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0730" windowHeight="11760" tabRatio="544" activeTab="1"/>
  </bookViews>
  <sheets>
    <sheet name="таблица хим. состава" sheetId="29" r:id="rId1"/>
    <sheet name="7-11л. МЕНЮ " sheetId="14" r:id="rId2"/>
    <sheet name="7-11л. РАСКЛАДКА" sheetId="7" r:id="rId3"/>
    <sheet name="7-11л. ВЕДОМОСТЬ завтрак" sheetId="9" r:id="rId4"/>
    <sheet name="7-11л. ВЕДОМОСТЬ  обед" sheetId="24" r:id="rId5"/>
    <sheet name="7-11л. ВЕДОМОСТЬ завтрак обед" sheetId="25" r:id="rId6"/>
    <sheet name="7-11л. ВЕДОМОСТЬ обед  полдник" sheetId="27" r:id="rId7"/>
    <sheet name="7-11л. ВЕДОМОСТЬ  полдник" sheetId="26" r:id="rId8"/>
    <sheet name="7-11л. ВЕДОМОСТЬ единая" sheetId="28" r:id="rId9"/>
    <sheet name="7-11 л. компановка" sheetId="22" r:id="rId10"/>
    <sheet name="Лист1" sheetId="30" r:id="rId11"/>
  </sheets>
  <calcPr calcId="125725"/>
</workbook>
</file>

<file path=xl/calcChain.xml><?xml version="1.0" encoding="utf-8"?>
<calcChain xmlns="http://schemas.openxmlformats.org/spreadsheetml/2006/main">
  <c r="G695" i="14"/>
  <c r="F695"/>
  <c r="E695"/>
  <c r="D695"/>
  <c r="G691"/>
  <c r="F691"/>
  <c r="E691"/>
  <c r="D691"/>
  <c r="G687"/>
  <c r="F687"/>
  <c r="E687"/>
  <c r="D687"/>
  <c r="G683"/>
  <c r="F683"/>
  <c r="E683"/>
  <c r="D683"/>
  <c r="G679"/>
  <c r="F679"/>
  <c r="E679"/>
  <c r="D679"/>
  <c r="G675"/>
  <c r="F675"/>
  <c r="E675"/>
  <c r="D675"/>
  <c r="G673"/>
  <c r="F673"/>
  <c r="E673"/>
  <c r="D673"/>
  <c r="G661"/>
  <c r="F661"/>
  <c r="E661"/>
  <c r="D661"/>
  <c r="G657"/>
  <c r="F657"/>
  <c r="E657"/>
  <c r="D657"/>
  <c r="G653"/>
  <c r="F653"/>
  <c r="E653"/>
  <c r="D653"/>
  <c r="G649"/>
  <c r="F649"/>
  <c r="E649"/>
  <c r="D649"/>
  <c r="G645"/>
  <c r="F645"/>
  <c r="E645"/>
  <c r="D645"/>
  <c r="G641"/>
  <c r="F641"/>
  <c r="E641"/>
  <c r="D641"/>
  <c r="G598"/>
  <c r="F598"/>
  <c r="E598"/>
  <c r="D598"/>
  <c r="G594"/>
  <c r="F594"/>
  <c r="E594"/>
  <c r="D594"/>
  <c r="G590"/>
  <c r="F590"/>
  <c r="E590"/>
  <c r="D590"/>
  <c r="G586"/>
  <c r="F586"/>
  <c r="E586"/>
  <c r="D586"/>
  <c r="G585"/>
  <c r="F585"/>
  <c r="E585"/>
  <c r="E587" s="1"/>
  <c r="D585"/>
  <c r="D587" s="1"/>
  <c r="C585"/>
  <c r="G578"/>
  <c r="F578"/>
  <c r="E578"/>
  <c r="D578"/>
  <c r="G577"/>
  <c r="G579" s="1"/>
  <c r="F577"/>
  <c r="F579" s="1"/>
  <c r="E577"/>
  <c r="D577"/>
  <c r="C577"/>
  <c r="G566"/>
  <c r="F566"/>
  <c r="E566"/>
  <c r="D566"/>
  <c r="G565"/>
  <c r="G567" s="1"/>
  <c r="F565"/>
  <c r="F567" s="1"/>
  <c r="E565"/>
  <c r="D565"/>
  <c r="D597" s="1"/>
  <c r="D599" s="1"/>
  <c r="C565"/>
  <c r="G543"/>
  <c r="F543"/>
  <c r="E543"/>
  <c r="D543"/>
  <c r="G539"/>
  <c r="F539"/>
  <c r="E539"/>
  <c r="D539"/>
  <c r="G535"/>
  <c r="F535"/>
  <c r="E535"/>
  <c r="D535"/>
  <c r="G531"/>
  <c r="F531"/>
  <c r="E531"/>
  <c r="D531"/>
  <c r="G530"/>
  <c r="G532" s="1"/>
  <c r="F530"/>
  <c r="E530"/>
  <c r="D530"/>
  <c r="D532" s="1"/>
  <c r="C530"/>
  <c r="G523"/>
  <c r="F523"/>
  <c r="E523"/>
  <c r="D523"/>
  <c r="G522"/>
  <c r="G538" s="1"/>
  <c r="G540" s="1"/>
  <c r="F522"/>
  <c r="F524" s="1"/>
  <c r="E522"/>
  <c r="E524" s="1"/>
  <c r="D522"/>
  <c r="D524" s="1"/>
  <c r="C522"/>
  <c r="G511"/>
  <c r="F511"/>
  <c r="E511"/>
  <c r="D511"/>
  <c r="G510"/>
  <c r="F510"/>
  <c r="F512" s="1"/>
  <c r="E510"/>
  <c r="E512" s="1"/>
  <c r="D510"/>
  <c r="D512" s="1"/>
  <c r="C510"/>
  <c r="G488"/>
  <c r="F488"/>
  <c r="E488"/>
  <c r="D488"/>
  <c r="G484"/>
  <c r="F484"/>
  <c r="E484"/>
  <c r="D484"/>
  <c r="G480"/>
  <c r="F480"/>
  <c r="E480"/>
  <c r="D480"/>
  <c r="G476"/>
  <c r="F476"/>
  <c r="E476"/>
  <c r="D476"/>
  <c r="G475"/>
  <c r="G477" s="1"/>
  <c r="F475"/>
  <c r="F477" s="1"/>
  <c r="E475"/>
  <c r="D475"/>
  <c r="C475"/>
  <c r="G468"/>
  <c r="F468"/>
  <c r="E468"/>
  <c r="D468"/>
  <c r="G467"/>
  <c r="G469" s="1"/>
  <c r="F467"/>
  <c r="F483" s="1"/>
  <c r="F485" s="1"/>
  <c r="E467"/>
  <c r="E469" s="1"/>
  <c r="D467"/>
  <c r="D469" s="1"/>
  <c r="C467"/>
  <c r="G457"/>
  <c r="F457"/>
  <c r="E457"/>
  <c r="D457"/>
  <c r="G456"/>
  <c r="F456"/>
  <c r="F487" s="1"/>
  <c r="F489" s="1"/>
  <c r="E456"/>
  <c r="E458" s="1"/>
  <c r="D456"/>
  <c r="D458" s="1"/>
  <c r="C456"/>
  <c r="G433"/>
  <c r="F433"/>
  <c r="E433"/>
  <c r="D433"/>
  <c r="G429"/>
  <c r="F429"/>
  <c r="E429"/>
  <c r="D429"/>
  <c r="G425"/>
  <c r="F425"/>
  <c r="E425"/>
  <c r="D425"/>
  <c r="G421"/>
  <c r="F421"/>
  <c r="E421"/>
  <c r="D421"/>
  <c r="G420"/>
  <c r="F420"/>
  <c r="F422" s="1"/>
  <c r="E420"/>
  <c r="E422" s="1"/>
  <c r="D420"/>
  <c r="D432" s="1"/>
  <c r="D434" s="1"/>
  <c r="C420"/>
  <c r="G413"/>
  <c r="F413"/>
  <c r="E413"/>
  <c r="D413"/>
  <c r="G412"/>
  <c r="G414" s="1"/>
  <c r="F412"/>
  <c r="F414" s="1"/>
  <c r="E412"/>
  <c r="E428" s="1"/>
  <c r="E430" s="1"/>
  <c r="D412"/>
  <c r="D414" s="1"/>
  <c r="C412"/>
  <c r="G401"/>
  <c r="F401"/>
  <c r="E401"/>
  <c r="D401"/>
  <c r="G400"/>
  <c r="G402" s="1"/>
  <c r="F400"/>
  <c r="F402" s="1"/>
  <c r="E400"/>
  <c r="D400"/>
  <c r="D402" s="1"/>
  <c r="C400"/>
  <c r="G378"/>
  <c r="F378"/>
  <c r="E378"/>
  <c r="D378"/>
  <c r="G374"/>
  <c r="F374"/>
  <c r="E374"/>
  <c r="D374"/>
  <c r="G370"/>
  <c r="F370"/>
  <c r="E370"/>
  <c r="D370"/>
  <c r="G366"/>
  <c r="F366"/>
  <c r="E366"/>
  <c r="D366"/>
  <c r="G365"/>
  <c r="F365"/>
  <c r="F650" s="1"/>
  <c r="F651" s="1"/>
  <c r="E365"/>
  <c r="E650" s="1"/>
  <c r="E651" s="1"/>
  <c r="D365"/>
  <c r="C365"/>
  <c r="G357"/>
  <c r="F357"/>
  <c r="E357"/>
  <c r="D357"/>
  <c r="G356"/>
  <c r="G358" s="1"/>
  <c r="F356"/>
  <c r="F358" s="1"/>
  <c r="E356"/>
  <c r="E358" s="1"/>
  <c r="D356"/>
  <c r="C356"/>
  <c r="G345"/>
  <c r="F345"/>
  <c r="E345"/>
  <c r="D345"/>
  <c r="G344"/>
  <c r="G346" s="1"/>
  <c r="F344"/>
  <c r="F346" s="1"/>
  <c r="E344"/>
  <c r="D344"/>
  <c r="D642" s="1"/>
  <c r="D643" s="1"/>
  <c r="C344"/>
  <c r="G320"/>
  <c r="F320"/>
  <c r="E320"/>
  <c r="D320"/>
  <c r="G316"/>
  <c r="F316"/>
  <c r="E316"/>
  <c r="D316"/>
  <c r="G312"/>
  <c r="F312"/>
  <c r="E312"/>
  <c r="D312"/>
  <c r="G308"/>
  <c r="F308"/>
  <c r="E308"/>
  <c r="D308"/>
  <c r="G307"/>
  <c r="G309" s="1"/>
  <c r="F307"/>
  <c r="E307"/>
  <c r="D307"/>
  <c r="D309" s="1"/>
  <c r="C307"/>
  <c r="G301"/>
  <c r="F301"/>
  <c r="E301"/>
  <c r="D301"/>
  <c r="G300"/>
  <c r="F300"/>
  <c r="F302" s="1"/>
  <c r="E300"/>
  <c r="E302" s="1"/>
  <c r="D300"/>
  <c r="D302" s="1"/>
  <c r="C300"/>
  <c r="G290"/>
  <c r="F290"/>
  <c r="E290"/>
  <c r="D290"/>
  <c r="F289"/>
  <c r="F291" s="1"/>
  <c r="E289"/>
  <c r="E291" s="1"/>
  <c r="D289"/>
  <c r="D291" s="1"/>
  <c r="C289"/>
  <c r="G285"/>
  <c r="G289" s="1"/>
  <c r="G319" s="1"/>
  <c r="G321" s="1"/>
  <c r="G267"/>
  <c r="F267"/>
  <c r="E267"/>
  <c r="D267"/>
  <c r="G263"/>
  <c r="F263"/>
  <c r="E263"/>
  <c r="D263"/>
  <c r="G259"/>
  <c r="F259"/>
  <c r="E259"/>
  <c r="D259"/>
  <c r="G255"/>
  <c r="F255"/>
  <c r="E255"/>
  <c r="D255"/>
  <c r="G254"/>
  <c r="G256" s="1"/>
  <c r="F254"/>
  <c r="E254"/>
  <c r="D254"/>
  <c r="D256" s="1"/>
  <c r="C254"/>
  <c r="G248"/>
  <c r="F248"/>
  <c r="E248"/>
  <c r="D248"/>
  <c r="G247"/>
  <c r="G262" s="1"/>
  <c r="G264" s="1"/>
  <c r="F247"/>
  <c r="F249" s="1"/>
  <c r="E247"/>
  <c r="E249" s="1"/>
  <c r="D247"/>
  <c r="D249" s="1"/>
  <c r="C247"/>
  <c r="G236"/>
  <c r="F236"/>
  <c r="E236"/>
  <c r="D236"/>
  <c r="G235"/>
  <c r="G266" s="1"/>
  <c r="G268" s="1"/>
  <c r="F235"/>
  <c r="F237" s="1"/>
  <c r="E235"/>
  <c r="E237" s="1"/>
  <c r="D235"/>
  <c r="C235"/>
  <c r="G211"/>
  <c r="F211"/>
  <c r="E211"/>
  <c r="D211"/>
  <c r="G207"/>
  <c r="F207"/>
  <c r="E207"/>
  <c r="D207"/>
  <c r="G203"/>
  <c r="F203"/>
  <c r="E203"/>
  <c r="D203"/>
  <c r="G199"/>
  <c r="F199"/>
  <c r="E199"/>
  <c r="D199"/>
  <c r="G198"/>
  <c r="G200" s="1"/>
  <c r="F198"/>
  <c r="F200" s="1"/>
  <c r="E198"/>
  <c r="D198"/>
  <c r="C198"/>
  <c r="G191"/>
  <c r="F191"/>
  <c r="E191"/>
  <c r="D191"/>
  <c r="G190"/>
  <c r="G192" s="1"/>
  <c r="F190"/>
  <c r="E190"/>
  <c r="E192" s="1"/>
  <c r="D190"/>
  <c r="D192" s="1"/>
  <c r="C190"/>
  <c r="G180"/>
  <c r="F180"/>
  <c r="E180"/>
  <c r="D180"/>
  <c r="G179"/>
  <c r="G181" s="1"/>
  <c r="F179"/>
  <c r="E179"/>
  <c r="E181" s="1"/>
  <c r="D179"/>
  <c r="D181" s="1"/>
  <c r="C179"/>
  <c r="G156"/>
  <c r="F156"/>
  <c r="E156"/>
  <c r="D156"/>
  <c r="G152"/>
  <c r="F152"/>
  <c r="E152"/>
  <c r="D152"/>
  <c r="G148"/>
  <c r="F148"/>
  <c r="E148"/>
  <c r="D148"/>
  <c r="G144"/>
  <c r="F144"/>
  <c r="E144"/>
  <c r="D144"/>
  <c r="G143"/>
  <c r="G145" s="1"/>
  <c r="F143"/>
  <c r="F145" s="1"/>
  <c r="E143"/>
  <c r="E145" s="1"/>
  <c r="D143"/>
  <c r="C143"/>
  <c r="G136"/>
  <c r="F136"/>
  <c r="E136"/>
  <c r="D136"/>
  <c r="F135"/>
  <c r="F137" s="1"/>
  <c r="E135"/>
  <c r="E151" s="1"/>
  <c r="E153" s="1"/>
  <c r="D135"/>
  <c r="D137" s="1"/>
  <c r="C135"/>
  <c r="G131"/>
  <c r="G135" s="1"/>
  <c r="G125"/>
  <c r="F125"/>
  <c r="E125"/>
  <c r="D125"/>
  <c r="G124"/>
  <c r="F124"/>
  <c r="F126" s="1"/>
  <c r="E124"/>
  <c r="E155" s="1"/>
  <c r="E157" s="1"/>
  <c r="D124"/>
  <c r="D126" s="1"/>
  <c r="C124"/>
  <c r="G103"/>
  <c r="F103"/>
  <c r="E103"/>
  <c r="D103"/>
  <c r="G99"/>
  <c r="F99"/>
  <c r="E99"/>
  <c r="D99"/>
  <c r="G95"/>
  <c r="F95"/>
  <c r="E95"/>
  <c r="D95"/>
  <c r="G91"/>
  <c r="F91"/>
  <c r="E91"/>
  <c r="D91"/>
  <c r="G90"/>
  <c r="F90"/>
  <c r="F92" s="1"/>
  <c r="E90"/>
  <c r="E92" s="1"/>
  <c r="D90"/>
  <c r="D684" s="1"/>
  <c r="D685" s="1"/>
  <c r="C90"/>
  <c r="G84"/>
  <c r="F84"/>
  <c r="E84"/>
  <c r="D84"/>
  <c r="G83"/>
  <c r="G85" s="1"/>
  <c r="F83"/>
  <c r="F85" s="1"/>
  <c r="E83"/>
  <c r="D83"/>
  <c r="D680" s="1"/>
  <c r="D681" s="1"/>
  <c r="C83"/>
  <c r="G71"/>
  <c r="F71"/>
  <c r="E71"/>
  <c r="D71"/>
  <c r="G70"/>
  <c r="G72" s="1"/>
  <c r="F70"/>
  <c r="F676" s="1"/>
  <c r="F677" s="1"/>
  <c r="E70"/>
  <c r="E102" s="1"/>
  <c r="D70"/>
  <c r="D94" s="1"/>
  <c r="C70"/>
  <c r="P16" i="26"/>
  <c r="P15" s="1"/>
  <c r="G98" i="14" l="1"/>
  <c r="D266"/>
  <c r="D268" s="1"/>
  <c r="F542"/>
  <c r="F544" s="1"/>
  <c r="E567"/>
  <c r="D593"/>
  <c r="D595" s="1"/>
  <c r="E266"/>
  <c r="E268" s="1"/>
  <c r="D424"/>
  <c r="D426" s="1"/>
  <c r="E98"/>
  <c r="E579"/>
  <c r="F684"/>
  <c r="F685" s="1"/>
  <c r="E311"/>
  <c r="E313" s="1"/>
  <c r="G424"/>
  <c r="G426" s="1"/>
  <c r="D487"/>
  <c r="D489" s="1"/>
  <c r="D479"/>
  <c r="D481" s="1"/>
  <c r="F597"/>
  <c r="F599" s="1"/>
  <c r="G625"/>
  <c r="G626" s="1"/>
  <c r="F258"/>
  <c r="F260" s="1"/>
  <c r="G369"/>
  <c r="G371" s="1"/>
  <c r="G589"/>
  <c r="G591" s="1"/>
  <c r="D676"/>
  <c r="D677" s="1"/>
  <c r="F206"/>
  <c r="F208" s="1"/>
  <c r="E210"/>
  <c r="E212" s="1"/>
  <c r="E202"/>
  <c r="E204" s="1"/>
  <c r="E258"/>
  <c r="E260" s="1"/>
  <c r="G315"/>
  <c r="G317" s="1"/>
  <c r="F319"/>
  <c r="F321" s="1"/>
  <c r="E319"/>
  <c r="E321" s="1"/>
  <c r="D650"/>
  <c r="D651" s="1"/>
  <c r="F369"/>
  <c r="E432"/>
  <c r="E434" s="1"/>
  <c r="G432"/>
  <c r="G434" s="1"/>
  <c r="G542"/>
  <c r="G544" s="1"/>
  <c r="E542"/>
  <c r="E544" s="1"/>
  <c r="F534"/>
  <c r="F536" s="1"/>
  <c r="F589"/>
  <c r="F591" s="1"/>
  <c r="G94"/>
  <c r="G96" s="1"/>
  <c r="D151"/>
  <c r="D153" s="1"/>
  <c r="D147"/>
  <c r="D149" s="1"/>
  <c r="F210"/>
  <c r="F212" s="1"/>
  <c r="D206"/>
  <c r="D208" s="1"/>
  <c r="D202"/>
  <c r="D204" s="1"/>
  <c r="E315"/>
  <c r="E317" s="1"/>
  <c r="F311"/>
  <c r="F313" s="1"/>
  <c r="E642"/>
  <c r="E643" s="1"/>
  <c r="D646"/>
  <c r="D647" s="1"/>
  <c r="G684"/>
  <c r="G685" s="1"/>
  <c r="G487"/>
  <c r="G489" s="1"/>
  <c r="E487"/>
  <c r="E489" s="1"/>
  <c r="E479"/>
  <c r="E481" s="1"/>
  <c r="E534"/>
  <c r="E536" s="1"/>
  <c r="G597"/>
  <c r="G599" s="1"/>
  <c r="E100"/>
  <c r="E104"/>
  <c r="G137"/>
  <c r="G151"/>
  <c r="G153" s="1"/>
  <c r="G680"/>
  <c r="G681" s="1"/>
  <c r="G621"/>
  <c r="G622" s="1"/>
  <c r="G155"/>
  <c r="G157" s="1"/>
  <c r="G100"/>
  <c r="F72"/>
  <c r="D96"/>
  <c r="D98"/>
  <c r="G126"/>
  <c r="E137"/>
  <c r="D155"/>
  <c r="D157" s="1"/>
  <c r="E200"/>
  <c r="E206"/>
  <c r="E208" s="1"/>
  <c r="D237"/>
  <c r="G249"/>
  <c r="F256"/>
  <c r="F262"/>
  <c r="F264" s="1"/>
  <c r="F266"/>
  <c r="F268" s="1"/>
  <c r="F309"/>
  <c r="E346"/>
  <c r="G367"/>
  <c r="E414"/>
  <c r="D422"/>
  <c r="D428"/>
  <c r="D430" s="1"/>
  <c r="G458"/>
  <c r="F469"/>
  <c r="D579"/>
  <c r="G587"/>
  <c r="G593"/>
  <c r="G595" s="1"/>
  <c r="G617"/>
  <c r="G618" s="1"/>
  <c r="G642"/>
  <c r="G643" s="1"/>
  <c r="G650"/>
  <c r="G651" s="1"/>
  <c r="D85"/>
  <c r="G92"/>
  <c r="G102"/>
  <c r="G147"/>
  <c r="D200"/>
  <c r="D210"/>
  <c r="D212" s="1"/>
  <c r="G237"/>
  <c r="G291"/>
  <c r="E309"/>
  <c r="F371"/>
  <c r="F377"/>
  <c r="E402"/>
  <c r="G422"/>
  <c r="G428"/>
  <c r="G430" s="1"/>
  <c r="D477"/>
  <c r="D483"/>
  <c r="D485" s="1"/>
  <c r="G512"/>
  <c r="F617"/>
  <c r="F618" s="1"/>
  <c r="F621"/>
  <c r="F622" s="1"/>
  <c r="F642"/>
  <c r="F643" s="1"/>
  <c r="F646"/>
  <c r="F647" s="1"/>
  <c r="D72"/>
  <c r="F94"/>
  <c r="F98"/>
  <c r="F102"/>
  <c r="E126"/>
  <c r="F147"/>
  <c r="F149" s="1"/>
  <c r="F151"/>
  <c r="F153" s="1"/>
  <c r="F155"/>
  <c r="F157" s="1"/>
  <c r="G202"/>
  <c r="G204" s="1"/>
  <c r="G206"/>
  <c r="G208" s="1"/>
  <c r="G210"/>
  <c r="G212" s="1"/>
  <c r="D258"/>
  <c r="D260" s="1"/>
  <c r="D262"/>
  <c r="D264" s="1"/>
  <c r="D311"/>
  <c r="D313" s="1"/>
  <c r="D315"/>
  <c r="D317" s="1"/>
  <c r="D319"/>
  <c r="D321" s="1"/>
  <c r="E367"/>
  <c r="E369"/>
  <c r="E373"/>
  <c r="E377"/>
  <c r="F424"/>
  <c r="F426" s="1"/>
  <c r="F428"/>
  <c r="F430" s="1"/>
  <c r="F432"/>
  <c r="F434" s="1"/>
  <c r="G479"/>
  <c r="G481" s="1"/>
  <c r="G483"/>
  <c r="G485" s="1"/>
  <c r="D534"/>
  <c r="D536" s="1"/>
  <c r="D538"/>
  <c r="D540" s="1"/>
  <c r="D542"/>
  <c r="D544" s="1"/>
  <c r="E589"/>
  <c r="E591" s="1"/>
  <c r="E593"/>
  <c r="E595" s="1"/>
  <c r="E597"/>
  <c r="E599" s="1"/>
  <c r="E617"/>
  <c r="E618" s="1"/>
  <c r="E621"/>
  <c r="E622" s="1"/>
  <c r="E625"/>
  <c r="E626" s="1"/>
  <c r="E646"/>
  <c r="E647" s="1"/>
  <c r="E676"/>
  <c r="E677" s="1"/>
  <c r="E680"/>
  <c r="E681" s="1"/>
  <c r="E684"/>
  <c r="E685" s="1"/>
  <c r="E85"/>
  <c r="D92"/>
  <c r="D102"/>
  <c r="D145"/>
  <c r="F192"/>
  <c r="G302"/>
  <c r="F315"/>
  <c r="F317" s="1"/>
  <c r="D358"/>
  <c r="G373"/>
  <c r="G377"/>
  <c r="E477"/>
  <c r="E483"/>
  <c r="E485" s="1"/>
  <c r="G524"/>
  <c r="F532"/>
  <c r="F538"/>
  <c r="F540" s="1"/>
  <c r="G646"/>
  <c r="G647" s="1"/>
  <c r="G676"/>
  <c r="G677" s="1"/>
  <c r="E72"/>
  <c r="F181"/>
  <c r="E256"/>
  <c r="E262"/>
  <c r="E264" s="1"/>
  <c r="D346"/>
  <c r="F367"/>
  <c r="F373"/>
  <c r="F458"/>
  <c r="E532"/>
  <c r="E538"/>
  <c r="E540" s="1"/>
  <c r="D567"/>
  <c r="F587"/>
  <c r="F593"/>
  <c r="F595" s="1"/>
  <c r="F625"/>
  <c r="F626" s="1"/>
  <c r="F680"/>
  <c r="F681" s="1"/>
  <c r="E94"/>
  <c r="E147"/>
  <c r="E149" s="1"/>
  <c r="F202"/>
  <c r="F204" s="1"/>
  <c r="G258"/>
  <c r="G260" s="1"/>
  <c r="G311"/>
  <c r="G313" s="1"/>
  <c r="D367"/>
  <c r="D369"/>
  <c r="D373"/>
  <c r="D377"/>
  <c r="E424"/>
  <c r="E426" s="1"/>
  <c r="F479"/>
  <c r="F481" s="1"/>
  <c r="G534"/>
  <c r="G536" s="1"/>
  <c r="D589"/>
  <c r="D591" s="1"/>
  <c r="D617"/>
  <c r="D618" s="1"/>
  <c r="D621"/>
  <c r="D622" s="1"/>
  <c r="D625"/>
  <c r="D626" s="1"/>
  <c r="D629"/>
  <c r="D630" s="1"/>
  <c r="R547" i="7"/>
  <c r="R388"/>
  <c r="Q388"/>
  <c r="R219"/>
  <c r="Q219"/>
  <c r="G633" i="14" l="1"/>
  <c r="G634" s="1"/>
  <c r="E637"/>
  <c r="E638" s="1"/>
  <c r="F654"/>
  <c r="F655" s="1"/>
  <c r="D662"/>
  <c r="D663" s="1"/>
  <c r="D379"/>
  <c r="E96"/>
  <c r="E688"/>
  <c r="E689" s="1"/>
  <c r="E629"/>
  <c r="E630" s="1"/>
  <c r="G149"/>
  <c r="G688"/>
  <c r="G689" s="1"/>
  <c r="G629"/>
  <c r="G630" s="1"/>
  <c r="G662"/>
  <c r="G663" s="1"/>
  <c r="G379"/>
  <c r="F696"/>
  <c r="F697" s="1"/>
  <c r="F637"/>
  <c r="F638" s="1"/>
  <c r="F104"/>
  <c r="D654"/>
  <c r="D655" s="1"/>
  <c r="D371"/>
  <c r="D696"/>
  <c r="D697" s="1"/>
  <c r="D637"/>
  <c r="D638" s="1"/>
  <c r="D104"/>
  <c r="E692"/>
  <c r="E693" s="1"/>
  <c r="D688"/>
  <c r="D689" s="1"/>
  <c r="E633"/>
  <c r="E634" s="1"/>
  <c r="G658"/>
  <c r="G659" s="1"/>
  <c r="G375"/>
  <c r="E658"/>
  <c r="E659" s="1"/>
  <c r="E375"/>
  <c r="F692"/>
  <c r="F693" s="1"/>
  <c r="F633"/>
  <c r="F634" s="1"/>
  <c r="F100"/>
  <c r="E662"/>
  <c r="E663" s="1"/>
  <c r="E379"/>
  <c r="D658"/>
  <c r="D659" s="1"/>
  <c r="D375"/>
  <c r="F375"/>
  <c r="F658"/>
  <c r="F659" s="1"/>
  <c r="E654"/>
  <c r="E655" s="1"/>
  <c r="E371"/>
  <c r="F629"/>
  <c r="F630" s="1"/>
  <c r="F96"/>
  <c r="F688"/>
  <c r="F689" s="1"/>
  <c r="F662"/>
  <c r="F663" s="1"/>
  <c r="F379"/>
  <c r="G696"/>
  <c r="G697" s="1"/>
  <c r="G104"/>
  <c r="G637"/>
  <c r="G638" s="1"/>
  <c r="D692"/>
  <c r="D693" s="1"/>
  <c r="D633"/>
  <c r="D634" s="1"/>
  <c r="D100"/>
  <c r="E696"/>
  <c r="E697" s="1"/>
  <c r="G692"/>
  <c r="G693" s="1"/>
  <c r="G654"/>
  <c r="G655" s="1"/>
  <c r="T219" i="7"/>
  <c r="S219"/>
  <c r="R163" l="1"/>
  <c r="R495"/>
  <c r="Q548"/>
  <c r="R273"/>
  <c r="Q273"/>
  <c r="R271"/>
  <c r="Q271"/>
  <c r="R266" l="1"/>
  <c r="R209"/>
  <c r="R153"/>
  <c r="R36"/>
  <c r="R201"/>
  <c r="Q201"/>
  <c r="Q209"/>
  <c r="R211"/>
  <c r="Q211"/>
  <c r="C201"/>
  <c r="I692" i="29" l="1"/>
  <c r="J692"/>
  <c r="K692"/>
  <c r="L692"/>
  <c r="M692"/>
  <c r="N692"/>
  <c r="O692"/>
  <c r="P692"/>
  <c r="I688"/>
  <c r="J688"/>
  <c r="K688"/>
  <c r="L688"/>
  <c r="M688"/>
  <c r="N688"/>
  <c r="O688"/>
  <c r="P688"/>
  <c r="I684"/>
  <c r="J684"/>
  <c r="K684"/>
  <c r="L684"/>
  <c r="M684"/>
  <c r="N684"/>
  <c r="O684"/>
  <c r="P684"/>
  <c r="I680"/>
  <c r="J680"/>
  <c r="K680"/>
  <c r="L680"/>
  <c r="M680"/>
  <c r="N680"/>
  <c r="O680"/>
  <c r="P680"/>
  <c r="I676"/>
  <c r="J676"/>
  <c r="K676"/>
  <c r="L676"/>
  <c r="M676"/>
  <c r="N676"/>
  <c r="O676"/>
  <c r="P676"/>
  <c r="I672"/>
  <c r="J672"/>
  <c r="K672"/>
  <c r="L672"/>
  <c r="M672"/>
  <c r="N672"/>
  <c r="O672"/>
  <c r="P672"/>
  <c r="F610"/>
  <c r="F670" s="1"/>
  <c r="G610"/>
  <c r="G670" s="1"/>
  <c r="H610"/>
  <c r="H670" s="1"/>
  <c r="E610"/>
  <c r="E670" s="1"/>
  <c r="I670"/>
  <c r="J670"/>
  <c r="K670"/>
  <c r="L670"/>
  <c r="M670"/>
  <c r="N670"/>
  <c r="O670"/>
  <c r="P670"/>
  <c r="I657"/>
  <c r="J657"/>
  <c r="K657"/>
  <c r="L657"/>
  <c r="M657"/>
  <c r="N657"/>
  <c r="O657"/>
  <c r="P657"/>
  <c r="I653"/>
  <c r="J653"/>
  <c r="K653"/>
  <c r="L653"/>
  <c r="M653"/>
  <c r="N653"/>
  <c r="O653"/>
  <c r="P653"/>
  <c r="I649"/>
  <c r="J649"/>
  <c r="K649"/>
  <c r="L649"/>
  <c r="M649"/>
  <c r="N649"/>
  <c r="O649"/>
  <c r="P649"/>
  <c r="I645"/>
  <c r="J645"/>
  <c r="K645"/>
  <c r="L645"/>
  <c r="M645"/>
  <c r="N645"/>
  <c r="O645"/>
  <c r="P645"/>
  <c r="I641"/>
  <c r="J641"/>
  <c r="K641"/>
  <c r="L641"/>
  <c r="M641"/>
  <c r="N641"/>
  <c r="O641"/>
  <c r="P641"/>
  <c r="I637"/>
  <c r="J637"/>
  <c r="K637"/>
  <c r="L637"/>
  <c r="M637"/>
  <c r="N637"/>
  <c r="O637"/>
  <c r="P637"/>
  <c r="I596"/>
  <c r="J596"/>
  <c r="K596"/>
  <c r="L596"/>
  <c r="M596"/>
  <c r="N596"/>
  <c r="O596"/>
  <c r="P596"/>
  <c r="I592"/>
  <c r="J592"/>
  <c r="K592"/>
  <c r="L592"/>
  <c r="M592"/>
  <c r="N592"/>
  <c r="O592"/>
  <c r="P592"/>
  <c r="I588"/>
  <c r="J588"/>
  <c r="K588"/>
  <c r="L588"/>
  <c r="M588"/>
  <c r="N588"/>
  <c r="O588"/>
  <c r="P588"/>
  <c r="J583"/>
  <c r="K583"/>
  <c r="L583"/>
  <c r="M583"/>
  <c r="N583"/>
  <c r="O583"/>
  <c r="P583"/>
  <c r="I583"/>
  <c r="J575"/>
  <c r="K575"/>
  <c r="L575"/>
  <c r="M575"/>
  <c r="N575"/>
  <c r="O575"/>
  <c r="P575"/>
  <c r="I575"/>
  <c r="J563"/>
  <c r="K563"/>
  <c r="L563"/>
  <c r="M563"/>
  <c r="N563"/>
  <c r="O563"/>
  <c r="P563"/>
  <c r="I563"/>
  <c r="I543"/>
  <c r="J543"/>
  <c r="K543"/>
  <c r="L543"/>
  <c r="M543"/>
  <c r="N543"/>
  <c r="O543"/>
  <c r="P543"/>
  <c r="I539"/>
  <c r="J539"/>
  <c r="K539"/>
  <c r="L539"/>
  <c r="M539"/>
  <c r="N539"/>
  <c r="O539"/>
  <c r="P539"/>
  <c r="I535"/>
  <c r="J535"/>
  <c r="K535"/>
  <c r="L535"/>
  <c r="M535"/>
  <c r="N535"/>
  <c r="O535"/>
  <c r="P535"/>
  <c r="J528"/>
  <c r="K528"/>
  <c r="L528"/>
  <c r="M528"/>
  <c r="N528"/>
  <c r="O528"/>
  <c r="P528"/>
  <c r="I528"/>
  <c r="J520"/>
  <c r="K520"/>
  <c r="L520"/>
  <c r="M520"/>
  <c r="N520"/>
  <c r="O520"/>
  <c r="P520"/>
  <c r="I520"/>
  <c r="J508"/>
  <c r="K508"/>
  <c r="L508"/>
  <c r="M508"/>
  <c r="N508"/>
  <c r="O508"/>
  <c r="P508"/>
  <c r="I508"/>
  <c r="I486"/>
  <c r="J486"/>
  <c r="K486"/>
  <c r="L486"/>
  <c r="M486"/>
  <c r="N486"/>
  <c r="O486"/>
  <c r="P486"/>
  <c r="I482"/>
  <c r="J482"/>
  <c r="K482"/>
  <c r="L482"/>
  <c r="M482"/>
  <c r="N482"/>
  <c r="O482"/>
  <c r="P482"/>
  <c r="I478"/>
  <c r="J478"/>
  <c r="K478"/>
  <c r="L478"/>
  <c r="M478"/>
  <c r="N478"/>
  <c r="O478"/>
  <c r="P478"/>
  <c r="J474"/>
  <c r="K474"/>
  <c r="L474"/>
  <c r="M474"/>
  <c r="N474"/>
  <c r="O474"/>
  <c r="P474"/>
  <c r="I474"/>
  <c r="J466"/>
  <c r="K466"/>
  <c r="L466"/>
  <c r="M466"/>
  <c r="N466"/>
  <c r="O466"/>
  <c r="P466"/>
  <c r="I466"/>
  <c r="J455"/>
  <c r="K455"/>
  <c r="L455"/>
  <c r="M455"/>
  <c r="N455"/>
  <c r="O455"/>
  <c r="P455"/>
  <c r="I455"/>
  <c r="I431"/>
  <c r="J431"/>
  <c r="K431"/>
  <c r="L431"/>
  <c r="M431"/>
  <c r="N431"/>
  <c r="O431"/>
  <c r="P431"/>
  <c r="I427"/>
  <c r="J427"/>
  <c r="K427"/>
  <c r="L427"/>
  <c r="M427"/>
  <c r="N427"/>
  <c r="O427"/>
  <c r="P427"/>
  <c r="I423"/>
  <c r="J423"/>
  <c r="K423"/>
  <c r="L423"/>
  <c r="M423"/>
  <c r="N423"/>
  <c r="O423"/>
  <c r="P423"/>
  <c r="J419"/>
  <c r="K419"/>
  <c r="L419"/>
  <c r="M419"/>
  <c r="N419"/>
  <c r="O419"/>
  <c r="P419"/>
  <c r="I419"/>
  <c r="J411"/>
  <c r="K411"/>
  <c r="L411"/>
  <c r="M411"/>
  <c r="N411"/>
  <c r="O411"/>
  <c r="P411"/>
  <c r="I411"/>
  <c r="J399"/>
  <c r="K399"/>
  <c r="L399"/>
  <c r="M399"/>
  <c r="N399"/>
  <c r="O399"/>
  <c r="P399"/>
  <c r="I399"/>
  <c r="I374"/>
  <c r="J374"/>
  <c r="K374"/>
  <c r="L374"/>
  <c r="M374"/>
  <c r="N374"/>
  <c r="O374"/>
  <c r="P374"/>
  <c r="I370"/>
  <c r="J370"/>
  <c r="K370"/>
  <c r="L370"/>
  <c r="M370"/>
  <c r="N370"/>
  <c r="O370"/>
  <c r="P370"/>
  <c r="I366"/>
  <c r="J366"/>
  <c r="K366"/>
  <c r="L366"/>
  <c r="M366"/>
  <c r="N366"/>
  <c r="O366"/>
  <c r="P366"/>
  <c r="J362"/>
  <c r="K362"/>
  <c r="L362"/>
  <c r="M362"/>
  <c r="N362"/>
  <c r="O362"/>
  <c r="P362"/>
  <c r="I362"/>
  <c r="J353"/>
  <c r="K353"/>
  <c r="L353"/>
  <c r="M353"/>
  <c r="N353"/>
  <c r="O353"/>
  <c r="P353"/>
  <c r="I353"/>
  <c r="J341"/>
  <c r="K341"/>
  <c r="L341"/>
  <c r="M341"/>
  <c r="N341"/>
  <c r="O341"/>
  <c r="P341"/>
  <c r="I341"/>
  <c r="I319"/>
  <c r="J319"/>
  <c r="K319"/>
  <c r="L319"/>
  <c r="M319"/>
  <c r="N319"/>
  <c r="O319"/>
  <c r="P319"/>
  <c r="I315"/>
  <c r="J315"/>
  <c r="K315"/>
  <c r="L315"/>
  <c r="M315"/>
  <c r="N315"/>
  <c r="O315"/>
  <c r="P315"/>
  <c r="I311"/>
  <c r="J311"/>
  <c r="K311"/>
  <c r="L311"/>
  <c r="M311"/>
  <c r="N311"/>
  <c r="O311"/>
  <c r="P311"/>
  <c r="J306"/>
  <c r="K306"/>
  <c r="L306"/>
  <c r="M306"/>
  <c r="N306"/>
  <c r="O306"/>
  <c r="P306"/>
  <c r="I306"/>
  <c r="J299"/>
  <c r="K299"/>
  <c r="L299"/>
  <c r="M299"/>
  <c r="N299"/>
  <c r="O299"/>
  <c r="P299"/>
  <c r="I299"/>
  <c r="J288"/>
  <c r="K288"/>
  <c r="L288"/>
  <c r="M288"/>
  <c r="N288"/>
  <c r="O288"/>
  <c r="P288"/>
  <c r="I288"/>
  <c r="I267"/>
  <c r="J267"/>
  <c r="K267"/>
  <c r="L267"/>
  <c r="M267"/>
  <c r="N267"/>
  <c r="O267"/>
  <c r="P267"/>
  <c r="I263"/>
  <c r="J263"/>
  <c r="K263"/>
  <c r="L263"/>
  <c r="M263"/>
  <c r="N263"/>
  <c r="O263"/>
  <c r="P263"/>
  <c r="I259"/>
  <c r="J259"/>
  <c r="K259"/>
  <c r="L259"/>
  <c r="M259"/>
  <c r="N259"/>
  <c r="O259"/>
  <c r="P259"/>
  <c r="J253"/>
  <c r="K253"/>
  <c r="L253"/>
  <c r="M253"/>
  <c r="N253"/>
  <c r="O253"/>
  <c r="P253"/>
  <c r="I253"/>
  <c r="J246"/>
  <c r="K246"/>
  <c r="L246"/>
  <c r="M246"/>
  <c r="N246"/>
  <c r="O246"/>
  <c r="P246"/>
  <c r="I246"/>
  <c r="J234"/>
  <c r="K234"/>
  <c r="L234"/>
  <c r="M234"/>
  <c r="N234"/>
  <c r="O234"/>
  <c r="P234"/>
  <c r="I234"/>
  <c r="I213"/>
  <c r="J213"/>
  <c r="K213"/>
  <c r="L213"/>
  <c r="M213"/>
  <c r="N213"/>
  <c r="O213"/>
  <c r="P213"/>
  <c r="I209"/>
  <c r="J209"/>
  <c r="K209"/>
  <c r="L209"/>
  <c r="M209"/>
  <c r="N209"/>
  <c r="O209"/>
  <c r="P209"/>
  <c r="I205"/>
  <c r="J205"/>
  <c r="K205"/>
  <c r="L205"/>
  <c r="M205"/>
  <c r="N205"/>
  <c r="O205"/>
  <c r="P205"/>
  <c r="J199"/>
  <c r="K199"/>
  <c r="L199"/>
  <c r="M199"/>
  <c r="N199"/>
  <c r="O199"/>
  <c r="P199"/>
  <c r="I199"/>
  <c r="J191"/>
  <c r="K191"/>
  <c r="L191"/>
  <c r="M191"/>
  <c r="N191"/>
  <c r="O191"/>
  <c r="P191"/>
  <c r="I191"/>
  <c r="J180"/>
  <c r="K180"/>
  <c r="L180"/>
  <c r="M180"/>
  <c r="N180"/>
  <c r="O180"/>
  <c r="P180"/>
  <c r="I180"/>
  <c r="I157"/>
  <c r="J157"/>
  <c r="K157"/>
  <c r="L157"/>
  <c r="M157"/>
  <c r="N157"/>
  <c r="O157"/>
  <c r="P157"/>
  <c r="I153"/>
  <c r="J153"/>
  <c r="K153"/>
  <c r="L153"/>
  <c r="M153"/>
  <c r="N153"/>
  <c r="O153"/>
  <c r="P153"/>
  <c r="I149"/>
  <c r="J149"/>
  <c r="K149"/>
  <c r="L149"/>
  <c r="M149"/>
  <c r="N149"/>
  <c r="O149"/>
  <c r="P149"/>
  <c r="J145"/>
  <c r="K145"/>
  <c r="L145"/>
  <c r="M145"/>
  <c r="N145"/>
  <c r="O145"/>
  <c r="P145"/>
  <c r="I145"/>
  <c r="J137"/>
  <c r="K137"/>
  <c r="L137"/>
  <c r="M137"/>
  <c r="N137"/>
  <c r="O137"/>
  <c r="P137"/>
  <c r="I137"/>
  <c r="J126"/>
  <c r="K126"/>
  <c r="L126"/>
  <c r="M126"/>
  <c r="N126"/>
  <c r="O126"/>
  <c r="P126"/>
  <c r="I126"/>
  <c r="I105"/>
  <c r="J105"/>
  <c r="K105"/>
  <c r="L105"/>
  <c r="M105"/>
  <c r="N105"/>
  <c r="O105"/>
  <c r="P105"/>
  <c r="I101"/>
  <c r="J101"/>
  <c r="K101"/>
  <c r="L101"/>
  <c r="M101"/>
  <c r="N101"/>
  <c r="O101"/>
  <c r="P101"/>
  <c r="I97"/>
  <c r="J97"/>
  <c r="K97"/>
  <c r="L97"/>
  <c r="M97"/>
  <c r="N97"/>
  <c r="O97"/>
  <c r="P97"/>
  <c r="J92"/>
  <c r="K92"/>
  <c r="L92"/>
  <c r="M92"/>
  <c r="N92"/>
  <c r="O92"/>
  <c r="P92"/>
  <c r="I92"/>
  <c r="J85"/>
  <c r="K85"/>
  <c r="L85"/>
  <c r="M85"/>
  <c r="N85"/>
  <c r="O85"/>
  <c r="P85"/>
  <c r="I85"/>
  <c r="J72"/>
  <c r="K72"/>
  <c r="L72"/>
  <c r="M72"/>
  <c r="N72"/>
  <c r="O72"/>
  <c r="P72"/>
  <c r="I72"/>
  <c r="I454" l="1"/>
  <c r="J454"/>
  <c r="K454"/>
  <c r="L454"/>
  <c r="M454"/>
  <c r="N454"/>
  <c r="O454"/>
  <c r="P454"/>
  <c r="Q453"/>
  <c r="H453"/>
  <c r="G453"/>
  <c r="F453"/>
  <c r="E453"/>
  <c r="D453"/>
  <c r="C453"/>
  <c r="B453"/>
  <c r="M410"/>
  <c r="C67" i="22" l="1"/>
  <c r="B67"/>
  <c r="A67"/>
  <c r="G157"/>
  <c r="F157"/>
  <c r="E157"/>
  <c r="E143"/>
  <c r="F143"/>
  <c r="G143"/>
  <c r="E144"/>
  <c r="F144"/>
  <c r="G144"/>
  <c r="E145"/>
  <c r="F145"/>
  <c r="G145"/>
  <c r="E146"/>
  <c r="F146"/>
  <c r="G146"/>
  <c r="E147"/>
  <c r="F147"/>
  <c r="G147"/>
  <c r="E150"/>
  <c r="F150"/>
  <c r="G150"/>
  <c r="E151"/>
  <c r="F151"/>
  <c r="G151"/>
  <c r="E152"/>
  <c r="F152"/>
  <c r="G152"/>
  <c r="E153"/>
  <c r="F153"/>
  <c r="G153"/>
  <c r="E154"/>
  <c r="F154"/>
  <c r="G154"/>
  <c r="E155"/>
  <c r="F155"/>
  <c r="G155"/>
  <c r="E156"/>
  <c r="F156"/>
  <c r="G156"/>
  <c r="E160"/>
  <c r="F160"/>
  <c r="G160"/>
  <c r="E161"/>
  <c r="F161"/>
  <c r="G161"/>
  <c r="E162"/>
  <c r="F162"/>
  <c r="G162"/>
  <c r="E163"/>
  <c r="F163"/>
  <c r="G163"/>
  <c r="G158"/>
  <c r="I574" i="29"/>
  <c r="J574"/>
  <c r="K574"/>
  <c r="L574"/>
  <c r="M574"/>
  <c r="N574"/>
  <c r="O574"/>
  <c r="P574"/>
  <c r="Q573"/>
  <c r="H573"/>
  <c r="G573"/>
  <c r="F573"/>
  <c r="E573"/>
  <c r="D573"/>
  <c r="C573"/>
  <c r="B573"/>
  <c r="AF543" i="7"/>
  <c r="AE543"/>
  <c r="C254"/>
  <c r="AD272"/>
  <c r="AC272"/>
  <c r="Q286" i="29"/>
  <c r="I287"/>
  <c r="J287"/>
  <c r="K287"/>
  <c r="L287"/>
  <c r="M287"/>
  <c r="N287"/>
  <c r="O287"/>
  <c r="P287"/>
  <c r="H286"/>
  <c r="G286"/>
  <c r="F286"/>
  <c r="E286"/>
  <c r="D286"/>
  <c r="C286"/>
  <c r="B286"/>
  <c r="R32" i="7" l="1"/>
  <c r="P516" l="1"/>
  <c r="E526" i="29"/>
  <c r="F526"/>
  <c r="G526"/>
  <c r="H526"/>
  <c r="H525"/>
  <c r="G525"/>
  <c r="F525"/>
  <c r="E525"/>
  <c r="Q524"/>
  <c r="D524"/>
  <c r="C524"/>
  <c r="Q523"/>
  <c r="H523"/>
  <c r="G523"/>
  <c r="F523"/>
  <c r="E523"/>
  <c r="D523"/>
  <c r="C523"/>
  <c r="B523"/>
  <c r="B525"/>
  <c r="C525"/>
  <c r="D525"/>
  <c r="Q525"/>
  <c r="B526"/>
  <c r="C526"/>
  <c r="D526"/>
  <c r="Q526"/>
  <c r="M519" l="1"/>
  <c r="J519"/>
  <c r="C124" i="22"/>
  <c r="B124"/>
  <c r="A124"/>
  <c r="N410" i="29" l="1"/>
  <c r="Q409"/>
  <c r="I410"/>
  <c r="J410"/>
  <c r="K410"/>
  <c r="L410"/>
  <c r="O410"/>
  <c r="P410"/>
  <c r="H409"/>
  <c r="G409"/>
  <c r="F409"/>
  <c r="E409"/>
  <c r="D409"/>
  <c r="C409"/>
  <c r="B409"/>
  <c r="G103" i="22"/>
  <c r="F103"/>
  <c r="E103"/>
  <c r="P418" i="29"/>
  <c r="E415"/>
  <c r="E416"/>
  <c r="E417"/>
  <c r="E418"/>
  <c r="D410"/>
  <c r="C294" i="7"/>
  <c r="P319" l="1"/>
  <c r="O319"/>
  <c r="P86"/>
  <c r="P298" i="29"/>
  <c r="E185" l="1"/>
  <c r="E186"/>
  <c r="E187"/>
  <c r="E188"/>
  <c r="F185"/>
  <c r="F186"/>
  <c r="F187"/>
  <c r="F188"/>
  <c r="G185"/>
  <c r="G186"/>
  <c r="G187"/>
  <c r="G188"/>
  <c r="H185"/>
  <c r="H186"/>
  <c r="H187"/>
  <c r="H188"/>
  <c r="P384" i="7" l="1"/>
  <c r="O91"/>
  <c r="P91"/>
  <c r="P92"/>
  <c r="O34"/>
  <c r="P153" l="1"/>
  <c r="O153"/>
  <c r="R265" l="1"/>
  <c r="Q33"/>
  <c r="R33"/>
  <c r="R476"/>
  <c r="R482"/>
  <c r="AF473"/>
  <c r="R466"/>
  <c r="AF474"/>
  <c r="AG474"/>
  <c r="AH474"/>
  <c r="R467"/>
  <c r="Q476"/>
  <c r="T515" l="1"/>
  <c r="S535"/>
  <c r="R536"/>
  <c r="R551"/>
  <c r="R544"/>
  <c r="R537"/>
  <c r="AE526"/>
  <c r="AF526"/>
  <c r="R538"/>
  <c r="R517"/>
  <c r="AF527"/>
  <c r="AE527"/>
  <c r="AF538"/>
  <c r="R535"/>
  <c r="Q538"/>
  <c r="R549"/>
  <c r="AE525"/>
  <c r="AF525"/>
  <c r="R520"/>
  <c r="Q520"/>
  <c r="AF550"/>
  <c r="AE550"/>
  <c r="T482"/>
  <c r="R491"/>
  <c r="AE474"/>
  <c r="AE473"/>
  <c r="T428"/>
  <c r="T409"/>
  <c r="T430"/>
  <c r="T437"/>
  <c r="S428"/>
  <c r="R437"/>
  <c r="R428"/>
  <c r="Q413"/>
  <c r="R413"/>
  <c r="AE419"/>
  <c r="AF419"/>
  <c r="T355"/>
  <c r="T384"/>
  <c r="S370"/>
  <c r="T370"/>
  <c r="S384"/>
  <c r="R375"/>
  <c r="R376"/>
  <c r="R384"/>
  <c r="R355"/>
  <c r="R356"/>
  <c r="R378"/>
  <c r="Q370"/>
  <c r="R370"/>
  <c r="Q378"/>
  <c r="R382"/>
  <c r="AF376"/>
  <c r="AE365"/>
  <c r="AF365"/>
  <c r="AE366"/>
  <c r="AF366"/>
  <c r="R309"/>
  <c r="R300"/>
  <c r="Q328"/>
  <c r="R328"/>
  <c r="R319"/>
  <c r="AF315"/>
  <c r="AF311"/>
  <c r="AE311"/>
  <c r="AE310"/>
  <c r="AF310"/>
  <c r="R320"/>
  <c r="R321"/>
  <c r="T266"/>
  <c r="T264"/>
  <c r="R244"/>
  <c r="R272"/>
  <c r="R258"/>
  <c r="AF254"/>
  <c r="R264"/>
  <c r="AE255"/>
  <c r="AF255"/>
  <c r="AE254"/>
  <c r="R215"/>
  <c r="R207"/>
  <c r="AE197"/>
  <c r="AF197"/>
  <c r="R206"/>
  <c r="R187"/>
  <c r="AE228"/>
  <c r="T153"/>
  <c r="T145"/>
  <c r="T150"/>
  <c r="R159"/>
  <c r="R150"/>
  <c r="R151"/>
  <c r="T130"/>
  <c r="R131"/>
  <c r="Q159"/>
  <c r="Q151"/>
  <c r="Q91"/>
  <c r="R91"/>
  <c r="AE82"/>
  <c r="AF82"/>
  <c r="R103"/>
  <c r="R100"/>
  <c r="AE83"/>
  <c r="AF83"/>
  <c r="R105"/>
  <c r="R92"/>
  <c r="T15"/>
  <c r="R42"/>
  <c r="Q28"/>
  <c r="R28"/>
  <c r="Q42"/>
  <c r="P515"/>
  <c r="P530"/>
  <c r="P544"/>
  <c r="P536"/>
  <c r="P491"/>
  <c r="P496"/>
  <c r="O485"/>
  <c r="P485"/>
  <c r="P483"/>
  <c r="AD484"/>
  <c r="AC473"/>
  <c r="AD473"/>
  <c r="AD475"/>
  <c r="P467"/>
  <c r="AD468"/>
  <c r="P464"/>
  <c r="P429"/>
  <c r="P430"/>
  <c r="P431"/>
  <c r="P410"/>
  <c r="P423"/>
  <c r="P437"/>
  <c r="P428"/>
  <c r="P426"/>
  <c r="C352"/>
  <c r="P378"/>
  <c r="P375"/>
  <c r="AD366"/>
  <c r="P376"/>
  <c r="P300"/>
  <c r="P299"/>
  <c r="P314"/>
  <c r="P253"/>
  <c r="P243"/>
  <c r="P272"/>
  <c r="AC255"/>
  <c r="AD255"/>
  <c r="P263"/>
  <c r="P244"/>
  <c r="P196"/>
  <c r="P206"/>
  <c r="P215"/>
  <c r="P71"/>
  <c r="P100"/>
  <c r="AD80"/>
  <c r="P105"/>
  <c r="P94"/>
  <c r="AD82"/>
  <c r="AD83"/>
  <c r="P103"/>
  <c r="AC82"/>
  <c r="AC83"/>
  <c r="P73"/>
  <c r="P72"/>
  <c r="T46"/>
  <c r="S46"/>
  <c r="R46"/>
  <c r="R145"/>
  <c r="AF228"/>
  <c r="T463" l="1"/>
  <c r="S463"/>
  <c r="T356"/>
  <c r="T244"/>
  <c r="T72"/>
  <c r="R72"/>
  <c r="AE381" l="1"/>
  <c r="AF381"/>
  <c r="C511"/>
  <c r="AE271"/>
  <c r="C238"/>
  <c r="AD435"/>
  <c r="AC435"/>
  <c r="C378"/>
  <c r="Q467" l="1"/>
  <c r="R205" l="1"/>
  <c r="Q205"/>
  <c r="O384"/>
  <c r="O376"/>
  <c r="AD364"/>
  <c r="AC364"/>
  <c r="AD369" l="1"/>
  <c r="AC369"/>
  <c r="O272"/>
  <c r="P370"/>
  <c r="O544" l="1"/>
  <c r="O536"/>
  <c r="O530"/>
  <c r="P264"/>
  <c r="P266"/>
  <c r="O266"/>
  <c r="O253"/>
  <c r="C16"/>
  <c r="P150"/>
  <c r="AD408"/>
  <c r="Q482"/>
  <c r="Q320"/>
  <c r="C32"/>
  <c r="R357"/>
  <c r="R410"/>
  <c r="AF489"/>
  <c r="AE489"/>
  <c r="C477"/>
  <c r="Q535"/>
  <c r="Q544"/>
  <c r="Q536"/>
  <c r="Q549"/>
  <c r="Q491"/>
  <c r="AF484"/>
  <c r="AE484"/>
  <c r="R494"/>
  <c r="AF476"/>
  <c r="R486"/>
  <c r="R487"/>
  <c r="R485"/>
  <c r="R477"/>
  <c r="Q477"/>
  <c r="AE476"/>
  <c r="AF277"/>
  <c r="AE277"/>
  <c r="AF271"/>
  <c r="Q258"/>
  <c r="Q269"/>
  <c r="R269"/>
  <c r="S355"/>
  <c r="T378"/>
  <c r="S378"/>
  <c r="AH388"/>
  <c r="AG388"/>
  <c r="T357"/>
  <c r="S357"/>
  <c r="T375"/>
  <c r="S375"/>
  <c r="T391"/>
  <c r="S391"/>
  <c r="S356"/>
  <c r="AH394"/>
  <c r="AG394"/>
  <c r="T467"/>
  <c r="S478"/>
  <c r="T478"/>
  <c r="S482"/>
  <c r="T498"/>
  <c r="S498"/>
  <c r="T491"/>
  <c r="S491"/>
  <c r="AG473"/>
  <c r="AH473"/>
  <c r="T484"/>
  <c r="S467"/>
  <c r="C485"/>
  <c r="Q485"/>
  <c r="Q356"/>
  <c r="R359"/>
  <c r="Q384"/>
  <c r="Q375"/>
  <c r="Q376"/>
  <c r="AE376"/>
  <c r="AF368"/>
  <c r="AE368"/>
  <c r="O145"/>
  <c r="P145"/>
  <c r="AD510" l="1"/>
  <c r="AC510"/>
  <c r="C41" l="1"/>
  <c r="C82"/>
  <c r="C96"/>
  <c r="C103"/>
  <c r="C129"/>
  <c r="C145"/>
  <c r="C156"/>
  <c r="C182"/>
  <c r="C210"/>
  <c r="C261"/>
  <c r="C310"/>
  <c r="C318"/>
  <c r="C370"/>
  <c r="C407"/>
  <c r="C423"/>
  <c r="C431"/>
  <c r="C462"/>
  <c r="C545"/>
  <c r="C534"/>
  <c r="I519" i="29"/>
  <c r="K519"/>
  <c r="L519"/>
  <c r="N519"/>
  <c r="O519"/>
  <c r="P519"/>
  <c r="G132" i="22"/>
  <c r="F132"/>
  <c r="E132"/>
  <c r="H518" i="29" l="1"/>
  <c r="G518"/>
  <c r="F518"/>
  <c r="E518"/>
  <c r="D517"/>
  <c r="D518"/>
  <c r="C517"/>
  <c r="C518"/>
  <c r="B517"/>
  <c r="B518"/>
  <c r="Q518"/>
  <c r="Q403" l="1"/>
  <c r="G93" i="22"/>
  <c r="F93"/>
  <c r="E93"/>
  <c r="Q397" i="29"/>
  <c r="I398"/>
  <c r="J398"/>
  <c r="K398"/>
  <c r="L398"/>
  <c r="M398"/>
  <c r="N398"/>
  <c r="O398"/>
  <c r="P398"/>
  <c r="H396"/>
  <c r="H397"/>
  <c r="G396"/>
  <c r="G397"/>
  <c r="F396"/>
  <c r="F397"/>
  <c r="E396"/>
  <c r="E397"/>
  <c r="D396"/>
  <c r="D397"/>
  <c r="C396"/>
  <c r="C397"/>
  <c r="B396"/>
  <c r="B397"/>
  <c r="N289" l="1"/>
  <c r="O245"/>
  <c r="I245"/>
  <c r="J245"/>
  <c r="K245"/>
  <c r="L245"/>
  <c r="M245"/>
  <c r="N245"/>
  <c r="P245"/>
  <c r="I233"/>
  <c r="J233"/>
  <c r="K233"/>
  <c r="L233"/>
  <c r="M233"/>
  <c r="N233"/>
  <c r="O233"/>
  <c r="P233"/>
  <c r="I136"/>
  <c r="J136"/>
  <c r="K136"/>
  <c r="L136"/>
  <c r="M136"/>
  <c r="N136"/>
  <c r="O136"/>
  <c r="P136"/>
  <c r="Q135"/>
  <c r="H135"/>
  <c r="G135"/>
  <c r="F135"/>
  <c r="E135"/>
  <c r="D135"/>
  <c r="C135"/>
  <c r="B135"/>
  <c r="G24" i="22"/>
  <c r="E136" i="29"/>
  <c r="G23" i="22"/>
  <c r="F23"/>
  <c r="E23"/>
  <c r="AD191" i="7" l="1"/>
  <c r="R429" l="1"/>
  <c r="R263"/>
  <c r="Q357"/>
  <c r="R301"/>
  <c r="R245"/>
  <c r="R132"/>
  <c r="R73"/>
  <c r="O206" l="1"/>
  <c r="O535" l="1"/>
  <c r="P535"/>
  <c r="T530" l="1"/>
  <c r="R515"/>
  <c r="R545"/>
  <c r="Q495"/>
  <c r="R409"/>
  <c r="Q437"/>
  <c r="R427"/>
  <c r="AF319"/>
  <c r="R314"/>
  <c r="Q319"/>
  <c r="R243"/>
  <c r="AG214"/>
  <c r="R186"/>
  <c r="R162"/>
  <c r="R35"/>
  <c r="Q35" s="1"/>
  <c r="R71"/>
  <c r="AF86"/>
  <c r="R13"/>
  <c r="R45"/>
  <c r="P462" l="1"/>
  <c r="P408"/>
  <c r="P355"/>
  <c r="AD254"/>
  <c r="P147"/>
  <c r="AD94"/>
  <c r="AF99" l="1"/>
  <c r="AE99"/>
  <c r="S300"/>
  <c r="Q14"/>
  <c r="AC191"/>
  <c r="O215"/>
  <c r="AC197"/>
  <c r="AD197"/>
  <c r="AC80"/>
  <c r="O105"/>
  <c r="O100"/>
  <c r="O94"/>
  <c r="O92"/>
  <c r="Q486"/>
  <c r="AC484"/>
  <c r="AD376"/>
  <c r="AE153"/>
  <c r="AE94"/>
  <c r="AD36"/>
  <c r="AF34"/>
  <c r="Q150" l="1"/>
  <c r="Q206"/>
  <c r="Q263"/>
  <c r="Q207" l="1"/>
  <c r="O150"/>
  <c r="Q92"/>
  <c r="Q34"/>
  <c r="P34"/>
  <c r="O264"/>
  <c r="AC266"/>
  <c r="AD266"/>
  <c r="AC254"/>
  <c r="O491"/>
  <c r="O496"/>
  <c r="O483"/>
  <c r="AC475"/>
  <c r="Q37"/>
  <c r="R37"/>
  <c r="AF17"/>
  <c r="AE17"/>
  <c r="Q36"/>
  <c r="R34"/>
  <c r="AF24"/>
  <c r="AE24"/>
  <c r="AF190" l="1"/>
  <c r="Q215"/>
  <c r="R220"/>
  <c r="Q220"/>
  <c r="AF209"/>
  <c r="AE209"/>
  <c r="AF199"/>
  <c r="AE199"/>
  <c r="P494" l="1"/>
  <c r="AD471"/>
  <c r="AD482"/>
  <c r="P482"/>
  <c r="P436"/>
  <c r="P365"/>
  <c r="P328"/>
  <c r="P258"/>
  <c r="P275"/>
  <c r="O263"/>
  <c r="AC253"/>
  <c r="P89"/>
  <c r="P46"/>
  <c r="P42"/>
  <c r="P14"/>
  <c r="O13"/>
  <c r="P205" l="1"/>
  <c r="P188" l="1"/>
  <c r="O188"/>
  <c r="O218"/>
  <c r="P218"/>
  <c r="R149" l="1"/>
  <c r="R374"/>
  <c r="R534"/>
  <c r="Q466"/>
  <c r="AF502"/>
  <c r="AE502"/>
  <c r="Q149"/>
  <c r="Q162"/>
  <c r="Q153"/>
  <c r="AF138"/>
  <c r="AE138"/>
  <c r="R164"/>
  <c r="Q164"/>
  <c r="AF153"/>
  <c r="AF141"/>
  <c r="AF142"/>
  <c r="AF140"/>
  <c r="AF143"/>
  <c r="AE140"/>
  <c r="AE143"/>
  <c r="R135"/>
  <c r="Q135"/>
  <c r="Q32"/>
  <c r="Q46"/>
  <c r="Q45"/>
  <c r="AF10"/>
  <c r="AE10"/>
  <c r="AE34"/>
  <c r="AF25"/>
  <c r="AE25"/>
  <c r="R18"/>
  <c r="Q18"/>
  <c r="Q494"/>
  <c r="R304"/>
  <c r="Q304"/>
  <c r="R369" l="1"/>
  <c r="R387"/>
  <c r="Q387"/>
  <c r="Q374"/>
  <c r="AH212" l="1"/>
  <c r="AG212"/>
  <c r="S145"/>
  <c r="R94"/>
  <c r="AD552"/>
  <c r="O423"/>
  <c r="P356"/>
  <c r="P245"/>
  <c r="AD253"/>
  <c r="P187"/>
  <c r="S156" l="1"/>
  <c r="Q294" i="29" l="1"/>
  <c r="Q293"/>
  <c r="Q292"/>
  <c r="D121" l="1"/>
  <c r="D122"/>
  <c r="D120"/>
  <c r="H567"/>
  <c r="H568"/>
  <c r="H569"/>
  <c r="H570"/>
  <c r="H571"/>
  <c r="H572"/>
  <c r="H566"/>
  <c r="G567"/>
  <c r="G568"/>
  <c r="G569"/>
  <c r="G570"/>
  <c r="G571"/>
  <c r="G572"/>
  <c r="G566"/>
  <c r="F567"/>
  <c r="F568"/>
  <c r="F569"/>
  <c r="F570"/>
  <c r="F571"/>
  <c r="F572"/>
  <c r="F566"/>
  <c r="E567"/>
  <c r="E568"/>
  <c r="E569"/>
  <c r="E570"/>
  <c r="E571"/>
  <c r="E572"/>
  <c r="E566"/>
  <c r="H357"/>
  <c r="H358"/>
  <c r="H359"/>
  <c r="H360"/>
  <c r="H356"/>
  <c r="G357"/>
  <c r="G358"/>
  <c r="G359"/>
  <c r="G360"/>
  <c r="G356"/>
  <c r="F357"/>
  <c r="F358"/>
  <c r="F359"/>
  <c r="F360"/>
  <c r="F356"/>
  <c r="E357"/>
  <c r="E358"/>
  <c r="E359"/>
  <c r="E360"/>
  <c r="E356"/>
  <c r="E361"/>
  <c r="B580" l="1"/>
  <c r="Q228" l="1"/>
  <c r="Q141" l="1"/>
  <c r="O582" l="1"/>
  <c r="Q572"/>
  <c r="D572"/>
  <c r="C572"/>
  <c r="B572"/>
  <c r="Q569"/>
  <c r="D569"/>
  <c r="C569"/>
  <c r="B569"/>
  <c r="Q567"/>
  <c r="D567"/>
  <c r="C567"/>
  <c r="B567"/>
  <c r="L562"/>
  <c r="D560"/>
  <c r="C560"/>
  <c r="B560"/>
  <c r="D559"/>
  <c r="C559"/>
  <c r="B559"/>
  <c r="D558"/>
  <c r="C558"/>
  <c r="B558"/>
  <c r="D557"/>
  <c r="C557"/>
  <c r="B557"/>
  <c r="Q558"/>
  <c r="H558"/>
  <c r="G558"/>
  <c r="F558"/>
  <c r="E558"/>
  <c r="Q557"/>
  <c r="H557"/>
  <c r="G557"/>
  <c r="F557"/>
  <c r="E557"/>
  <c r="E559"/>
  <c r="F559"/>
  <c r="G559"/>
  <c r="H559"/>
  <c r="Q559"/>
  <c r="E560"/>
  <c r="F560"/>
  <c r="G560"/>
  <c r="H560"/>
  <c r="Q560"/>
  <c r="K562"/>
  <c r="I562"/>
  <c r="J562"/>
  <c r="M562"/>
  <c r="N562"/>
  <c r="O562"/>
  <c r="P562"/>
  <c r="E574"/>
  <c r="F574"/>
  <c r="G574"/>
  <c r="H574"/>
  <c r="G138" i="22"/>
  <c r="F138"/>
  <c r="E138"/>
  <c r="G137"/>
  <c r="F137"/>
  <c r="E137"/>
  <c r="F136"/>
  <c r="E136"/>
  <c r="G135"/>
  <c r="F135"/>
  <c r="E135"/>
  <c r="G131"/>
  <c r="F131"/>
  <c r="E131"/>
  <c r="G130"/>
  <c r="F130"/>
  <c r="E130"/>
  <c r="G129"/>
  <c r="F129"/>
  <c r="E129"/>
  <c r="G128"/>
  <c r="F128"/>
  <c r="E128"/>
  <c r="G127"/>
  <c r="F127"/>
  <c r="E127"/>
  <c r="G126"/>
  <c r="F126"/>
  <c r="E126"/>
  <c r="G125"/>
  <c r="F125"/>
  <c r="E125"/>
  <c r="G122"/>
  <c r="F122"/>
  <c r="E122"/>
  <c r="G121"/>
  <c r="F121"/>
  <c r="E121"/>
  <c r="G120"/>
  <c r="F120"/>
  <c r="E120"/>
  <c r="G119"/>
  <c r="F119"/>
  <c r="E119"/>
  <c r="G118"/>
  <c r="F118"/>
  <c r="E118"/>
  <c r="I507" i="29"/>
  <c r="G139" i="22"/>
  <c r="G133"/>
  <c r="G123"/>
  <c r="C139"/>
  <c r="B139"/>
  <c r="A139"/>
  <c r="C138"/>
  <c r="B138"/>
  <c r="A138"/>
  <c r="C137"/>
  <c r="B137"/>
  <c r="A137"/>
  <c r="C136"/>
  <c r="B136"/>
  <c r="A136"/>
  <c r="C133"/>
  <c r="B133"/>
  <c r="A133"/>
  <c r="C132"/>
  <c r="B132"/>
  <c r="A132"/>
  <c r="C131"/>
  <c r="B131"/>
  <c r="A131"/>
  <c r="C130"/>
  <c r="B130"/>
  <c r="A130"/>
  <c r="C129"/>
  <c r="B129"/>
  <c r="A129"/>
  <c r="C128"/>
  <c r="B128"/>
  <c r="A128"/>
  <c r="C127"/>
  <c r="B127"/>
  <c r="A127"/>
  <c r="C123"/>
  <c r="B123"/>
  <c r="A123"/>
  <c r="C122"/>
  <c r="B122"/>
  <c r="A122"/>
  <c r="C121"/>
  <c r="B121"/>
  <c r="A121"/>
  <c r="C120"/>
  <c r="B120"/>
  <c r="A120"/>
  <c r="C119"/>
  <c r="B119"/>
  <c r="A119"/>
  <c r="C118"/>
  <c r="B118"/>
  <c r="A118"/>
  <c r="J465" i="29"/>
  <c r="I465"/>
  <c r="K465"/>
  <c r="L465"/>
  <c r="M465"/>
  <c r="N465"/>
  <c r="O465"/>
  <c r="P465"/>
  <c r="C140" i="22"/>
  <c r="C134"/>
  <c r="G109"/>
  <c r="F109"/>
  <c r="E109"/>
  <c r="G108"/>
  <c r="F108"/>
  <c r="E108"/>
  <c r="G107"/>
  <c r="F107"/>
  <c r="E107"/>
  <c r="G106"/>
  <c r="F106"/>
  <c r="E106"/>
  <c r="G102"/>
  <c r="F102"/>
  <c r="E102"/>
  <c r="G101"/>
  <c r="F101"/>
  <c r="E101"/>
  <c r="G100"/>
  <c r="F100"/>
  <c r="E100"/>
  <c r="G99"/>
  <c r="F99"/>
  <c r="E99"/>
  <c r="G98"/>
  <c r="F98"/>
  <c r="E98"/>
  <c r="G97"/>
  <c r="F97"/>
  <c r="E97"/>
  <c r="G96"/>
  <c r="F96"/>
  <c r="E96"/>
  <c r="G92"/>
  <c r="F92"/>
  <c r="E92"/>
  <c r="G91"/>
  <c r="F91"/>
  <c r="E91"/>
  <c r="G90"/>
  <c r="F90"/>
  <c r="E90"/>
  <c r="G89"/>
  <c r="F89"/>
  <c r="E89"/>
  <c r="G88"/>
  <c r="F88"/>
  <c r="E88"/>
  <c r="J418" i="29"/>
  <c r="D415"/>
  <c r="C415"/>
  <c r="B415"/>
  <c r="D414"/>
  <c r="C414"/>
  <c r="B414"/>
  <c r="Q415"/>
  <c r="H415"/>
  <c r="G415"/>
  <c r="F415"/>
  <c r="Q414"/>
  <c r="H414"/>
  <c r="G414"/>
  <c r="F414"/>
  <c r="E414"/>
  <c r="B408"/>
  <c r="G110" i="22"/>
  <c r="G104"/>
  <c r="G94"/>
  <c r="C110"/>
  <c r="B110"/>
  <c r="A110"/>
  <c r="C109"/>
  <c r="B109"/>
  <c r="A109"/>
  <c r="C108"/>
  <c r="B108"/>
  <c r="A108"/>
  <c r="C107"/>
  <c r="B107"/>
  <c r="A107"/>
  <c r="C106"/>
  <c r="B106"/>
  <c r="A106"/>
  <c r="C103"/>
  <c r="B103"/>
  <c r="A103"/>
  <c r="C102"/>
  <c r="B102"/>
  <c r="A102"/>
  <c r="C101"/>
  <c r="B101"/>
  <c r="A101"/>
  <c r="C100"/>
  <c r="B100"/>
  <c r="A100"/>
  <c r="C99"/>
  <c r="B99"/>
  <c r="A99"/>
  <c r="C98"/>
  <c r="B98"/>
  <c r="A98"/>
  <c r="B97"/>
  <c r="A97"/>
  <c r="C96"/>
  <c r="B96"/>
  <c r="A96"/>
  <c r="C93"/>
  <c r="B93"/>
  <c r="A93"/>
  <c r="C92"/>
  <c r="B92"/>
  <c r="A92"/>
  <c r="C91"/>
  <c r="B91"/>
  <c r="A91"/>
  <c r="C90"/>
  <c r="B90"/>
  <c r="A90"/>
  <c r="C89"/>
  <c r="B89"/>
  <c r="A89"/>
  <c r="C88"/>
  <c r="B88"/>
  <c r="A88"/>
  <c r="I361" i="29"/>
  <c r="J361"/>
  <c r="K361"/>
  <c r="L361"/>
  <c r="M361"/>
  <c r="N361"/>
  <c r="O361"/>
  <c r="P361"/>
  <c r="Q360"/>
  <c r="Q359"/>
  <c r="D357"/>
  <c r="D358"/>
  <c r="D359"/>
  <c r="D360"/>
  <c r="C357"/>
  <c r="C358"/>
  <c r="C359"/>
  <c r="C360"/>
  <c r="B357"/>
  <c r="B358"/>
  <c r="B359"/>
  <c r="B360"/>
  <c r="J340"/>
  <c r="D335"/>
  <c r="C94" i="22"/>
  <c r="C111"/>
  <c r="F361" i="29"/>
  <c r="G361"/>
  <c r="H361"/>
  <c r="C81" i="22"/>
  <c r="B81"/>
  <c r="A81"/>
  <c r="C80"/>
  <c r="B80"/>
  <c r="A80"/>
  <c r="C79"/>
  <c r="B79"/>
  <c r="A79"/>
  <c r="C76"/>
  <c r="B76"/>
  <c r="A76"/>
  <c r="C75"/>
  <c r="B75"/>
  <c r="A75"/>
  <c r="C74"/>
  <c r="B74"/>
  <c r="A74"/>
  <c r="C73"/>
  <c r="B73"/>
  <c r="A73"/>
  <c r="C72"/>
  <c r="B72"/>
  <c r="A72"/>
  <c r="C71"/>
  <c r="B71"/>
  <c r="A71"/>
  <c r="C70"/>
  <c r="B70"/>
  <c r="A70"/>
  <c r="C66"/>
  <c r="B66"/>
  <c r="A66"/>
  <c r="C65"/>
  <c r="B65"/>
  <c r="A65"/>
  <c r="C64"/>
  <c r="B64"/>
  <c r="A64"/>
  <c r="C63"/>
  <c r="B63"/>
  <c r="A63"/>
  <c r="C62"/>
  <c r="B62"/>
  <c r="A62"/>
  <c r="Q303" i="29"/>
  <c r="Q304"/>
  <c r="Q302"/>
  <c r="L305"/>
  <c r="I305"/>
  <c r="H303"/>
  <c r="H304"/>
  <c r="G303"/>
  <c r="G304"/>
  <c r="F303"/>
  <c r="F304"/>
  <c r="D303"/>
  <c r="D304"/>
  <c r="E303"/>
  <c r="E304"/>
  <c r="C303"/>
  <c r="C304"/>
  <c r="C302"/>
  <c r="B303"/>
  <c r="B304"/>
  <c r="B302"/>
  <c r="K298"/>
  <c r="H292"/>
  <c r="H293"/>
  <c r="H294"/>
  <c r="H295"/>
  <c r="H296"/>
  <c r="H297"/>
  <c r="G292"/>
  <c r="G293"/>
  <c r="G294"/>
  <c r="G295"/>
  <c r="G296"/>
  <c r="G297"/>
  <c r="F292"/>
  <c r="F293"/>
  <c r="F294"/>
  <c r="F295"/>
  <c r="F296"/>
  <c r="F297"/>
  <c r="E292"/>
  <c r="E293"/>
  <c r="E294"/>
  <c r="E295"/>
  <c r="E296"/>
  <c r="E297"/>
  <c r="E291"/>
  <c r="H228"/>
  <c r="G228"/>
  <c r="F228"/>
  <c r="E228"/>
  <c r="Q230"/>
  <c r="H230"/>
  <c r="G230"/>
  <c r="F230"/>
  <c r="E230"/>
  <c r="Q229"/>
  <c r="H229"/>
  <c r="G229"/>
  <c r="F229"/>
  <c r="E229"/>
  <c r="I298"/>
  <c r="J298"/>
  <c r="L298"/>
  <c r="M298"/>
  <c r="N298"/>
  <c r="O298"/>
  <c r="Q297"/>
  <c r="D297"/>
  <c r="C297"/>
  <c r="B297"/>
  <c r="D294"/>
  <c r="C294"/>
  <c r="B294"/>
  <c r="D293"/>
  <c r="C293"/>
  <c r="B293"/>
  <c r="D292"/>
  <c r="C292"/>
  <c r="B292"/>
  <c r="D305"/>
  <c r="C77" i="22"/>
  <c r="M252" i="29"/>
  <c r="D230"/>
  <c r="D228"/>
  <c r="B228"/>
  <c r="B230"/>
  <c r="C230"/>
  <c r="D229"/>
  <c r="C229"/>
  <c r="B229"/>
  <c r="D57" i="22"/>
  <c r="F57"/>
  <c r="G54"/>
  <c r="F54"/>
  <c r="E54"/>
  <c r="G53"/>
  <c r="F53"/>
  <c r="E53"/>
  <c r="G52"/>
  <c r="F52"/>
  <c r="E52"/>
  <c r="G49"/>
  <c r="F49"/>
  <c r="E49"/>
  <c r="G48"/>
  <c r="F48"/>
  <c r="E48"/>
  <c r="G47"/>
  <c r="F47"/>
  <c r="E47"/>
  <c r="G46"/>
  <c r="F46"/>
  <c r="E46"/>
  <c r="G45"/>
  <c r="F45"/>
  <c r="E45"/>
  <c r="G44"/>
  <c r="F44"/>
  <c r="E44"/>
  <c r="G43"/>
  <c r="F43"/>
  <c r="E43"/>
  <c r="G42"/>
  <c r="F42"/>
  <c r="E42"/>
  <c r="G39"/>
  <c r="F39"/>
  <c r="E39"/>
  <c r="G38"/>
  <c r="F38"/>
  <c r="E38"/>
  <c r="G37"/>
  <c r="F37"/>
  <c r="E37"/>
  <c r="G36"/>
  <c r="F36"/>
  <c r="E36"/>
  <c r="G35"/>
  <c r="F35"/>
  <c r="E35"/>
  <c r="G34"/>
  <c r="F34"/>
  <c r="E34"/>
  <c r="G50"/>
  <c r="G40"/>
  <c r="Q184" i="29"/>
  <c r="O198"/>
  <c r="P190"/>
  <c r="C53" i="22"/>
  <c r="B53"/>
  <c r="A53"/>
  <c r="C52"/>
  <c r="B52"/>
  <c r="A52"/>
  <c r="C51"/>
  <c r="B51"/>
  <c r="A51"/>
  <c r="C50"/>
  <c r="B50"/>
  <c r="A50"/>
  <c r="C47"/>
  <c r="B47"/>
  <c r="A47"/>
  <c r="C46"/>
  <c r="B46"/>
  <c r="A46"/>
  <c r="C45"/>
  <c r="B45"/>
  <c r="A45"/>
  <c r="C44"/>
  <c r="B44"/>
  <c r="A44"/>
  <c r="C43"/>
  <c r="B43"/>
  <c r="A43"/>
  <c r="C42"/>
  <c r="B42"/>
  <c r="A42"/>
  <c r="C41"/>
  <c r="B41"/>
  <c r="A41"/>
  <c r="C38"/>
  <c r="B38"/>
  <c r="A38"/>
  <c r="C37"/>
  <c r="B37"/>
  <c r="A37"/>
  <c r="C36"/>
  <c r="B36"/>
  <c r="A36"/>
  <c r="C35"/>
  <c r="B35"/>
  <c r="A35"/>
  <c r="C34"/>
  <c r="B34"/>
  <c r="A34"/>
  <c r="C39"/>
  <c r="C48"/>
  <c r="C54"/>
  <c r="Q175" i="29"/>
  <c r="Q174"/>
  <c r="O179"/>
  <c r="K179"/>
  <c r="B142"/>
  <c r="Q140"/>
  <c r="O144"/>
  <c r="I125"/>
  <c r="G29" i="22"/>
  <c r="F29"/>
  <c r="E29"/>
  <c r="G28"/>
  <c r="F28"/>
  <c r="E28"/>
  <c r="G27"/>
  <c r="F27"/>
  <c r="F26"/>
  <c r="E26"/>
  <c r="G22"/>
  <c r="F22"/>
  <c r="E22"/>
  <c r="G21"/>
  <c r="F21"/>
  <c r="E21"/>
  <c r="G20"/>
  <c r="F20"/>
  <c r="E20"/>
  <c r="G19"/>
  <c r="F19"/>
  <c r="E19"/>
  <c r="G18"/>
  <c r="F18"/>
  <c r="E18"/>
  <c r="G17"/>
  <c r="F17"/>
  <c r="E17"/>
  <c r="G14"/>
  <c r="F14"/>
  <c r="E14"/>
  <c r="G13"/>
  <c r="F13"/>
  <c r="E13"/>
  <c r="G12"/>
  <c r="F12"/>
  <c r="E12"/>
  <c r="G11"/>
  <c r="F11"/>
  <c r="E11"/>
  <c r="G10"/>
  <c r="F10"/>
  <c r="E10"/>
  <c r="G9"/>
  <c r="F9"/>
  <c r="E9"/>
  <c r="G30"/>
  <c r="G15"/>
  <c r="C28"/>
  <c r="B28"/>
  <c r="A28"/>
  <c r="C27"/>
  <c r="B27"/>
  <c r="A27"/>
  <c r="C26"/>
  <c r="B26"/>
  <c r="A26"/>
  <c r="C23"/>
  <c r="B23"/>
  <c r="A23"/>
  <c r="C22"/>
  <c r="B22"/>
  <c r="A22"/>
  <c r="C21"/>
  <c r="B21"/>
  <c r="A21"/>
  <c r="C20"/>
  <c r="B20"/>
  <c r="A20"/>
  <c r="C19"/>
  <c r="B19"/>
  <c r="A19"/>
  <c r="C18"/>
  <c r="B18"/>
  <c r="A18"/>
  <c r="C17"/>
  <c r="B17"/>
  <c r="A17"/>
  <c r="C16"/>
  <c r="B16"/>
  <c r="A16"/>
  <c r="C15"/>
  <c r="B15"/>
  <c r="A15"/>
  <c r="C12"/>
  <c r="B12"/>
  <c r="A12"/>
  <c r="C11"/>
  <c r="B11"/>
  <c r="A11"/>
  <c r="C10"/>
  <c r="B10"/>
  <c r="A10"/>
  <c r="C9"/>
  <c r="B9"/>
  <c r="A9"/>
  <c r="C8"/>
  <c r="B8"/>
  <c r="A8"/>
  <c r="I84" i="29"/>
  <c r="J84"/>
  <c r="K84"/>
  <c r="L84"/>
  <c r="M84"/>
  <c r="N84"/>
  <c r="O84"/>
  <c r="P84"/>
  <c r="Q83"/>
  <c r="H83"/>
  <c r="G83"/>
  <c r="F83"/>
  <c r="E83"/>
  <c r="D83"/>
  <c r="C83"/>
  <c r="B83"/>
  <c r="C29" i="22"/>
  <c r="C13"/>
  <c r="C24"/>
  <c r="D562" i="29" l="1"/>
  <c r="G148" i="22"/>
  <c r="D418" i="29"/>
  <c r="C68" i="22"/>
  <c r="D287" i="29"/>
  <c r="C104" i="22"/>
  <c r="C82"/>
  <c r="D125" i="29"/>
  <c r="O314" i="7"/>
  <c r="P322"/>
  <c r="O322"/>
  <c r="P326"/>
  <c r="O326"/>
  <c r="P97"/>
  <c r="O97"/>
  <c r="R40"/>
  <c r="Q40"/>
  <c r="S266" l="1"/>
  <c r="AH274"/>
  <c r="AG274"/>
  <c r="AH271"/>
  <c r="AG271"/>
  <c r="T245" l="1"/>
  <c r="S245"/>
  <c r="T73"/>
  <c r="S150"/>
  <c r="T28" l="1"/>
  <c r="S28"/>
  <c r="T535" l="1"/>
  <c r="S272"/>
  <c r="S264"/>
  <c r="T279"/>
  <c r="S279"/>
  <c r="AH142"/>
  <c r="S15"/>
  <c r="T100"/>
  <c r="S100"/>
  <c r="S437"/>
  <c r="S409"/>
  <c r="T265"/>
  <c r="T323"/>
  <c r="S323"/>
  <c r="T216"/>
  <c r="S216"/>
  <c r="AH214"/>
  <c r="AH219" s="1"/>
  <c r="T209"/>
  <c r="S209"/>
  <c r="S153" l="1"/>
  <c r="T155"/>
  <c r="S155"/>
  <c r="AH158"/>
  <c r="AG158"/>
  <c r="T156"/>
  <c r="T423"/>
  <c r="S423"/>
  <c r="T538" l="1"/>
  <c r="S538"/>
  <c r="T542"/>
  <c r="S542"/>
  <c r="S244"/>
  <c r="T322"/>
  <c r="S322"/>
  <c r="AH327"/>
  <c r="AG327"/>
  <c r="T324"/>
  <c r="S324"/>
  <c r="AH328"/>
  <c r="AG328"/>
  <c r="S317"/>
  <c r="T300"/>
  <c r="T317"/>
  <c r="S130"/>
  <c r="T159"/>
  <c r="S159"/>
  <c r="T166"/>
  <c r="S166"/>
  <c r="T152"/>
  <c r="AG142"/>
  <c r="AH130"/>
  <c r="AG130"/>
  <c r="T222" l="1"/>
  <c r="S222"/>
  <c r="AH186"/>
  <c r="AG186"/>
  <c r="T424"/>
  <c r="S424"/>
  <c r="T444"/>
  <c r="S444"/>
  <c r="T425"/>
  <c r="S425"/>
  <c r="S430"/>
  <c r="AH404"/>
  <c r="AG404"/>
  <c r="AH420"/>
  <c r="AG420"/>
  <c r="T272"/>
  <c r="AH254"/>
  <c r="AG254"/>
  <c r="T256"/>
  <c r="S256"/>
  <c r="S72"/>
  <c r="S87"/>
  <c r="T87"/>
  <c r="T92"/>
  <c r="S92"/>
  <c r="T107"/>
  <c r="S107"/>
  <c r="T91"/>
  <c r="S91"/>
  <c r="T93"/>
  <c r="S73"/>
  <c r="T88"/>
  <c r="S88"/>
  <c r="T76"/>
  <c r="S76"/>
  <c r="T23"/>
  <c r="S23"/>
  <c r="T14"/>
  <c r="S14"/>
  <c r="T32"/>
  <c r="S32"/>
  <c r="T34"/>
  <c r="S34"/>
  <c r="T42"/>
  <c r="S42"/>
  <c r="T33"/>
  <c r="S33"/>
  <c r="AH24"/>
  <c r="AG24"/>
  <c r="AH13"/>
  <c r="AG13"/>
  <c r="AH23"/>
  <c r="AG23"/>
  <c r="AH50"/>
  <c r="AG50"/>
  <c r="T186"/>
  <c r="S186"/>
  <c r="T215"/>
  <c r="S215"/>
  <c r="S207"/>
  <c r="T207"/>
  <c r="T206"/>
  <c r="S206"/>
  <c r="AH198"/>
  <c r="AG198"/>
  <c r="T208"/>
  <c r="T200"/>
  <c r="S200"/>
  <c r="S515" l="1"/>
  <c r="T544"/>
  <c r="S544"/>
  <c r="T547"/>
  <c r="S547"/>
  <c r="T517"/>
  <c r="S517"/>
  <c r="AH538"/>
  <c r="AG538"/>
  <c r="T534"/>
  <c r="S534"/>
  <c r="S530"/>
  <c r="T536"/>
  <c r="S536"/>
  <c r="T551"/>
  <c r="S551"/>
  <c r="T537"/>
  <c r="T519"/>
  <c r="S519"/>
  <c r="T516"/>
  <c r="S516"/>
  <c r="AH552"/>
  <c r="AG552"/>
  <c r="Q545" l="1"/>
  <c r="AF66" l="1"/>
  <c r="AE66"/>
  <c r="P248" l="1"/>
  <c r="J35" i="24" l="1"/>
  <c r="R548" i="7"/>
  <c r="Q487"/>
  <c r="Q382"/>
  <c r="AF462"/>
  <c r="AE462"/>
  <c r="O482" l="1"/>
  <c r="Q94"/>
  <c r="R81"/>
  <c r="Q81"/>
  <c r="R525"/>
  <c r="Q525"/>
  <c r="R516"/>
  <c r="Q516"/>
  <c r="Q515"/>
  <c r="AE538"/>
  <c r="Q551"/>
  <c r="R463"/>
  <c r="R462"/>
  <c r="Q463"/>
  <c r="Q462"/>
  <c r="Q428"/>
  <c r="AF418"/>
  <c r="AE418"/>
  <c r="R418"/>
  <c r="Q418"/>
  <c r="R408"/>
  <c r="Q409"/>
  <c r="Q408"/>
  <c r="R322"/>
  <c r="Q266"/>
  <c r="Q272"/>
  <c r="Q264"/>
  <c r="R14"/>
  <c r="AF423"/>
  <c r="AE423"/>
  <c r="R423"/>
  <c r="AF408"/>
  <c r="AE408"/>
  <c r="AF444"/>
  <c r="AE444"/>
  <c r="AE420"/>
  <c r="AF420"/>
  <c r="R260" l="1"/>
  <c r="Q218"/>
  <c r="AE190"/>
  <c r="R191"/>
  <c r="AF196"/>
  <c r="AF214"/>
  <c r="AF181"/>
  <c r="AE181"/>
  <c r="Q423"/>
  <c r="Q410"/>
  <c r="Q427"/>
  <c r="Q429"/>
  <c r="R426"/>
  <c r="Q426"/>
  <c r="R440"/>
  <c r="Q440"/>
  <c r="AF415"/>
  <c r="AE415"/>
  <c r="AF402"/>
  <c r="AE402"/>
  <c r="Q191"/>
  <c r="Q547"/>
  <c r="Q517"/>
  <c r="R528"/>
  <c r="Q528"/>
  <c r="AF519"/>
  <c r="AE519"/>
  <c r="AE528"/>
  <c r="AF528"/>
  <c r="Q534"/>
  <c r="R143"/>
  <c r="Q359"/>
  <c r="Q355"/>
  <c r="Q369"/>
  <c r="AF362"/>
  <c r="AE362"/>
  <c r="AF364"/>
  <c r="AE364"/>
  <c r="Q309"/>
  <c r="R299"/>
  <c r="Q300"/>
  <c r="Q299"/>
  <c r="AE315"/>
  <c r="AF304"/>
  <c r="AE304"/>
  <c r="AF299"/>
  <c r="AE299"/>
  <c r="Q322"/>
  <c r="AE319"/>
  <c r="R335"/>
  <c r="Q335"/>
  <c r="Q321"/>
  <c r="AF340"/>
  <c r="AE340"/>
  <c r="Q314"/>
  <c r="Q301"/>
  <c r="R331"/>
  <c r="Q331"/>
  <c r="Q244"/>
  <c r="Q243"/>
  <c r="Q245"/>
  <c r="Q260"/>
  <c r="AF280"/>
  <c r="AE280"/>
  <c r="Q276"/>
  <c r="R276"/>
  <c r="R275"/>
  <c r="Q275"/>
  <c r="AF242"/>
  <c r="AE242"/>
  <c r="AF266"/>
  <c r="AE266"/>
  <c r="Q186" l="1"/>
  <c r="AE196"/>
  <c r="AE214"/>
  <c r="R222"/>
  <c r="Q222"/>
  <c r="Q187"/>
  <c r="AF224"/>
  <c r="AE224"/>
  <c r="R218"/>
  <c r="AF198"/>
  <c r="AE198"/>
  <c r="Q163" l="1"/>
  <c r="AF144"/>
  <c r="AE144"/>
  <c r="AE141"/>
  <c r="AE142"/>
  <c r="Q13"/>
  <c r="R31"/>
  <c r="Q31"/>
  <c r="AF41"/>
  <c r="AE41"/>
  <c r="Q72"/>
  <c r="Q71"/>
  <c r="R130"/>
  <c r="Q131"/>
  <c r="Q130"/>
  <c r="Q145"/>
  <c r="Q132"/>
  <c r="Q143"/>
  <c r="AF163"/>
  <c r="AE163"/>
  <c r="AF87"/>
  <c r="AE87"/>
  <c r="AF85"/>
  <c r="AE85"/>
  <c r="Q105"/>
  <c r="Q103"/>
  <c r="AE86"/>
  <c r="Q100"/>
  <c r="Q73"/>
  <c r="AF94"/>
  <c r="AF81"/>
  <c r="AE81"/>
  <c r="AF108"/>
  <c r="AE108"/>
  <c r="R104"/>
  <c r="Q104"/>
  <c r="R76"/>
  <c r="Q76"/>
  <c r="O46" l="1"/>
  <c r="P463"/>
  <c r="O463"/>
  <c r="O462"/>
  <c r="AD494"/>
  <c r="AC494"/>
  <c r="P495"/>
  <c r="O495"/>
  <c r="O494"/>
  <c r="AC471"/>
  <c r="AC482"/>
  <c r="O467"/>
  <c r="AC468"/>
  <c r="O464"/>
  <c r="AD498"/>
  <c r="AC498"/>
  <c r="O408"/>
  <c r="O429"/>
  <c r="O430"/>
  <c r="O431"/>
  <c r="O410"/>
  <c r="O437"/>
  <c r="O436"/>
  <c r="O428"/>
  <c r="P433"/>
  <c r="O433"/>
  <c r="O426"/>
  <c r="AC408"/>
  <c r="P551"/>
  <c r="O551"/>
  <c r="O515"/>
  <c r="O516"/>
  <c r="AC553"/>
  <c r="AD553"/>
  <c r="AC552"/>
  <c r="O356"/>
  <c r="O355"/>
  <c r="P385"/>
  <c r="O385"/>
  <c r="O365"/>
  <c r="O378"/>
  <c r="AD387"/>
  <c r="AC387"/>
  <c r="O375"/>
  <c r="O370"/>
  <c r="P360"/>
  <c r="O360"/>
  <c r="AC376"/>
  <c r="AD365"/>
  <c r="AC365"/>
  <c r="AC366"/>
  <c r="P368"/>
  <c r="O368"/>
  <c r="O300"/>
  <c r="O299"/>
  <c r="AD327"/>
  <c r="AC327"/>
  <c r="AD303"/>
  <c r="AC303"/>
  <c r="O328"/>
  <c r="P321"/>
  <c r="O243"/>
  <c r="O244"/>
  <c r="O258"/>
  <c r="P256"/>
  <c r="O256"/>
  <c r="O275"/>
  <c r="O245"/>
  <c r="P276"/>
  <c r="O276"/>
  <c r="AD248"/>
  <c r="AC248"/>
  <c r="O248"/>
  <c r="O196" l="1"/>
  <c r="P186"/>
  <c r="O187"/>
  <c r="O186"/>
  <c r="P190"/>
  <c r="O205"/>
  <c r="P200"/>
  <c r="O200"/>
  <c r="O190"/>
  <c r="AD164"/>
  <c r="AC164"/>
  <c r="P159"/>
  <c r="O71"/>
  <c r="O86"/>
  <c r="O89"/>
  <c r="P76"/>
  <c r="O76"/>
  <c r="O103"/>
  <c r="AC94"/>
  <c r="O73"/>
  <c r="O72"/>
  <c r="AD108"/>
  <c r="AC108"/>
  <c r="P36"/>
  <c r="AH558" l="1"/>
  <c r="AF547"/>
  <c r="R523" s="1"/>
  <c r="AH551"/>
  <c r="AH539"/>
  <c r="AH532"/>
  <c r="AH517"/>
  <c r="AC504"/>
  <c r="AD504"/>
  <c r="AE504"/>
  <c r="Q474" s="1"/>
  <c r="AF504"/>
  <c r="AG504"/>
  <c r="AH504"/>
  <c r="AE500"/>
  <c r="AC497"/>
  <c r="AD497"/>
  <c r="AE497"/>
  <c r="AF497"/>
  <c r="R471" s="1"/>
  <c r="AG497"/>
  <c r="AH497"/>
  <c r="AI498"/>
  <c r="AN487"/>
  <c r="AM487"/>
  <c r="AL487"/>
  <c r="AK487"/>
  <c r="AJ487"/>
  <c r="AI487"/>
  <c r="AL492"/>
  <c r="AJ492"/>
  <c r="AC493"/>
  <c r="AD493"/>
  <c r="AE493"/>
  <c r="AF493"/>
  <c r="AG493"/>
  <c r="AH493"/>
  <c r="AH479"/>
  <c r="AH485"/>
  <c r="AH464"/>
  <c r="AC450"/>
  <c r="AD450"/>
  <c r="AE450"/>
  <c r="AF450"/>
  <c r="AG450"/>
  <c r="AH450"/>
  <c r="AE446"/>
  <c r="AI444"/>
  <c r="AC443"/>
  <c r="AD443"/>
  <c r="AE443"/>
  <c r="AF443"/>
  <c r="AG443"/>
  <c r="AH443"/>
  <c r="AH439"/>
  <c r="AL438"/>
  <c r="AJ438"/>
  <c r="AH431"/>
  <c r="AH425"/>
  <c r="AH410"/>
  <c r="AC396"/>
  <c r="AD396"/>
  <c r="AE396"/>
  <c r="AF396"/>
  <c r="AG396"/>
  <c r="AH396"/>
  <c r="AI390"/>
  <c r="AC389"/>
  <c r="AD389"/>
  <c r="AE389"/>
  <c r="AF389"/>
  <c r="AG389"/>
  <c r="AH389"/>
  <c r="AL384"/>
  <c r="AJ384"/>
  <c r="AG385"/>
  <c r="AD377"/>
  <c r="AH371"/>
  <c r="AH356"/>
  <c r="AC342"/>
  <c r="AD342"/>
  <c r="AE342"/>
  <c r="AF342"/>
  <c r="AG342"/>
  <c r="AH342"/>
  <c r="AE338"/>
  <c r="AI336"/>
  <c r="AC335"/>
  <c r="AD335"/>
  <c r="AE335"/>
  <c r="AF335"/>
  <c r="AG335"/>
  <c r="AH335"/>
  <c r="AL330"/>
  <c r="AJ330"/>
  <c r="AC331"/>
  <c r="AD331"/>
  <c r="AE331"/>
  <c r="AF331"/>
  <c r="AG331"/>
  <c r="AH331"/>
  <c r="AH316"/>
  <c r="AH301"/>
  <c r="AC286"/>
  <c r="AD286"/>
  <c r="AE286"/>
  <c r="AF286"/>
  <c r="AG286"/>
  <c r="AH286"/>
  <c r="AH282"/>
  <c r="AI280"/>
  <c r="AC279"/>
  <c r="AD279"/>
  <c r="AE279"/>
  <c r="AF279"/>
  <c r="AG279"/>
  <c r="AH279"/>
  <c r="AH275"/>
  <c r="AL274"/>
  <c r="AJ274"/>
  <c r="AH267"/>
  <c r="AH260"/>
  <c r="AD260"/>
  <c r="AH245"/>
  <c r="AI224"/>
  <c r="AC230"/>
  <c r="AD230"/>
  <c r="AE230"/>
  <c r="AF230"/>
  <c r="AG230"/>
  <c r="AH230"/>
  <c r="AD226"/>
  <c r="AC223"/>
  <c r="AD223"/>
  <c r="AE223"/>
  <c r="AF223"/>
  <c r="AG223"/>
  <c r="AH223"/>
  <c r="AC219"/>
  <c r="AL217"/>
  <c r="AL218"/>
  <c r="AJ217"/>
  <c r="AJ218"/>
  <c r="AH210"/>
  <c r="AH203"/>
  <c r="AH188"/>
  <c r="AI167"/>
  <c r="AC173"/>
  <c r="AD173"/>
  <c r="AE173"/>
  <c r="AF173"/>
  <c r="AG173"/>
  <c r="AH173"/>
  <c r="AG169"/>
  <c r="AC166"/>
  <c r="AD166"/>
  <c r="AE166"/>
  <c r="AF166"/>
  <c r="AG166"/>
  <c r="AH166"/>
  <c r="AH162"/>
  <c r="AH154"/>
  <c r="AH147"/>
  <c r="AH132"/>
  <c r="AC114"/>
  <c r="AD114"/>
  <c r="AE114"/>
  <c r="AF114"/>
  <c r="AG114"/>
  <c r="AH114"/>
  <c r="AI108"/>
  <c r="AC107"/>
  <c r="AD107"/>
  <c r="AE107"/>
  <c r="AF107"/>
  <c r="AG107"/>
  <c r="AH107"/>
  <c r="AL104"/>
  <c r="AK104"/>
  <c r="AJ104"/>
  <c r="AI104"/>
  <c r="AL102"/>
  <c r="AJ102"/>
  <c r="AH95"/>
  <c r="AH88"/>
  <c r="AH73"/>
  <c r="AE56"/>
  <c r="AF56"/>
  <c r="AG56"/>
  <c r="AH56"/>
  <c r="AD52"/>
  <c r="AC49"/>
  <c r="AD49"/>
  <c r="AE49"/>
  <c r="AF49"/>
  <c r="AG49"/>
  <c r="AH49"/>
  <c r="AL44"/>
  <c r="AJ44"/>
  <c r="AE45"/>
  <c r="AF45"/>
  <c r="AG45"/>
  <c r="AH45"/>
  <c r="AH37"/>
  <c r="AH30"/>
  <c r="AF15"/>
  <c r="AN488"/>
  <c r="AM488"/>
  <c r="AL488"/>
  <c r="AK488"/>
  <c r="AJ488"/>
  <c r="AI488"/>
  <c r="AN434"/>
  <c r="AM434"/>
  <c r="AL434"/>
  <c r="AK434"/>
  <c r="AJ434"/>
  <c r="AI434"/>
  <c r="AN433"/>
  <c r="AM433"/>
  <c r="AL433"/>
  <c r="AK433"/>
  <c r="AJ433"/>
  <c r="AI433"/>
  <c r="AN380"/>
  <c r="AM380"/>
  <c r="AL380"/>
  <c r="AK380"/>
  <c r="AJ380"/>
  <c r="AI380"/>
  <c r="AN379"/>
  <c r="AM379"/>
  <c r="AL379"/>
  <c r="AK379"/>
  <c r="AJ379"/>
  <c r="AI379"/>
  <c r="AN326"/>
  <c r="AM326"/>
  <c r="AL326"/>
  <c r="AK326"/>
  <c r="AJ326"/>
  <c r="AI326"/>
  <c r="AN325"/>
  <c r="AM325"/>
  <c r="AL325"/>
  <c r="AK325"/>
  <c r="AJ325"/>
  <c r="AI325"/>
  <c r="AN270"/>
  <c r="AM270"/>
  <c r="AL270"/>
  <c r="AK270"/>
  <c r="AJ270"/>
  <c r="AI270"/>
  <c r="AN269"/>
  <c r="AM269"/>
  <c r="AL269"/>
  <c r="AK269"/>
  <c r="AJ269"/>
  <c r="AI269"/>
  <c r="AN213"/>
  <c r="AM213"/>
  <c r="AL213"/>
  <c r="AK213"/>
  <c r="AJ213"/>
  <c r="AI213"/>
  <c r="AN212"/>
  <c r="AM212"/>
  <c r="AL212"/>
  <c r="AK212"/>
  <c r="AJ212"/>
  <c r="AI212"/>
  <c r="AN157"/>
  <c r="AM157"/>
  <c r="AL157"/>
  <c r="AK157"/>
  <c r="AJ157"/>
  <c r="AI157"/>
  <c r="AN156"/>
  <c r="AM156"/>
  <c r="AL156"/>
  <c r="AK156"/>
  <c r="AJ156"/>
  <c r="AI156"/>
  <c r="AN98"/>
  <c r="AM98"/>
  <c r="AL98"/>
  <c r="AK98"/>
  <c r="AJ98"/>
  <c r="AI98"/>
  <c r="AN97"/>
  <c r="AM97"/>
  <c r="AL97"/>
  <c r="AK97"/>
  <c r="AJ97"/>
  <c r="AI97"/>
  <c r="AN39"/>
  <c r="AM39"/>
  <c r="AH15"/>
  <c r="AF30"/>
  <c r="AK46"/>
  <c r="AJ46"/>
  <c r="AI46"/>
  <c r="AI50"/>
  <c r="AL53"/>
  <c r="AK53"/>
  <c r="AJ53"/>
  <c r="AI53"/>
  <c r="AL111"/>
  <c r="AK111"/>
  <c r="AJ111"/>
  <c r="AI111"/>
  <c r="AL170"/>
  <c r="AK170"/>
  <c r="AJ170"/>
  <c r="AI170"/>
  <c r="AL227"/>
  <c r="AK227"/>
  <c r="AJ227"/>
  <c r="AI227"/>
  <c r="AL283"/>
  <c r="AK283"/>
  <c r="AJ283"/>
  <c r="AI283"/>
  <c r="AL339"/>
  <c r="AK339"/>
  <c r="AJ339"/>
  <c r="AI339"/>
  <c r="AL393"/>
  <c r="AK393"/>
  <c r="AJ393"/>
  <c r="AI393"/>
  <c r="AL447"/>
  <c r="AK447"/>
  <c r="AJ447"/>
  <c r="AI447"/>
  <c r="AL501"/>
  <c r="AK501"/>
  <c r="AJ501"/>
  <c r="AI501"/>
  <c r="AI552"/>
  <c r="AH547"/>
  <c r="AC547"/>
  <c r="AL546"/>
  <c r="AJ546"/>
  <c r="AE554"/>
  <c r="AC551"/>
  <c r="AD551"/>
  <c r="AE551"/>
  <c r="AF551"/>
  <c r="AG551"/>
  <c r="AC558"/>
  <c r="AD558"/>
  <c r="AE558"/>
  <c r="AF558"/>
  <c r="AG558"/>
  <c r="AN555"/>
  <c r="AM555"/>
  <c r="AL555"/>
  <c r="AK555"/>
  <c r="AJ555"/>
  <c r="AI555"/>
  <c r="AN548"/>
  <c r="AM548"/>
  <c r="AL548"/>
  <c r="AK548"/>
  <c r="AJ548"/>
  <c r="AI548"/>
  <c r="AN494"/>
  <c r="AM494"/>
  <c r="AL494"/>
  <c r="AK494"/>
  <c r="AJ494"/>
  <c r="AI494"/>
  <c r="AN440"/>
  <c r="AM440"/>
  <c r="AL440"/>
  <c r="AK440"/>
  <c r="AJ440"/>
  <c r="AI440"/>
  <c r="AN386"/>
  <c r="AM386"/>
  <c r="AL386"/>
  <c r="AK386"/>
  <c r="AJ386"/>
  <c r="AI386"/>
  <c r="AN332"/>
  <c r="AM332"/>
  <c r="AL332"/>
  <c r="AK332"/>
  <c r="AJ332"/>
  <c r="AI332"/>
  <c r="AN276"/>
  <c r="AM276"/>
  <c r="AL276"/>
  <c r="AK276"/>
  <c r="AJ276"/>
  <c r="AI276"/>
  <c r="AN220"/>
  <c r="AM220"/>
  <c r="AL220"/>
  <c r="AK220"/>
  <c r="AJ220"/>
  <c r="AI220"/>
  <c r="AL163"/>
  <c r="AK163"/>
  <c r="AJ163"/>
  <c r="AI163"/>
  <c r="AE154"/>
  <c r="AG147"/>
  <c r="AG132"/>
  <c r="AH432" l="1"/>
  <c r="AI331"/>
  <c r="AD126"/>
  <c r="AC126"/>
  <c r="AD158" l="1"/>
  <c r="AC158"/>
  <c r="P155"/>
  <c r="O155"/>
  <c r="P154"/>
  <c r="O154"/>
  <c r="P165"/>
  <c r="O165"/>
  <c r="O159"/>
  <c r="P149"/>
  <c r="O149"/>
  <c r="P166"/>
  <c r="O166"/>
  <c r="P152"/>
  <c r="O152" s="1"/>
  <c r="O147"/>
  <c r="P13"/>
  <c r="O14"/>
  <c r="AD41"/>
  <c r="AD45" s="1"/>
  <c r="AC41"/>
  <c r="AC45" s="1"/>
  <c r="O36"/>
  <c r="P38"/>
  <c r="O38"/>
  <c r="O42"/>
  <c r="AC36"/>
  <c r="AD27"/>
  <c r="AC27"/>
  <c r="AD24"/>
  <c r="AC24"/>
  <c r="AD25"/>
  <c r="AC25"/>
  <c r="AD13"/>
  <c r="AC13"/>
  <c r="AD54"/>
  <c r="AD56" s="1"/>
  <c r="AC54"/>
  <c r="AC56" s="1"/>
  <c r="Q16" i="24" l="1"/>
  <c r="Q15" s="1"/>
  <c r="Q16" i="27"/>
  <c r="Q15" s="1"/>
  <c r="Q16" i="25"/>
  <c r="Q15" s="1"/>
  <c r="Q16" i="26"/>
  <c r="Q15"/>
  <c r="Q16" i="9"/>
  <c r="Q15" s="1"/>
  <c r="Q16" i="28"/>
  <c r="Q15" s="1"/>
  <c r="O5" i="7"/>
  <c r="N5"/>
  <c r="O63"/>
  <c r="N63"/>
  <c r="O122"/>
  <c r="N122"/>
  <c r="O178"/>
  <c r="O235"/>
  <c r="O291"/>
  <c r="O347"/>
  <c r="O400"/>
  <c r="V454"/>
  <c r="AJ453" s="1"/>
  <c r="O454"/>
  <c r="N454"/>
  <c r="N507"/>
  <c r="O507"/>
  <c r="Q237" i="29" l="1"/>
  <c r="Q238"/>
  <c r="H238"/>
  <c r="G238"/>
  <c r="F238"/>
  <c r="E238"/>
  <c r="D238"/>
  <c r="C238"/>
  <c r="B238"/>
  <c r="G164" i="22" l="1"/>
  <c r="C125"/>
  <c r="Q513" i="29"/>
  <c r="H513"/>
  <c r="G513"/>
  <c r="F513"/>
  <c r="E513"/>
  <c r="D513"/>
  <c r="C513"/>
  <c r="B513"/>
  <c r="D282" l="1"/>
  <c r="D283"/>
  <c r="D284"/>
  <c r="C282"/>
  <c r="C283"/>
  <c r="C284"/>
  <c r="B282"/>
  <c r="B283"/>
  <c r="B284"/>
  <c r="Q283"/>
  <c r="H283"/>
  <c r="G283"/>
  <c r="F283"/>
  <c r="E283"/>
  <c r="G55" i="22"/>
  <c r="B184" i="29"/>
  <c r="B185"/>
  <c r="B186"/>
  <c r="B187"/>
  <c r="B188"/>
  <c r="C184"/>
  <c r="C185"/>
  <c r="C186"/>
  <c r="C187"/>
  <c r="C188"/>
  <c r="I179"/>
  <c r="J179"/>
  <c r="L179"/>
  <c r="M179"/>
  <c r="N179"/>
  <c r="P179"/>
  <c r="H178"/>
  <c r="G178"/>
  <c r="F178"/>
  <c r="E179"/>
  <c r="F179"/>
  <c r="G179"/>
  <c r="H179"/>
  <c r="H129"/>
  <c r="Q120"/>
  <c r="Q121"/>
  <c r="Q122"/>
  <c r="H120"/>
  <c r="G120"/>
  <c r="F120"/>
  <c r="E120"/>
  <c r="C120"/>
  <c r="B120"/>
  <c r="Q77"/>
  <c r="H77"/>
  <c r="G77"/>
  <c r="F77"/>
  <c r="E77"/>
  <c r="D77"/>
  <c r="C77"/>
  <c r="B77"/>
  <c r="R161" i="7" l="1"/>
  <c r="O265" l="1"/>
  <c r="Q93"/>
  <c r="Q580" i="29" l="1"/>
  <c r="Q335"/>
  <c r="Q448" l="1"/>
  <c r="Q449"/>
  <c r="D416"/>
  <c r="Q142"/>
  <c r="D580"/>
  <c r="H580"/>
  <c r="H581"/>
  <c r="G580"/>
  <c r="G581"/>
  <c r="F580"/>
  <c r="F581"/>
  <c r="E580"/>
  <c r="E581"/>
  <c r="H561"/>
  <c r="G561"/>
  <c r="F561"/>
  <c r="E561"/>
  <c r="D561"/>
  <c r="C561"/>
  <c r="B561"/>
  <c r="E562"/>
  <c r="F562"/>
  <c r="G562"/>
  <c r="H562"/>
  <c r="H519"/>
  <c r="E519"/>
  <c r="C512"/>
  <c r="C514"/>
  <c r="C515"/>
  <c r="C516"/>
  <c r="D504"/>
  <c r="H504"/>
  <c r="H505"/>
  <c r="H506"/>
  <c r="G504"/>
  <c r="G505"/>
  <c r="G506"/>
  <c r="F504"/>
  <c r="F505"/>
  <c r="F506"/>
  <c r="E504"/>
  <c r="E505"/>
  <c r="E506"/>
  <c r="Q504"/>
  <c r="E507"/>
  <c r="F507"/>
  <c r="G507"/>
  <c r="H507"/>
  <c r="Q461"/>
  <c r="H464"/>
  <c r="G464"/>
  <c r="F464"/>
  <c r="E464"/>
  <c r="D461"/>
  <c r="H452"/>
  <c r="G452"/>
  <c r="F452"/>
  <c r="E452"/>
  <c r="Q471"/>
  <c r="H471"/>
  <c r="H472"/>
  <c r="G471"/>
  <c r="G472"/>
  <c r="F471"/>
  <c r="F472"/>
  <c r="E471"/>
  <c r="E472"/>
  <c r="D471"/>
  <c r="C471"/>
  <c r="B471"/>
  <c r="H416"/>
  <c r="H417"/>
  <c r="G416"/>
  <c r="G417"/>
  <c r="F416"/>
  <c r="F417"/>
  <c r="H408"/>
  <c r="G408"/>
  <c r="F408"/>
  <c r="E408"/>
  <c r="H339" l="1"/>
  <c r="G339"/>
  <c r="F338"/>
  <c r="F339"/>
  <c r="E339"/>
  <c r="H287"/>
  <c r="H284"/>
  <c r="H285"/>
  <c r="G284"/>
  <c r="G285"/>
  <c r="F284"/>
  <c r="F285"/>
  <c r="E284"/>
  <c r="E285"/>
  <c r="H240"/>
  <c r="H241"/>
  <c r="H242"/>
  <c r="H243"/>
  <c r="H244"/>
  <c r="G240"/>
  <c r="G241"/>
  <c r="G242"/>
  <c r="G243"/>
  <c r="G244"/>
  <c r="F240"/>
  <c r="F241"/>
  <c r="F242"/>
  <c r="F243"/>
  <c r="F244"/>
  <c r="E240"/>
  <c r="E241"/>
  <c r="E242"/>
  <c r="E243"/>
  <c r="E244"/>
  <c r="H251"/>
  <c r="G251"/>
  <c r="F251"/>
  <c r="E251"/>
  <c r="H231" l="1"/>
  <c r="H232"/>
  <c r="G231"/>
  <c r="G232"/>
  <c r="F231"/>
  <c r="F232"/>
  <c r="E231"/>
  <c r="E232"/>
  <c r="Q196" l="1"/>
  <c r="H196"/>
  <c r="G196"/>
  <c r="F196"/>
  <c r="E196"/>
  <c r="D196"/>
  <c r="H184"/>
  <c r="H189"/>
  <c r="G184"/>
  <c r="G189"/>
  <c r="F184"/>
  <c r="F189"/>
  <c r="E184"/>
  <c r="E189"/>
  <c r="H175"/>
  <c r="H176"/>
  <c r="H177"/>
  <c r="G175"/>
  <c r="G176"/>
  <c r="G177"/>
  <c r="F175"/>
  <c r="F176"/>
  <c r="F177"/>
  <c r="E175"/>
  <c r="E176"/>
  <c r="E177"/>
  <c r="E178"/>
  <c r="H142"/>
  <c r="G142"/>
  <c r="F142"/>
  <c r="E142"/>
  <c r="D142"/>
  <c r="H130"/>
  <c r="H131"/>
  <c r="H132"/>
  <c r="H133"/>
  <c r="H134"/>
  <c r="G130"/>
  <c r="G131"/>
  <c r="G132"/>
  <c r="G133"/>
  <c r="G134"/>
  <c r="F130"/>
  <c r="F131"/>
  <c r="F132"/>
  <c r="F133"/>
  <c r="F134"/>
  <c r="E130"/>
  <c r="E131"/>
  <c r="E132"/>
  <c r="E133"/>
  <c r="E134"/>
  <c r="H121"/>
  <c r="H122"/>
  <c r="H123"/>
  <c r="H124"/>
  <c r="G121"/>
  <c r="G122"/>
  <c r="G123"/>
  <c r="G124"/>
  <c r="F121"/>
  <c r="F122"/>
  <c r="F123"/>
  <c r="F124"/>
  <c r="E121"/>
  <c r="E122"/>
  <c r="E123"/>
  <c r="E124"/>
  <c r="H89"/>
  <c r="H90"/>
  <c r="G89"/>
  <c r="G90"/>
  <c r="F89"/>
  <c r="F90"/>
  <c r="E89"/>
  <c r="E90"/>
  <c r="H76"/>
  <c r="H78"/>
  <c r="H79"/>
  <c r="H80"/>
  <c r="H81"/>
  <c r="H82"/>
  <c r="G76"/>
  <c r="G78"/>
  <c r="G79"/>
  <c r="G80"/>
  <c r="G81"/>
  <c r="G82"/>
  <c r="F76"/>
  <c r="F78"/>
  <c r="F79"/>
  <c r="F80"/>
  <c r="F81"/>
  <c r="F82"/>
  <c r="E76"/>
  <c r="E78"/>
  <c r="E79"/>
  <c r="E80"/>
  <c r="E81"/>
  <c r="E82"/>
  <c r="H67"/>
  <c r="H68"/>
  <c r="H69"/>
  <c r="H70"/>
  <c r="G67"/>
  <c r="G68"/>
  <c r="G69"/>
  <c r="G70"/>
  <c r="F67"/>
  <c r="F68"/>
  <c r="F69"/>
  <c r="F70"/>
  <c r="E67"/>
  <c r="E68"/>
  <c r="E69"/>
  <c r="E70"/>
  <c r="H125"/>
  <c r="E144"/>
  <c r="H136"/>
  <c r="H624" l="1"/>
  <c r="G624"/>
  <c r="E612"/>
  <c r="F624"/>
  <c r="E411"/>
  <c r="E616"/>
  <c r="E628"/>
  <c r="H616"/>
  <c r="H628"/>
  <c r="G616"/>
  <c r="G628"/>
  <c r="F616"/>
  <c r="F628"/>
  <c r="E620"/>
  <c r="E632"/>
  <c r="H620"/>
  <c r="H632"/>
  <c r="G620"/>
  <c r="G632"/>
  <c r="F620"/>
  <c r="F632"/>
  <c r="E624"/>
  <c r="J14" i="24"/>
  <c r="Q537" i="7"/>
  <c r="AB506"/>
  <c r="Q484"/>
  <c r="AB453"/>
  <c r="F688" i="29" l="1"/>
  <c r="F370"/>
  <c r="F539"/>
  <c r="F592"/>
  <c r="F427"/>
  <c r="F209"/>
  <c r="F315"/>
  <c r="F153"/>
  <c r="F653"/>
  <c r="F482"/>
  <c r="F263"/>
  <c r="F101"/>
  <c r="F676"/>
  <c r="F641"/>
  <c r="G688"/>
  <c r="G263"/>
  <c r="G370"/>
  <c r="G539"/>
  <c r="G315"/>
  <c r="G153"/>
  <c r="G209"/>
  <c r="G592"/>
  <c r="G427"/>
  <c r="G101"/>
  <c r="G653"/>
  <c r="G482"/>
  <c r="G676"/>
  <c r="G641"/>
  <c r="F692"/>
  <c r="F319"/>
  <c r="F105"/>
  <c r="F596"/>
  <c r="F657"/>
  <c r="F213"/>
  <c r="F431"/>
  <c r="F543"/>
  <c r="F486"/>
  <c r="F374"/>
  <c r="F157"/>
  <c r="F267"/>
  <c r="H688"/>
  <c r="H209"/>
  <c r="H653"/>
  <c r="H482"/>
  <c r="H263"/>
  <c r="H315"/>
  <c r="H539"/>
  <c r="H101"/>
  <c r="H592"/>
  <c r="H370"/>
  <c r="H153"/>
  <c r="H427"/>
  <c r="F680"/>
  <c r="F645"/>
  <c r="H676"/>
  <c r="H641"/>
  <c r="G692"/>
  <c r="G657"/>
  <c r="G486"/>
  <c r="G543"/>
  <c r="G596"/>
  <c r="G374"/>
  <c r="G157"/>
  <c r="G431"/>
  <c r="G213"/>
  <c r="G267"/>
  <c r="G319"/>
  <c r="G105"/>
  <c r="E688"/>
  <c r="E315"/>
  <c r="E592"/>
  <c r="E101"/>
  <c r="E427"/>
  <c r="E153"/>
  <c r="E653"/>
  <c r="E370"/>
  <c r="E539"/>
  <c r="E209"/>
  <c r="E482"/>
  <c r="E263"/>
  <c r="E676"/>
  <c r="E641"/>
  <c r="H684"/>
  <c r="H423"/>
  <c r="H149"/>
  <c r="H366"/>
  <c r="H649"/>
  <c r="H478"/>
  <c r="H259"/>
  <c r="H535"/>
  <c r="H311"/>
  <c r="H97"/>
  <c r="H588"/>
  <c r="H205"/>
  <c r="E684"/>
  <c r="E366"/>
  <c r="E535"/>
  <c r="E423"/>
  <c r="E588"/>
  <c r="E259"/>
  <c r="E649"/>
  <c r="E478"/>
  <c r="E149"/>
  <c r="E311"/>
  <c r="E205"/>
  <c r="E97"/>
  <c r="H692"/>
  <c r="H431"/>
  <c r="H213"/>
  <c r="H657"/>
  <c r="H486"/>
  <c r="H267"/>
  <c r="H543"/>
  <c r="H374"/>
  <c r="H157"/>
  <c r="H105"/>
  <c r="H596"/>
  <c r="H319"/>
  <c r="F684"/>
  <c r="F97"/>
  <c r="F149"/>
  <c r="F588"/>
  <c r="F423"/>
  <c r="F205"/>
  <c r="F649"/>
  <c r="F366"/>
  <c r="F478"/>
  <c r="F259"/>
  <c r="F535"/>
  <c r="F311"/>
  <c r="G684"/>
  <c r="G366"/>
  <c r="G149"/>
  <c r="G535"/>
  <c r="G311"/>
  <c r="G97"/>
  <c r="G588"/>
  <c r="G423"/>
  <c r="G205"/>
  <c r="G649"/>
  <c r="G478"/>
  <c r="G259"/>
  <c r="H680"/>
  <c r="H645"/>
  <c r="E672"/>
  <c r="E637"/>
  <c r="E692"/>
  <c r="E596"/>
  <c r="E657"/>
  <c r="E319"/>
  <c r="E543"/>
  <c r="E105"/>
  <c r="E486"/>
  <c r="E431"/>
  <c r="E374"/>
  <c r="E213"/>
  <c r="E157"/>
  <c r="E267"/>
  <c r="G680"/>
  <c r="G645"/>
  <c r="E680"/>
  <c r="E645"/>
  <c r="AM534" i="7"/>
  <c r="AM480"/>
  <c r="AM372"/>
  <c r="AN218"/>
  <c r="AM218"/>
  <c r="AN40"/>
  <c r="AM40"/>
  <c r="AN41"/>
  <c r="Z550"/>
  <c r="Y550"/>
  <c r="Z443"/>
  <c r="Y443"/>
  <c r="Z334"/>
  <c r="Y334"/>
  <c r="Z221"/>
  <c r="Y221"/>
  <c r="Z165"/>
  <c r="Y165"/>
  <c r="Z106"/>
  <c r="Y106"/>
  <c r="Z48"/>
  <c r="Y48"/>
  <c r="AJ506" l="1"/>
  <c r="V507"/>
  <c r="AJ399"/>
  <c r="V400"/>
  <c r="AJ345"/>
  <c r="V347"/>
  <c r="AJ289"/>
  <c r="V291"/>
  <c r="AJ233"/>
  <c r="V235"/>
  <c r="AJ176"/>
  <c r="V178"/>
  <c r="AJ120"/>
  <c r="V122"/>
  <c r="AJ61"/>
  <c r="V63"/>
  <c r="AJ3"/>
  <c r="V5"/>
  <c r="H461" i="29" l="1"/>
  <c r="G461"/>
  <c r="F461"/>
  <c r="E461"/>
  <c r="C461"/>
  <c r="B461"/>
  <c r="C345"/>
  <c r="C228"/>
  <c r="Q208" i="7" l="1"/>
  <c r="D245" i="29" l="1"/>
  <c r="D144"/>
  <c r="D91"/>
  <c r="F353" l="1"/>
  <c r="G353"/>
  <c r="H353"/>
  <c r="E353"/>
  <c r="F583"/>
  <c r="G583"/>
  <c r="H583"/>
  <c r="E583"/>
  <c r="F575"/>
  <c r="G575"/>
  <c r="H575"/>
  <c r="E575"/>
  <c r="E563"/>
  <c r="F528"/>
  <c r="G528"/>
  <c r="H528"/>
  <c r="E528"/>
  <c r="F520"/>
  <c r="G520"/>
  <c r="H520"/>
  <c r="E520"/>
  <c r="E508"/>
  <c r="F474"/>
  <c r="G474"/>
  <c r="H474"/>
  <c r="E474"/>
  <c r="F466"/>
  <c r="G466"/>
  <c r="H466"/>
  <c r="E466"/>
  <c r="E455"/>
  <c r="F419"/>
  <c r="G419"/>
  <c r="H419"/>
  <c r="E419"/>
  <c r="F411"/>
  <c r="G411"/>
  <c r="H411"/>
  <c r="E399"/>
  <c r="F362"/>
  <c r="G362"/>
  <c r="H362"/>
  <c r="E362"/>
  <c r="E341"/>
  <c r="F306"/>
  <c r="G306"/>
  <c r="H306"/>
  <c r="E306"/>
  <c r="F299"/>
  <c r="G299"/>
  <c r="H299"/>
  <c r="E299"/>
  <c r="E288"/>
  <c r="F253"/>
  <c r="G253"/>
  <c r="H253"/>
  <c r="E253"/>
  <c r="F246"/>
  <c r="G246"/>
  <c r="H246"/>
  <c r="E246"/>
  <c r="E234"/>
  <c r="F199"/>
  <c r="G199"/>
  <c r="H199"/>
  <c r="E199"/>
  <c r="F191"/>
  <c r="G191"/>
  <c r="H191"/>
  <c r="E191"/>
  <c r="E180"/>
  <c r="F145"/>
  <c r="G145"/>
  <c r="H145"/>
  <c r="E145"/>
  <c r="F137"/>
  <c r="G137"/>
  <c r="H137"/>
  <c r="E137"/>
  <c r="E126"/>
  <c r="F92"/>
  <c r="G92"/>
  <c r="H92"/>
  <c r="E92"/>
  <c r="E85"/>
  <c r="F85"/>
  <c r="G85"/>
  <c r="H85"/>
  <c r="E72"/>
  <c r="Q581" l="1"/>
  <c r="Q579"/>
  <c r="Q578"/>
  <c r="F579"/>
  <c r="G579"/>
  <c r="H579"/>
  <c r="E579"/>
  <c r="F578"/>
  <c r="G578"/>
  <c r="H578"/>
  <c r="E578"/>
  <c r="D579"/>
  <c r="D581"/>
  <c r="D578"/>
  <c r="C579"/>
  <c r="C580"/>
  <c r="C581"/>
  <c r="C578"/>
  <c r="B581"/>
  <c r="B579"/>
  <c r="B578"/>
  <c r="Q568"/>
  <c r="Q570"/>
  <c r="Q571"/>
  <c r="Q566"/>
  <c r="D568"/>
  <c r="D570"/>
  <c r="D571"/>
  <c r="D566"/>
  <c r="C568"/>
  <c r="C570"/>
  <c r="C571"/>
  <c r="C566"/>
  <c r="B568"/>
  <c r="B570"/>
  <c r="B571"/>
  <c r="B566"/>
  <c r="Q561"/>
  <c r="Q512"/>
  <c r="Q514"/>
  <c r="Q515"/>
  <c r="Q516"/>
  <c r="Q517"/>
  <c r="Q511"/>
  <c r="H512"/>
  <c r="H514"/>
  <c r="H515"/>
  <c r="H516"/>
  <c r="H517"/>
  <c r="H511"/>
  <c r="G512"/>
  <c r="G514"/>
  <c r="G515"/>
  <c r="G516"/>
  <c r="G517"/>
  <c r="G511"/>
  <c r="F512"/>
  <c r="F514"/>
  <c r="F515"/>
  <c r="F516"/>
  <c r="F517"/>
  <c r="F511"/>
  <c r="E512"/>
  <c r="E514"/>
  <c r="E515"/>
  <c r="E516"/>
  <c r="E517"/>
  <c r="E511"/>
  <c r="D512"/>
  <c r="D514"/>
  <c r="D515"/>
  <c r="D516"/>
  <c r="D511"/>
  <c r="C511"/>
  <c r="B511"/>
  <c r="B514"/>
  <c r="B515"/>
  <c r="B516"/>
  <c r="B512"/>
  <c r="Q503"/>
  <c r="Q505"/>
  <c r="Q506"/>
  <c r="Q502"/>
  <c r="H503"/>
  <c r="H502"/>
  <c r="G503"/>
  <c r="G502"/>
  <c r="F503"/>
  <c r="F502"/>
  <c r="E503"/>
  <c r="E502"/>
  <c r="D503"/>
  <c r="D505"/>
  <c r="D506"/>
  <c r="D502"/>
  <c r="C503"/>
  <c r="C504"/>
  <c r="C505"/>
  <c r="C506"/>
  <c r="C502"/>
  <c r="B503"/>
  <c r="B504"/>
  <c r="B505"/>
  <c r="B506"/>
  <c r="B502"/>
  <c r="Q470"/>
  <c r="Q472"/>
  <c r="Q469"/>
  <c r="H470"/>
  <c r="H469"/>
  <c r="G470"/>
  <c r="G469"/>
  <c r="F470"/>
  <c r="F469"/>
  <c r="E470"/>
  <c r="E469"/>
  <c r="D470"/>
  <c r="D472"/>
  <c r="D469"/>
  <c r="C470"/>
  <c r="C472"/>
  <c r="C469"/>
  <c r="B470"/>
  <c r="B472"/>
  <c r="B469"/>
  <c r="Q459"/>
  <c r="Q460"/>
  <c r="Q462"/>
  <c r="Q463"/>
  <c r="Q464"/>
  <c r="Q458"/>
  <c r="H459"/>
  <c r="H460"/>
  <c r="H462"/>
  <c r="H463"/>
  <c r="H458"/>
  <c r="G459"/>
  <c r="G460"/>
  <c r="G462"/>
  <c r="G463"/>
  <c r="G458"/>
  <c r="F459"/>
  <c r="F460"/>
  <c r="F462"/>
  <c r="F463"/>
  <c r="F458"/>
  <c r="E459"/>
  <c r="E460"/>
  <c r="E462"/>
  <c r="E463"/>
  <c r="E458"/>
  <c r="D459"/>
  <c r="D460"/>
  <c r="D462"/>
  <c r="D463"/>
  <c r="D464"/>
  <c r="D458"/>
  <c r="C459"/>
  <c r="C460"/>
  <c r="C462"/>
  <c r="C463"/>
  <c r="C464"/>
  <c r="C458"/>
  <c r="B459"/>
  <c r="B460"/>
  <c r="B462"/>
  <c r="B463"/>
  <c r="B464"/>
  <c r="B458"/>
  <c r="Q452"/>
  <c r="Q451"/>
  <c r="Q450"/>
  <c r="Q447"/>
  <c r="H448"/>
  <c r="H449"/>
  <c r="H451"/>
  <c r="G448"/>
  <c r="G449"/>
  <c r="G450"/>
  <c r="G451"/>
  <c r="G447"/>
  <c r="F448"/>
  <c r="F449"/>
  <c r="F450"/>
  <c r="F451"/>
  <c r="F447"/>
  <c r="E448"/>
  <c r="E449"/>
  <c r="E450"/>
  <c r="E451"/>
  <c r="E447"/>
  <c r="D448"/>
  <c r="D449"/>
  <c r="D450"/>
  <c r="D451"/>
  <c r="D452"/>
  <c r="D447"/>
  <c r="C448"/>
  <c r="C449"/>
  <c r="C450"/>
  <c r="C451"/>
  <c r="C452"/>
  <c r="C447"/>
  <c r="B448"/>
  <c r="B449"/>
  <c r="B450"/>
  <c r="B451"/>
  <c r="B452"/>
  <c r="B447"/>
  <c r="Q417"/>
  <c r="D417"/>
  <c r="C416"/>
  <c r="C417"/>
  <c r="B416"/>
  <c r="B417"/>
  <c r="Q404"/>
  <c r="Q405"/>
  <c r="Q406"/>
  <c r="Q407"/>
  <c r="Q408"/>
  <c r="Q402"/>
  <c r="H403"/>
  <c r="H404"/>
  <c r="H405"/>
  <c r="H407"/>
  <c r="H402"/>
  <c r="G403"/>
  <c r="G404"/>
  <c r="G405"/>
  <c r="G406"/>
  <c r="G407"/>
  <c r="G402"/>
  <c r="F403"/>
  <c r="F404"/>
  <c r="F405"/>
  <c r="F406"/>
  <c r="F407"/>
  <c r="F402"/>
  <c r="E403"/>
  <c r="E404"/>
  <c r="E405"/>
  <c r="E406"/>
  <c r="E407"/>
  <c r="E402"/>
  <c r="D403"/>
  <c r="D404"/>
  <c r="D405"/>
  <c r="D406"/>
  <c r="D407"/>
  <c r="D408"/>
  <c r="D402"/>
  <c r="C403"/>
  <c r="C404"/>
  <c r="C405"/>
  <c r="C406"/>
  <c r="C407"/>
  <c r="C408"/>
  <c r="C402"/>
  <c r="B403"/>
  <c r="B404"/>
  <c r="B405"/>
  <c r="B406"/>
  <c r="B407"/>
  <c r="B402"/>
  <c r="Q393"/>
  <c r="Q394"/>
  <c r="Q395"/>
  <c r="Q396"/>
  <c r="Q392"/>
  <c r="H393"/>
  <c r="H394"/>
  <c r="H395"/>
  <c r="H392"/>
  <c r="G393"/>
  <c r="G394"/>
  <c r="G395"/>
  <c r="G392"/>
  <c r="F393"/>
  <c r="F394"/>
  <c r="F395"/>
  <c r="F392"/>
  <c r="E393"/>
  <c r="E394"/>
  <c r="E395"/>
  <c r="E392"/>
  <c r="D393"/>
  <c r="D394"/>
  <c r="D395"/>
  <c r="D392"/>
  <c r="C393"/>
  <c r="C394"/>
  <c r="C395"/>
  <c r="C392"/>
  <c r="B392"/>
  <c r="B394"/>
  <c r="B395"/>
  <c r="B393"/>
  <c r="Q357"/>
  <c r="Q358"/>
  <c r="Q356"/>
  <c r="D356"/>
  <c r="C356"/>
  <c r="B356"/>
  <c r="Q346"/>
  <c r="Q347"/>
  <c r="Q348"/>
  <c r="Q349"/>
  <c r="Q350"/>
  <c r="Q351"/>
  <c r="Q344"/>
  <c r="H346"/>
  <c r="H347"/>
  <c r="H348"/>
  <c r="H349"/>
  <c r="H350"/>
  <c r="H351"/>
  <c r="H344"/>
  <c r="G346"/>
  <c r="G347"/>
  <c r="G348"/>
  <c r="G349"/>
  <c r="G350"/>
  <c r="G351"/>
  <c r="G344"/>
  <c r="F346"/>
  <c r="F347"/>
  <c r="F348"/>
  <c r="F349"/>
  <c r="F350"/>
  <c r="F351"/>
  <c r="F344"/>
  <c r="E346"/>
  <c r="E347"/>
  <c r="E348"/>
  <c r="E349"/>
  <c r="E350"/>
  <c r="E351"/>
  <c r="E344"/>
  <c r="D346"/>
  <c r="D347"/>
  <c r="D348"/>
  <c r="D349"/>
  <c r="D350"/>
  <c r="D351"/>
  <c r="D344"/>
  <c r="C346"/>
  <c r="C347"/>
  <c r="C348"/>
  <c r="C349"/>
  <c r="C350"/>
  <c r="C351"/>
  <c r="C344"/>
  <c r="B346"/>
  <c r="B347"/>
  <c r="B348"/>
  <c r="B349"/>
  <c r="B350"/>
  <c r="B351"/>
  <c r="B344"/>
  <c r="Q334"/>
  <c r="Q336"/>
  <c r="Q337"/>
  <c r="Q338"/>
  <c r="Q339"/>
  <c r="H334"/>
  <c r="H335"/>
  <c r="H336"/>
  <c r="H338"/>
  <c r="G334"/>
  <c r="G335"/>
  <c r="G336"/>
  <c r="G337"/>
  <c r="G338"/>
  <c r="F334"/>
  <c r="F335"/>
  <c r="F336"/>
  <c r="F337"/>
  <c r="E334"/>
  <c r="E335"/>
  <c r="E336"/>
  <c r="E337"/>
  <c r="E338"/>
  <c r="D334"/>
  <c r="D336"/>
  <c r="D337"/>
  <c r="D338"/>
  <c r="D339"/>
  <c r="C334"/>
  <c r="C335"/>
  <c r="C336"/>
  <c r="C337"/>
  <c r="C338"/>
  <c r="C339"/>
  <c r="B334"/>
  <c r="B335"/>
  <c r="B336"/>
  <c r="B337"/>
  <c r="B338"/>
  <c r="B339"/>
  <c r="F302"/>
  <c r="G302"/>
  <c r="H302"/>
  <c r="E302"/>
  <c r="D302"/>
  <c r="Q295"/>
  <c r="Q296"/>
  <c r="Q291"/>
  <c r="H291"/>
  <c r="G291"/>
  <c r="F291"/>
  <c r="D295"/>
  <c r="D296"/>
  <c r="D291"/>
  <c r="C295"/>
  <c r="C296"/>
  <c r="C291"/>
  <c r="B295"/>
  <c r="B296"/>
  <c r="B291"/>
  <c r="Q281"/>
  <c r="Q282"/>
  <c r="Q284"/>
  <c r="Q285"/>
  <c r="H281"/>
  <c r="H282"/>
  <c r="G281"/>
  <c r="G282"/>
  <c r="F281"/>
  <c r="F282"/>
  <c r="E281"/>
  <c r="E282"/>
  <c r="D281"/>
  <c r="D285"/>
  <c r="C281"/>
  <c r="C285"/>
  <c r="B281"/>
  <c r="B285"/>
  <c r="Q250"/>
  <c r="Q251"/>
  <c r="Q249"/>
  <c r="H250"/>
  <c r="H249"/>
  <c r="G250"/>
  <c r="G249"/>
  <c r="F250"/>
  <c r="F249"/>
  <c r="E250"/>
  <c r="E249"/>
  <c r="D250"/>
  <c r="D251"/>
  <c r="D249"/>
  <c r="C250"/>
  <c r="C251"/>
  <c r="C249"/>
  <c r="B250"/>
  <c r="B251"/>
  <c r="B249"/>
  <c r="Q239"/>
  <c r="Q240"/>
  <c r="Q241"/>
  <c r="Q242"/>
  <c r="Q243"/>
  <c r="Q244"/>
  <c r="H239"/>
  <c r="H237"/>
  <c r="G239"/>
  <c r="G237"/>
  <c r="F239"/>
  <c r="F237"/>
  <c r="E239"/>
  <c r="E237"/>
  <c r="D239"/>
  <c r="D240"/>
  <c r="D241"/>
  <c r="D242"/>
  <c r="D243"/>
  <c r="D244"/>
  <c r="D237"/>
  <c r="C239"/>
  <c r="C240"/>
  <c r="C241"/>
  <c r="C242"/>
  <c r="C243"/>
  <c r="C244"/>
  <c r="C237"/>
  <c r="B239"/>
  <c r="B240"/>
  <c r="B241"/>
  <c r="B242"/>
  <c r="B243"/>
  <c r="B244"/>
  <c r="B237"/>
  <c r="Q231"/>
  <c r="Q232"/>
  <c r="Q227"/>
  <c r="H227"/>
  <c r="G227"/>
  <c r="F227"/>
  <c r="E227"/>
  <c r="D231"/>
  <c r="D232"/>
  <c r="D227"/>
  <c r="C231"/>
  <c r="C232"/>
  <c r="C227"/>
  <c r="B231"/>
  <c r="B232"/>
  <c r="B227"/>
  <c r="Q197"/>
  <c r="Q195"/>
  <c r="Q194"/>
  <c r="F197"/>
  <c r="G197"/>
  <c r="H197"/>
  <c r="E197"/>
  <c r="F195"/>
  <c r="G195"/>
  <c r="H195"/>
  <c r="E195"/>
  <c r="F194"/>
  <c r="G194"/>
  <c r="H194"/>
  <c r="E194"/>
  <c r="D197"/>
  <c r="D195"/>
  <c r="D194"/>
  <c r="C195"/>
  <c r="C196"/>
  <c r="C197"/>
  <c r="C194"/>
  <c r="B195"/>
  <c r="B196"/>
  <c r="B197"/>
  <c r="B194"/>
  <c r="Q185"/>
  <c r="Q186"/>
  <c r="Q187"/>
  <c r="Q188"/>
  <c r="Q189"/>
  <c r="Q183"/>
  <c r="H183"/>
  <c r="G183"/>
  <c r="F183"/>
  <c r="E183"/>
  <c r="D184"/>
  <c r="D185"/>
  <c r="D186"/>
  <c r="D187"/>
  <c r="D188"/>
  <c r="D189"/>
  <c r="D183"/>
  <c r="C189"/>
  <c r="C183"/>
  <c r="B189"/>
  <c r="B183"/>
  <c r="Q177"/>
  <c r="Q178"/>
  <c r="Q176"/>
  <c r="H174"/>
  <c r="G174"/>
  <c r="F174"/>
  <c r="E174"/>
  <c r="D175"/>
  <c r="D176"/>
  <c r="D177"/>
  <c r="D178"/>
  <c r="D174"/>
  <c r="C175"/>
  <c r="C176"/>
  <c r="C177"/>
  <c r="C178"/>
  <c r="C174"/>
  <c r="B175"/>
  <c r="B176"/>
  <c r="B177"/>
  <c r="B178"/>
  <c r="B174"/>
  <c r="Q143"/>
  <c r="F143"/>
  <c r="G143"/>
  <c r="H143"/>
  <c r="E143"/>
  <c r="F141"/>
  <c r="G141"/>
  <c r="H141"/>
  <c r="E141"/>
  <c r="F140"/>
  <c r="G140"/>
  <c r="H140"/>
  <c r="E140"/>
  <c r="D143"/>
  <c r="D141"/>
  <c r="D140"/>
  <c r="C141"/>
  <c r="C142"/>
  <c r="C143"/>
  <c r="C140"/>
  <c r="B141"/>
  <c r="B143"/>
  <c r="B140"/>
  <c r="Q130"/>
  <c r="Q131"/>
  <c r="Q132"/>
  <c r="Q133"/>
  <c r="Q134"/>
  <c r="Q129"/>
  <c r="G129"/>
  <c r="F129"/>
  <c r="E129"/>
  <c r="D130"/>
  <c r="D131"/>
  <c r="D132"/>
  <c r="D133"/>
  <c r="D134"/>
  <c r="D129"/>
  <c r="C130"/>
  <c r="C131"/>
  <c r="C132"/>
  <c r="C133"/>
  <c r="C134"/>
  <c r="C129"/>
  <c r="B129"/>
  <c r="B131"/>
  <c r="B132"/>
  <c r="B133"/>
  <c r="B134"/>
  <c r="B130"/>
  <c r="Q123"/>
  <c r="Q124"/>
  <c r="Q119"/>
  <c r="H119"/>
  <c r="G119"/>
  <c r="F119"/>
  <c r="E119"/>
  <c r="D123"/>
  <c r="D124"/>
  <c r="D119"/>
  <c r="C121"/>
  <c r="C122"/>
  <c r="C123"/>
  <c r="C124"/>
  <c r="C119"/>
  <c r="B121"/>
  <c r="B122"/>
  <c r="B123"/>
  <c r="B124"/>
  <c r="B119"/>
  <c r="Q89"/>
  <c r="Q90"/>
  <c r="Q88"/>
  <c r="H88"/>
  <c r="G88"/>
  <c r="F88"/>
  <c r="E88"/>
  <c r="D89"/>
  <c r="D90"/>
  <c r="D88"/>
  <c r="C89"/>
  <c r="C90"/>
  <c r="C88"/>
  <c r="B89"/>
  <c r="B90"/>
  <c r="B88"/>
  <c r="Q76"/>
  <c r="Q78"/>
  <c r="Q79"/>
  <c r="Q80"/>
  <c r="Q81"/>
  <c r="Q82"/>
  <c r="Q75"/>
  <c r="H75"/>
  <c r="G75"/>
  <c r="F75"/>
  <c r="E75"/>
  <c r="D76"/>
  <c r="D78"/>
  <c r="D79"/>
  <c r="D80"/>
  <c r="D81"/>
  <c r="D82"/>
  <c r="D75"/>
  <c r="C76"/>
  <c r="C78"/>
  <c r="C79"/>
  <c r="C80"/>
  <c r="C81"/>
  <c r="C82"/>
  <c r="C75"/>
  <c r="B76"/>
  <c r="B78"/>
  <c r="B79"/>
  <c r="B80"/>
  <c r="B81"/>
  <c r="B82"/>
  <c r="B75"/>
  <c r="Q67"/>
  <c r="Q68"/>
  <c r="Q69"/>
  <c r="Q70"/>
  <c r="Q66"/>
  <c r="H66"/>
  <c r="G66"/>
  <c r="F66"/>
  <c r="E66"/>
  <c r="D67"/>
  <c r="D68"/>
  <c r="D69"/>
  <c r="D70"/>
  <c r="D66"/>
  <c r="B67"/>
  <c r="B68"/>
  <c r="B69"/>
  <c r="B70"/>
  <c r="B66"/>
  <c r="C67"/>
  <c r="C68"/>
  <c r="C69"/>
  <c r="C70"/>
  <c r="C66"/>
  <c r="G341" l="1"/>
  <c r="G612"/>
  <c r="G508"/>
  <c r="G234"/>
  <c r="G563"/>
  <c r="G288"/>
  <c r="G399"/>
  <c r="G126"/>
  <c r="G72"/>
  <c r="G180"/>
  <c r="G455"/>
  <c r="H508"/>
  <c r="H399"/>
  <c r="H612"/>
  <c r="H288"/>
  <c r="H234"/>
  <c r="H455"/>
  <c r="H72"/>
  <c r="H126"/>
  <c r="H563"/>
  <c r="H180"/>
  <c r="H341"/>
  <c r="F612"/>
  <c r="F563"/>
  <c r="F508"/>
  <c r="F455"/>
  <c r="F399"/>
  <c r="F341"/>
  <c r="F288"/>
  <c r="F234"/>
  <c r="F180"/>
  <c r="F126"/>
  <c r="F72"/>
  <c r="D582"/>
  <c r="D574"/>
  <c r="D527"/>
  <c r="D519"/>
  <c r="D507"/>
  <c r="D473"/>
  <c r="D465"/>
  <c r="D454"/>
  <c r="D398"/>
  <c r="D352"/>
  <c r="D340"/>
  <c r="D298"/>
  <c r="D252"/>
  <c r="D233"/>
  <c r="D198"/>
  <c r="D190"/>
  <c r="D179"/>
  <c r="D136"/>
  <c r="D84"/>
  <c r="D71"/>
  <c r="H672" l="1"/>
  <c r="H637"/>
  <c r="F672"/>
  <c r="F637"/>
  <c r="G672"/>
  <c r="G637"/>
  <c r="D361"/>
  <c r="I247" l="1"/>
  <c r="J247"/>
  <c r="K247"/>
  <c r="L247"/>
  <c r="M247"/>
  <c r="N247"/>
  <c r="O247"/>
  <c r="P247"/>
  <c r="I235" l="1"/>
  <c r="J235"/>
  <c r="K235"/>
  <c r="L235"/>
  <c r="M235"/>
  <c r="N235"/>
  <c r="O235"/>
  <c r="P235"/>
  <c r="G235" l="1"/>
  <c r="G233"/>
  <c r="F235"/>
  <c r="F233"/>
  <c r="E235"/>
  <c r="E233"/>
  <c r="Q265" i="7"/>
  <c r="L456" i="29" l="1"/>
  <c r="I456"/>
  <c r="H447"/>
  <c r="K352" l="1"/>
  <c r="K354" s="1"/>
  <c r="E352"/>
  <c r="E354" s="1"/>
  <c r="T522" i="7"/>
  <c r="M16" i="26" s="1"/>
  <c r="AG539" i="7"/>
  <c r="S522" s="1"/>
  <c r="AM542"/>
  <c r="AN542"/>
  <c r="AD547"/>
  <c r="AL542"/>
  <c r="AK542"/>
  <c r="AJ542"/>
  <c r="AI542"/>
  <c r="T469"/>
  <c r="L16" i="26" s="1"/>
  <c r="AG485" i="7"/>
  <c r="AD485"/>
  <c r="AC485"/>
  <c r="O469" s="1"/>
  <c r="AM430"/>
  <c r="AM424"/>
  <c r="T415"/>
  <c r="K16" i="26" s="1"/>
  <c r="AG431" i="7"/>
  <c r="S415" s="1"/>
  <c r="AD431"/>
  <c r="P415" s="1"/>
  <c r="AC431"/>
  <c r="O415" s="1"/>
  <c r="T414"/>
  <c r="AG425"/>
  <c r="S414" s="1"/>
  <c r="AD425"/>
  <c r="AC425"/>
  <c r="O414" s="1"/>
  <c r="AG439"/>
  <c r="AM370"/>
  <c r="AH377"/>
  <c r="T362" s="1"/>
  <c r="J16" i="26" s="1"/>
  <c r="AG377" i="7"/>
  <c r="T361"/>
  <c r="AG371"/>
  <c r="S361" s="1"/>
  <c r="AC385"/>
  <c r="AD385"/>
  <c r="AH385"/>
  <c r="AH323"/>
  <c r="T306" s="1"/>
  <c r="I16" i="26" s="1"/>
  <c r="AG323" i="7"/>
  <c r="S306" s="1"/>
  <c r="T250"/>
  <c r="H16" i="26" s="1"/>
  <c r="AG267" i="7"/>
  <c r="S250" s="1"/>
  <c r="AG275"/>
  <c r="AM202"/>
  <c r="AD219"/>
  <c r="AC162"/>
  <c r="T193"/>
  <c r="G16" i="26" s="1"/>
  <c r="AG210" i="7"/>
  <c r="S193" s="1"/>
  <c r="AF210"/>
  <c r="R193" s="1"/>
  <c r="AE210"/>
  <c r="Q193" s="1"/>
  <c r="AD162"/>
  <c r="T137"/>
  <c r="F16" i="26" s="1"/>
  <c r="AG154" i="7"/>
  <c r="AM139"/>
  <c r="AM137"/>
  <c r="AM136"/>
  <c r="AM135"/>
  <c r="AD88"/>
  <c r="P77" s="1"/>
  <c r="E15" i="9" s="1"/>
  <c r="T77" i="7"/>
  <c r="AC95"/>
  <c r="O78" s="1"/>
  <c r="AM79"/>
  <c r="AM78"/>
  <c r="AM76"/>
  <c r="AM75"/>
  <c r="P469" l="1"/>
  <c r="L16" i="9" s="1"/>
  <c r="AG378" i="7"/>
  <c r="S137"/>
  <c r="AG155"/>
  <c r="S469"/>
  <c r="P414"/>
  <c r="K16" i="9"/>
  <c r="S362" i="7"/>
  <c r="W193"/>
  <c r="G16" i="24"/>
  <c r="X193" i="7"/>
  <c r="G16" i="27" s="1"/>
  <c r="AH378" i="7"/>
  <c r="AC432"/>
  <c r="AD432"/>
  <c r="AG432"/>
  <c r="AK210"/>
  <c r="AL210"/>
  <c r="AM87"/>
  <c r="AD95"/>
  <c r="AM93"/>
  <c r="AM92"/>
  <c r="AM91"/>
  <c r="AM90"/>
  <c r="AL75"/>
  <c r="AC88"/>
  <c r="AG88"/>
  <c r="S77" s="1"/>
  <c r="AL39"/>
  <c r="AJ39"/>
  <c r="AK39"/>
  <c r="AI39"/>
  <c r="AL40"/>
  <c r="AK40"/>
  <c r="AJ40"/>
  <c r="AI40"/>
  <c r="AI41"/>
  <c r="AM36"/>
  <c r="AM35"/>
  <c r="AM33"/>
  <c r="AM32"/>
  <c r="AC30"/>
  <c r="O19" s="1"/>
  <c r="AM29"/>
  <c r="AM19"/>
  <c r="AJ33"/>
  <c r="AJ32"/>
  <c r="AI32"/>
  <c r="AL16"/>
  <c r="AJ16"/>
  <c r="AI16"/>
  <c r="AC37"/>
  <c r="O20" s="1"/>
  <c r="AD37"/>
  <c r="P20" s="1"/>
  <c r="AG37"/>
  <c r="S20" s="1"/>
  <c r="T20"/>
  <c r="D16" i="26" s="1"/>
  <c r="AD30" i="7"/>
  <c r="AG30"/>
  <c r="T19"/>
  <c r="O564" i="29"/>
  <c r="I564"/>
  <c r="J564"/>
  <c r="K564"/>
  <c r="L564"/>
  <c r="M564"/>
  <c r="N564"/>
  <c r="P564"/>
  <c r="J582"/>
  <c r="J584" s="1"/>
  <c r="P582"/>
  <c r="P584" s="1"/>
  <c r="I582"/>
  <c r="I584" s="1"/>
  <c r="K582"/>
  <c r="K584" s="1"/>
  <c r="L582"/>
  <c r="L584" s="1"/>
  <c r="M582"/>
  <c r="M584" s="1"/>
  <c r="N582"/>
  <c r="N584" s="1"/>
  <c r="O584"/>
  <c r="L576"/>
  <c r="N576"/>
  <c r="S19" i="7" l="1"/>
  <c r="AG38"/>
  <c r="P19"/>
  <c r="AC96"/>
  <c r="O77"/>
  <c r="AD96"/>
  <c r="P78"/>
  <c r="D16" i="9"/>
  <c r="AH38" i="7"/>
  <c r="AD38"/>
  <c r="AC38"/>
  <c r="K527" i="29"/>
  <c r="K529" s="1"/>
  <c r="P521"/>
  <c r="I521"/>
  <c r="J521"/>
  <c r="K521"/>
  <c r="L521"/>
  <c r="M521"/>
  <c r="N521"/>
  <c r="O521"/>
  <c r="P507"/>
  <c r="P509" s="1"/>
  <c r="I509"/>
  <c r="N507"/>
  <c r="N509" s="1"/>
  <c r="P473"/>
  <c r="P475" s="1"/>
  <c r="J473"/>
  <c r="J475" s="1"/>
  <c r="N467"/>
  <c r="I467"/>
  <c r="P456"/>
  <c r="K456"/>
  <c r="J456"/>
  <c r="M456"/>
  <c r="N456"/>
  <c r="O456"/>
  <c r="P420"/>
  <c r="J420"/>
  <c r="I418"/>
  <c r="I420" s="1"/>
  <c r="K418"/>
  <c r="K420" s="1"/>
  <c r="L418"/>
  <c r="L420" s="1"/>
  <c r="M418"/>
  <c r="M420" s="1"/>
  <c r="N418"/>
  <c r="N420" s="1"/>
  <c r="O418"/>
  <c r="O420" s="1"/>
  <c r="P412"/>
  <c r="K412"/>
  <c r="L412"/>
  <c r="P400"/>
  <c r="I400"/>
  <c r="J400"/>
  <c r="K400"/>
  <c r="L400"/>
  <c r="M400"/>
  <c r="N400"/>
  <c r="O400"/>
  <c r="P363"/>
  <c r="O363"/>
  <c r="G352"/>
  <c r="G354" s="1"/>
  <c r="J352"/>
  <c r="J354" s="1"/>
  <c r="P352"/>
  <c r="P354" s="1"/>
  <c r="P340"/>
  <c r="P342" s="1"/>
  <c r="J342"/>
  <c r="N363"/>
  <c r="I363"/>
  <c r="M363"/>
  <c r="J363"/>
  <c r="K363"/>
  <c r="L363"/>
  <c r="L352"/>
  <c r="L354" s="1"/>
  <c r="H352"/>
  <c r="H354" s="1"/>
  <c r="I352"/>
  <c r="I354" s="1"/>
  <c r="F352"/>
  <c r="F354" s="1"/>
  <c r="I340"/>
  <c r="I342" s="1"/>
  <c r="K340"/>
  <c r="K342" s="1"/>
  <c r="L340"/>
  <c r="L342" s="1"/>
  <c r="M340"/>
  <c r="M342" s="1"/>
  <c r="N340"/>
  <c r="N342" s="1"/>
  <c r="O340"/>
  <c r="O342" s="1"/>
  <c r="M305"/>
  <c r="M307" s="1"/>
  <c r="P305"/>
  <c r="P307" s="1"/>
  <c r="J305"/>
  <c r="J307" s="1"/>
  <c r="P289"/>
  <c r="J289"/>
  <c r="P300"/>
  <c r="M300"/>
  <c r="I300"/>
  <c r="J300"/>
  <c r="K300"/>
  <c r="L300"/>
  <c r="N300"/>
  <c r="O300"/>
  <c r="I289"/>
  <c r="K289"/>
  <c r="M254"/>
  <c r="I252"/>
  <c r="I254" s="1"/>
  <c r="J252"/>
  <c r="J254" s="1"/>
  <c r="K252"/>
  <c r="K254" s="1"/>
  <c r="L252"/>
  <c r="L254" s="1"/>
  <c r="N252"/>
  <c r="N254" s="1"/>
  <c r="O252"/>
  <c r="O254" s="1"/>
  <c r="P252"/>
  <c r="P254" s="1"/>
  <c r="L198"/>
  <c r="L200" s="1"/>
  <c r="O125"/>
  <c r="O127" s="1"/>
  <c r="K125"/>
  <c r="K127" s="1"/>
  <c r="E16" i="9" l="1"/>
  <c r="E17" s="1"/>
  <c r="I638" i="29"/>
  <c r="I639" s="1"/>
  <c r="N638"/>
  <c r="N639" s="1"/>
  <c r="P638"/>
  <c r="P639" s="1"/>
  <c r="I373"/>
  <c r="E369"/>
  <c r="E371" s="1"/>
  <c r="J373"/>
  <c r="J375" s="1"/>
  <c r="L373"/>
  <c r="L375" s="1"/>
  <c r="P373"/>
  <c r="P375" s="1"/>
  <c r="P369"/>
  <c r="P371" s="1"/>
  <c r="I375" l="1"/>
  <c r="J144"/>
  <c r="J146" s="1"/>
  <c r="N125"/>
  <c r="N127" s="1"/>
  <c r="J91"/>
  <c r="J93" s="1"/>
  <c r="K144" l="1"/>
  <c r="K146" s="1"/>
  <c r="I91"/>
  <c r="I93" s="1"/>
  <c r="K91"/>
  <c r="K93" s="1"/>
  <c r="L91"/>
  <c r="L93" s="1"/>
  <c r="M91"/>
  <c r="M93" s="1"/>
  <c r="N91"/>
  <c r="N93" s="1"/>
  <c r="O91"/>
  <c r="O93" s="1"/>
  <c r="P91"/>
  <c r="P93" s="1"/>
  <c r="J86"/>
  <c r="F576"/>
  <c r="E521"/>
  <c r="F509"/>
  <c r="E509"/>
  <c r="G509"/>
  <c r="H450"/>
  <c r="H406"/>
  <c r="G363"/>
  <c r="G300" l="1"/>
  <c r="G298"/>
  <c r="F300"/>
  <c r="F298"/>
  <c r="E300"/>
  <c r="E298"/>
  <c r="F521"/>
  <c r="F519"/>
  <c r="G342"/>
  <c r="G340"/>
  <c r="G373" s="1"/>
  <c r="G375" s="1"/>
  <c r="G521"/>
  <c r="G519"/>
  <c r="G456"/>
  <c r="G454"/>
  <c r="F456"/>
  <c r="F454"/>
  <c r="E456"/>
  <c r="E454"/>
  <c r="G400"/>
  <c r="G398"/>
  <c r="F400"/>
  <c r="F398"/>
  <c r="E400"/>
  <c r="E398"/>
  <c r="F289"/>
  <c r="F287"/>
  <c r="G138"/>
  <c r="G136"/>
  <c r="E86"/>
  <c r="E84"/>
  <c r="H521"/>
  <c r="G638" l="1"/>
  <c r="G639" s="1"/>
  <c r="H300"/>
  <c r="H298"/>
  <c r="H456"/>
  <c r="H454"/>
  <c r="H400"/>
  <c r="H398"/>
  <c r="H509"/>
  <c r="H289" l="1"/>
  <c r="H252"/>
  <c r="E181"/>
  <c r="E138"/>
  <c r="F247" l="1"/>
  <c r="F245"/>
  <c r="G247"/>
  <c r="G245"/>
  <c r="G254"/>
  <c r="G252"/>
  <c r="E254"/>
  <c r="E252"/>
  <c r="E247"/>
  <c r="E245"/>
  <c r="F254"/>
  <c r="F252"/>
  <c r="G289"/>
  <c r="G287"/>
  <c r="E289"/>
  <c r="E287"/>
  <c r="G86"/>
  <c r="G84"/>
  <c r="F138"/>
  <c r="F136"/>
  <c r="G127"/>
  <c r="G125"/>
  <c r="H93"/>
  <c r="H91"/>
  <c r="G73"/>
  <c r="G71"/>
  <c r="H254"/>
  <c r="H247" l="1"/>
  <c r="H245"/>
  <c r="H138"/>
  <c r="AL45" i="7"/>
  <c r="H84" i="29" l="1"/>
  <c r="H86" l="1"/>
  <c r="AG162" i="7"/>
  <c r="Z390" l="1"/>
  <c r="Y390"/>
  <c r="AE439"/>
  <c r="AF439"/>
  <c r="AG532" l="1"/>
  <c r="AG540" s="1"/>
  <c r="Y497"/>
  <c r="AG479"/>
  <c r="AG486" s="1"/>
  <c r="AG203"/>
  <c r="AG211" s="1"/>
  <c r="AG95"/>
  <c r="AG260" l="1"/>
  <c r="S249" s="1"/>
  <c r="AG219"/>
  <c r="AM217"/>
  <c r="AG547"/>
  <c r="S136"/>
  <c r="S521"/>
  <c r="S468"/>
  <c r="AG96"/>
  <c r="S78"/>
  <c r="S192"/>
  <c r="AG316"/>
  <c r="AG268" l="1"/>
  <c r="AG324"/>
  <c r="S305"/>
  <c r="S321"/>
  <c r="Z497"/>
  <c r="S484"/>
  <c r="S265"/>
  <c r="S208"/>
  <c r="S152"/>
  <c r="S93"/>
  <c r="AH268" l="1"/>
  <c r="T249"/>
  <c r="AH155"/>
  <c r="T136"/>
  <c r="AH211"/>
  <c r="T192"/>
  <c r="AH486"/>
  <c r="T468"/>
  <c r="S377"/>
  <c r="Z275"/>
  <c r="Z279"/>
  <c r="S537"/>
  <c r="AH96" l="1"/>
  <c r="T78"/>
  <c r="E16" i="26" s="1"/>
  <c r="N16" s="1"/>
  <c r="AH540" i="7"/>
  <c r="T521"/>
  <c r="AH324"/>
  <c r="T305"/>
  <c r="M10" i="26"/>
  <c r="M11"/>
  <c r="M13"/>
  <c r="M14"/>
  <c r="M20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9"/>
  <c r="L10"/>
  <c r="L11"/>
  <c r="L13"/>
  <c r="L14"/>
  <c r="L20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9"/>
  <c r="K10"/>
  <c r="K11"/>
  <c r="K13"/>
  <c r="K14"/>
  <c r="K20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9"/>
  <c r="J10"/>
  <c r="J11"/>
  <c r="J13"/>
  <c r="J14"/>
  <c r="J20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9"/>
  <c r="I10"/>
  <c r="I11"/>
  <c r="I13"/>
  <c r="I14"/>
  <c r="I20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9"/>
  <c r="H10"/>
  <c r="H11"/>
  <c r="H13"/>
  <c r="H14"/>
  <c r="H20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9"/>
  <c r="G10"/>
  <c r="G11"/>
  <c r="G13"/>
  <c r="G14"/>
  <c r="G20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9"/>
  <c r="F10"/>
  <c r="F11"/>
  <c r="F13"/>
  <c r="F14"/>
  <c r="F20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9"/>
  <c r="E10"/>
  <c r="E11"/>
  <c r="E13"/>
  <c r="E14"/>
  <c r="E20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9"/>
  <c r="D11"/>
  <c r="D13"/>
  <c r="D14"/>
  <c r="D20"/>
  <c r="D23"/>
  <c r="D24"/>
  <c r="D25"/>
  <c r="D26"/>
  <c r="D27"/>
  <c r="D29"/>
  <c r="D30"/>
  <c r="D31"/>
  <c r="D32"/>
  <c r="D34"/>
  <c r="D36"/>
  <c r="D37"/>
  <c r="D38"/>
  <c r="D39"/>
  <c r="D40"/>
  <c r="D9"/>
  <c r="D10"/>
  <c r="D28"/>
  <c r="D33"/>
  <c r="D35"/>
  <c r="N400" i="7" l="1"/>
  <c r="AB399" s="1"/>
  <c r="N347"/>
  <c r="AB345" s="1"/>
  <c r="N178"/>
  <c r="AB176" s="1"/>
  <c r="AE547"/>
  <c r="AM523"/>
  <c r="AM525"/>
  <c r="AE485"/>
  <c r="Q469" s="1"/>
  <c r="Q430"/>
  <c r="AE431"/>
  <c r="Q415" s="1"/>
  <c r="Y415" s="1"/>
  <c r="AM415"/>
  <c r="AE377"/>
  <c r="Q362" s="1"/>
  <c r="AM395"/>
  <c r="AE385"/>
  <c r="AM385" s="1"/>
  <c r="Z278"/>
  <c r="AE267"/>
  <c r="Y278"/>
  <c r="AE275"/>
  <c r="AM251"/>
  <c r="AE219"/>
  <c r="AE162"/>
  <c r="AM77"/>
  <c r="AM20"/>
  <c r="AM21"/>
  <c r="W469" l="1"/>
  <c r="Y469"/>
  <c r="U469"/>
  <c r="AK267"/>
  <c r="Q250"/>
  <c r="W250" s="1"/>
  <c r="AK154"/>
  <c r="Q137"/>
  <c r="W137" s="1"/>
  <c r="W362"/>
  <c r="W415"/>
  <c r="U415"/>
  <c r="AM520"/>
  <c r="AE532"/>
  <c r="Q521" s="1"/>
  <c r="W521" s="1"/>
  <c r="AE323"/>
  <c r="AE539"/>
  <c r="AI485"/>
  <c r="AK485"/>
  <c r="AM485"/>
  <c r="AK547"/>
  <c r="AI547"/>
  <c r="AE479"/>
  <c r="AK377"/>
  <c r="AE316"/>
  <c r="Q305" s="1"/>
  <c r="W305" s="1"/>
  <c r="AM362"/>
  <c r="AE371"/>
  <c r="AE425"/>
  <c r="AM412"/>
  <c r="AK431"/>
  <c r="AI431"/>
  <c r="AM431"/>
  <c r="AM248"/>
  <c r="AE260"/>
  <c r="AK219"/>
  <c r="AM219"/>
  <c r="AI219"/>
  <c r="AM195"/>
  <c r="AE203"/>
  <c r="Q192" s="1"/>
  <c r="W192" s="1"/>
  <c r="AM138"/>
  <c r="AE147"/>
  <c r="Q136" s="1"/>
  <c r="W136" s="1"/>
  <c r="AM94"/>
  <c r="AE95"/>
  <c r="AE88"/>
  <c r="Q77" s="1"/>
  <c r="AE30"/>
  <c r="AK34"/>
  <c r="AI34"/>
  <c r="AE37"/>
  <c r="Q20" s="1"/>
  <c r="AM34"/>
  <c r="Q274"/>
  <c r="AF275"/>
  <c r="AF162"/>
  <c r="AN162" s="1"/>
  <c r="AF219"/>
  <c r="R194" s="1"/>
  <c r="AF385"/>
  <c r="Q249" l="1"/>
  <c r="W249" s="1"/>
  <c r="AE268"/>
  <c r="AK479"/>
  <c r="Q468"/>
  <c r="W468" s="1"/>
  <c r="AK30"/>
  <c r="Q19"/>
  <c r="Y19" s="1"/>
  <c r="AK539"/>
  <c r="Q522"/>
  <c r="W522" s="1"/>
  <c r="AE432"/>
  <c r="AI432" s="1"/>
  <c r="Q414"/>
  <c r="AK323"/>
  <c r="Q306"/>
  <c r="W306" s="1"/>
  <c r="AM95"/>
  <c r="Q78"/>
  <c r="W20"/>
  <c r="U20"/>
  <c r="Y20"/>
  <c r="W77"/>
  <c r="U77"/>
  <c r="AK371"/>
  <c r="Q361"/>
  <c r="AK532"/>
  <c r="AE540"/>
  <c r="AK540" s="1"/>
  <c r="AE324"/>
  <c r="AK324" s="1"/>
  <c r="AK316"/>
  <c r="AL547"/>
  <c r="AJ547"/>
  <c r="AE486"/>
  <c r="AK486" s="1"/>
  <c r="AK425"/>
  <c r="AM425"/>
  <c r="AI425"/>
  <c r="AE378"/>
  <c r="AK378" s="1"/>
  <c r="AK268"/>
  <c r="AK260"/>
  <c r="AL219"/>
  <c r="AJ219"/>
  <c r="AE211"/>
  <c r="AK211" s="1"/>
  <c r="AK203"/>
  <c r="AM30"/>
  <c r="AI30"/>
  <c r="AK147"/>
  <c r="AE155"/>
  <c r="AK155" s="1"/>
  <c r="AE96"/>
  <c r="AM96" s="1"/>
  <c r="AM88"/>
  <c r="AK95"/>
  <c r="AI95"/>
  <c r="AK88"/>
  <c r="AI88"/>
  <c r="AK37"/>
  <c r="AI37"/>
  <c r="AM37"/>
  <c r="AE38"/>
  <c r="Z335"/>
  <c r="AF316"/>
  <c r="R305" l="1"/>
  <c r="X305" s="1"/>
  <c r="W78"/>
  <c r="Y78"/>
  <c r="U78"/>
  <c r="U414"/>
  <c r="W414"/>
  <c r="Y414"/>
  <c r="AM432"/>
  <c r="AK432"/>
  <c r="W361"/>
  <c r="AL316"/>
  <c r="AK96"/>
  <c r="AI96"/>
  <c r="AK38"/>
  <c r="AI38"/>
  <c r="AM38"/>
  <c r="AF267"/>
  <c r="P362"/>
  <c r="J16" i="9" s="1"/>
  <c r="AD267" i="7"/>
  <c r="P250" s="1"/>
  <c r="AC260"/>
  <c r="O249" s="1"/>
  <c r="AD539"/>
  <c r="P522" s="1"/>
  <c r="AC539"/>
  <c r="AF377"/>
  <c r="AF323"/>
  <c r="AF485"/>
  <c r="R469" s="1"/>
  <c r="R362" l="1"/>
  <c r="V362" s="1"/>
  <c r="J16" i="25" s="1"/>
  <c r="O522" i="7"/>
  <c r="Y522" s="1"/>
  <c r="AM539"/>
  <c r="P249"/>
  <c r="AL267"/>
  <c r="R250"/>
  <c r="V250" s="1"/>
  <c r="H16" i="25" s="1"/>
  <c r="AL323" i="7"/>
  <c r="R306"/>
  <c r="L16" i="24"/>
  <c r="X469" i="7"/>
  <c r="L16" i="27" s="1"/>
  <c r="V469" i="7"/>
  <c r="L16" i="25" s="1"/>
  <c r="Z469" i="7"/>
  <c r="L16" i="28" s="1"/>
  <c r="J16" i="24"/>
  <c r="Z362" i="7"/>
  <c r="J16" i="28" s="1"/>
  <c r="U522" i="7"/>
  <c r="M16" i="9"/>
  <c r="H15"/>
  <c r="U249" i="7"/>
  <c r="Y249"/>
  <c r="Z250"/>
  <c r="H16" i="28" s="1"/>
  <c r="H16" i="9"/>
  <c r="AC371" i="7"/>
  <c r="O361" s="1"/>
  <c r="AI539"/>
  <c r="AN485"/>
  <c r="AL485"/>
  <c r="AJ485"/>
  <c r="AF371"/>
  <c r="AF378" s="1"/>
  <c r="AL377"/>
  <c r="AN377"/>
  <c r="AJ377"/>
  <c r="AC377"/>
  <c r="O362" s="1"/>
  <c r="AM376"/>
  <c r="AD371"/>
  <c r="AF324"/>
  <c r="AC267"/>
  <c r="AM267" s="1"/>
  <c r="AF260"/>
  <c r="AN260" s="1"/>
  <c r="AJ267"/>
  <c r="AN267"/>
  <c r="AD268"/>
  <c r="AM260"/>
  <c r="AI260"/>
  <c r="AF95"/>
  <c r="X362" l="1"/>
  <c r="J16" i="27" s="1"/>
  <c r="AN371" i="7"/>
  <c r="AL324"/>
  <c r="H17" i="9"/>
  <c r="AM371" i="7"/>
  <c r="AI371"/>
  <c r="AL260"/>
  <c r="R249"/>
  <c r="I16" i="24"/>
  <c r="X306" i="7"/>
  <c r="I16" i="27" s="1"/>
  <c r="AN95" i="7"/>
  <c r="R78"/>
  <c r="AD378"/>
  <c r="P361"/>
  <c r="J15" i="9" s="1"/>
  <c r="J17" s="1"/>
  <c r="Y362" i="7"/>
  <c r="U362"/>
  <c r="U361"/>
  <c r="Y361"/>
  <c r="X250"/>
  <c r="H16" i="27" s="1"/>
  <c r="H16" i="24"/>
  <c r="AF479" i="7"/>
  <c r="R468" s="1"/>
  <c r="X468" s="1"/>
  <c r="L15" i="27" s="1"/>
  <c r="L17" s="1"/>
  <c r="AL371" i="7"/>
  <c r="R361"/>
  <c r="AI267"/>
  <c r="O250"/>
  <c r="AJ260"/>
  <c r="AF268"/>
  <c r="AL268" s="1"/>
  <c r="AC268"/>
  <c r="AI268" s="1"/>
  <c r="AL378"/>
  <c r="AI377"/>
  <c r="AC378"/>
  <c r="AM377"/>
  <c r="AJ371"/>
  <c r="AL95"/>
  <c r="AJ95"/>
  <c r="AN378" l="1"/>
  <c r="AN268"/>
  <c r="AF486"/>
  <c r="AL486" s="1"/>
  <c r="X249"/>
  <c r="Z249"/>
  <c r="V249"/>
  <c r="H15" i="25" s="1"/>
  <c r="H17" s="1"/>
  <c r="X78" i="7"/>
  <c r="E16" i="27" s="1"/>
  <c r="E16" i="24"/>
  <c r="Z78" i="7"/>
  <c r="E16" i="28" s="1"/>
  <c r="V78" i="7"/>
  <c r="E16" i="25" s="1"/>
  <c r="AL479" i="7"/>
  <c r="X361"/>
  <c r="V361"/>
  <c r="J15" i="25" s="1"/>
  <c r="J17" s="1"/>
  <c r="Z361" i="7"/>
  <c r="Y250"/>
  <c r="U250"/>
  <c r="AJ268"/>
  <c r="AM268"/>
  <c r="AJ378"/>
  <c r="AM378"/>
  <c r="AI378"/>
  <c r="M25" i="24" l="1"/>
  <c r="M33"/>
  <c r="M30"/>
  <c r="M13"/>
  <c r="M20"/>
  <c r="M24"/>
  <c r="M26"/>
  <c r="M28"/>
  <c r="M29"/>
  <c r="M34"/>
  <c r="M35"/>
  <c r="M36"/>
  <c r="M37"/>
  <c r="M38"/>
  <c r="M40"/>
  <c r="L11"/>
  <c r="L13"/>
  <c r="L20"/>
  <c r="L23"/>
  <c r="L24"/>
  <c r="L26"/>
  <c r="L27"/>
  <c r="L28"/>
  <c r="L34"/>
  <c r="L35"/>
  <c r="L36"/>
  <c r="L37"/>
  <c r="L38"/>
  <c r="L40"/>
  <c r="K13"/>
  <c r="K24"/>
  <c r="K26"/>
  <c r="K28"/>
  <c r="K29"/>
  <c r="K34"/>
  <c r="K35"/>
  <c r="K36"/>
  <c r="K37"/>
  <c r="K38"/>
  <c r="J13"/>
  <c r="J20"/>
  <c r="J23"/>
  <c r="J24"/>
  <c r="J26"/>
  <c r="J27"/>
  <c r="J28"/>
  <c r="J29"/>
  <c r="J34"/>
  <c r="J36"/>
  <c r="J37"/>
  <c r="J38"/>
  <c r="J40"/>
  <c r="I13"/>
  <c r="I24"/>
  <c r="I26"/>
  <c r="I27"/>
  <c r="I28"/>
  <c r="I29"/>
  <c r="I32"/>
  <c r="I34"/>
  <c r="I35"/>
  <c r="I36"/>
  <c r="I37"/>
  <c r="I38"/>
  <c r="I40"/>
  <c r="H20"/>
  <c r="H24"/>
  <c r="H26"/>
  <c r="H34"/>
  <c r="H35"/>
  <c r="H37"/>
  <c r="H38"/>
  <c r="H40"/>
  <c r="G13"/>
  <c r="G23"/>
  <c r="G24"/>
  <c r="G26"/>
  <c r="G27"/>
  <c r="G28"/>
  <c r="G33"/>
  <c r="G34"/>
  <c r="G35"/>
  <c r="G36"/>
  <c r="G37"/>
  <c r="G38"/>
  <c r="G40"/>
  <c r="F13"/>
  <c r="F14"/>
  <c r="F20"/>
  <c r="F23"/>
  <c r="F24"/>
  <c r="F26"/>
  <c r="F27"/>
  <c r="F28"/>
  <c r="F29"/>
  <c r="F32"/>
  <c r="F34"/>
  <c r="F35"/>
  <c r="F36"/>
  <c r="F38"/>
  <c r="F40"/>
  <c r="E13"/>
  <c r="E20"/>
  <c r="E23"/>
  <c r="E25"/>
  <c r="E26"/>
  <c r="E27"/>
  <c r="E28"/>
  <c r="E34"/>
  <c r="E35"/>
  <c r="E36"/>
  <c r="E37"/>
  <c r="E38"/>
  <c r="E40"/>
  <c r="D13"/>
  <c r="D24"/>
  <c r="D26"/>
  <c r="D27"/>
  <c r="D29"/>
  <c r="D33"/>
  <c r="D34"/>
  <c r="D35"/>
  <c r="D36"/>
  <c r="D37"/>
  <c r="D38"/>
  <c r="D40"/>
  <c r="I30"/>
  <c r="I31"/>
  <c r="L29"/>
  <c r="L39"/>
  <c r="L30"/>
  <c r="L31"/>
  <c r="L25"/>
  <c r="L32"/>
  <c r="L14"/>
  <c r="M39"/>
  <c r="M31"/>
  <c r="AF539" i="7"/>
  <c r="R522" s="1"/>
  <c r="M14" i="24"/>
  <c r="L33"/>
  <c r="M10"/>
  <c r="M9"/>
  <c r="J11"/>
  <c r="I11"/>
  <c r="H11"/>
  <c r="G11"/>
  <c r="F11"/>
  <c r="E11"/>
  <c r="D11"/>
  <c r="M11"/>
  <c r="M32"/>
  <c r="M27"/>
  <c r="M23"/>
  <c r="L10"/>
  <c r="L9"/>
  <c r="AF431" i="7"/>
  <c r="R415" s="1"/>
  <c r="K9" i="24"/>
  <c r="K39"/>
  <c r="K11"/>
  <c r="K30"/>
  <c r="K25"/>
  <c r="K33"/>
  <c r="K14"/>
  <c r="K31"/>
  <c r="K32"/>
  <c r="K10"/>
  <c r="K23"/>
  <c r="K27"/>
  <c r="K40"/>
  <c r="K20"/>
  <c r="J10"/>
  <c r="J9"/>
  <c r="J39"/>
  <c r="J31"/>
  <c r="J33"/>
  <c r="J32"/>
  <c r="J30"/>
  <c r="J25"/>
  <c r="I20"/>
  <c r="I10"/>
  <c r="I9"/>
  <c r="I39"/>
  <c r="I33"/>
  <c r="I23"/>
  <c r="I25"/>
  <c r="I14"/>
  <c r="H27"/>
  <c r="G32"/>
  <c r="F31"/>
  <c r="AC439" i="7"/>
  <c r="AD439"/>
  <c r="O377"/>
  <c r="AD210"/>
  <c r="AD154"/>
  <c r="P137" s="1"/>
  <c r="Z107"/>
  <c r="AN439" l="1"/>
  <c r="P416"/>
  <c r="P193"/>
  <c r="Z193" s="1"/>
  <c r="G16" i="28" s="1"/>
  <c r="AJ210" i="7"/>
  <c r="AF532"/>
  <c r="K16" i="24"/>
  <c r="Z415" i="7"/>
  <c r="K16" i="28" s="1"/>
  <c r="F16" i="9"/>
  <c r="X522" i="7"/>
  <c r="M16" i="27" s="1"/>
  <c r="M16" i="24"/>
  <c r="Z522" i="7"/>
  <c r="M16" i="28" s="1"/>
  <c r="V522" i="7"/>
  <c r="M16" i="25" s="1"/>
  <c r="X415" i="7"/>
  <c r="K16" i="27" s="1"/>
  <c r="V415" i="7"/>
  <c r="K16" i="25" s="1"/>
  <c r="AL539" i="7"/>
  <c r="AN539"/>
  <c r="AJ539"/>
  <c r="AD479"/>
  <c r="AD486" s="1"/>
  <c r="AM468"/>
  <c r="AC479"/>
  <c r="O468" s="1"/>
  <c r="AL431"/>
  <c r="AJ431"/>
  <c r="AN431"/>
  <c r="AF425"/>
  <c r="AN210"/>
  <c r="AC154"/>
  <c r="O137" s="1"/>
  <c r="AM153"/>
  <c r="V193" l="1"/>
  <c r="G16" i="25" s="1"/>
  <c r="G16" i="9"/>
  <c r="R414" i="7"/>
  <c r="Z414" s="1"/>
  <c r="AN425"/>
  <c r="P468"/>
  <c r="V468" s="1"/>
  <c r="L15" i="25" s="1"/>
  <c r="L17" s="1"/>
  <c r="AN479" i="7"/>
  <c r="R521"/>
  <c r="X521" s="1"/>
  <c r="M15" i="27" s="1"/>
  <c r="M17" s="1"/>
  <c r="AF540" i="7"/>
  <c r="AL540" s="1"/>
  <c r="AL532"/>
  <c r="Y468"/>
  <c r="U468"/>
  <c r="X414"/>
  <c r="V414"/>
  <c r="K15" i="25" s="1"/>
  <c r="K17" s="1"/>
  <c r="U137" i="7"/>
  <c r="Y137"/>
  <c r="AI479"/>
  <c r="AM479"/>
  <c r="AC486"/>
  <c r="AM486" s="1"/>
  <c r="AN486"/>
  <c r="AJ479"/>
  <c r="AL425"/>
  <c r="AJ425"/>
  <c r="AF432"/>
  <c r="AN432" s="1"/>
  <c r="AI154"/>
  <c r="AM154"/>
  <c r="Z468" l="1"/>
  <c r="L15" i="9"/>
  <c r="L17" s="1"/>
  <c r="AI486" i="7"/>
  <c r="AJ486"/>
  <c r="AJ432"/>
  <c r="AL432"/>
  <c r="AD316"/>
  <c r="P305" l="1"/>
  <c r="Z305" s="1"/>
  <c r="AN316"/>
  <c r="AJ316"/>
  <c r="H10" i="24"/>
  <c r="H9"/>
  <c r="H33"/>
  <c r="H25"/>
  <c r="H36"/>
  <c r="H39"/>
  <c r="H30"/>
  <c r="H31"/>
  <c r="H32"/>
  <c r="H29"/>
  <c r="H28"/>
  <c r="H13"/>
  <c r="H23"/>
  <c r="R274" i="7"/>
  <c r="H14" i="24"/>
  <c r="G14"/>
  <c r="D14"/>
  <c r="G20"/>
  <c r="G10"/>
  <c r="G9"/>
  <c r="G30"/>
  <c r="G39"/>
  <c r="AF203" i="7"/>
  <c r="R192" s="1"/>
  <c r="X192" s="1"/>
  <c r="G31" i="24"/>
  <c r="G25"/>
  <c r="G29"/>
  <c r="F39"/>
  <c r="F30"/>
  <c r="F33"/>
  <c r="AF154" i="7"/>
  <c r="F25" i="24"/>
  <c r="F37"/>
  <c r="E10"/>
  <c r="E9"/>
  <c r="E39"/>
  <c r="E30"/>
  <c r="E14"/>
  <c r="E33"/>
  <c r="E31"/>
  <c r="E32"/>
  <c r="E29"/>
  <c r="E24"/>
  <c r="D31"/>
  <c r="D30"/>
  <c r="D32"/>
  <c r="D39"/>
  <c r="D25"/>
  <c r="O321" i="7"/>
  <c r="AD532"/>
  <c r="AD540" s="1"/>
  <c r="AD323"/>
  <c r="P306" s="1"/>
  <c r="AD275"/>
  <c r="AN275" s="1"/>
  <c r="AD147"/>
  <c r="V305" l="1"/>
  <c r="I15" i="25" s="1"/>
  <c r="I15" i="9"/>
  <c r="E127" i="29"/>
  <c r="E125"/>
  <c r="F127"/>
  <c r="F125"/>
  <c r="P521" i="7"/>
  <c r="V521" s="1"/>
  <c r="M15" i="25" s="1"/>
  <c r="M17" s="1"/>
  <c r="AN532" i="7"/>
  <c r="AN154"/>
  <c r="R137"/>
  <c r="I16" i="9"/>
  <c r="N16" s="1"/>
  <c r="Z306" i="7"/>
  <c r="I16" i="28" s="1"/>
  <c r="V306" i="7"/>
  <c r="I16" i="25" s="1"/>
  <c r="I17" s="1"/>
  <c r="AD155" i="7"/>
  <c r="P136"/>
  <c r="AJ532"/>
  <c r="AN323"/>
  <c r="AJ323"/>
  <c r="AD324"/>
  <c r="AN324" s="1"/>
  <c r="AL203"/>
  <c r="AF211"/>
  <c r="AL211" s="1"/>
  <c r="AL154"/>
  <c r="AJ154"/>
  <c r="AF147"/>
  <c r="AF88"/>
  <c r="AL34"/>
  <c r="AF37"/>
  <c r="R20" s="1"/>
  <c r="AJ34"/>
  <c r="H127" i="29"/>
  <c r="AN147" i="7" l="1"/>
  <c r="AF155"/>
  <c r="AN155" s="1"/>
  <c r="AN88"/>
  <c r="AF96"/>
  <c r="Z521"/>
  <c r="M15" i="9"/>
  <c r="M17" s="1"/>
  <c r="H235" i="29"/>
  <c r="H233"/>
  <c r="R19" i="7"/>
  <c r="Z19" s="1"/>
  <c r="AN30"/>
  <c r="I17" i="9"/>
  <c r="AJ147" i="7"/>
  <c r="R136"/>
  <c r="X136" s="1"/>
  <c r="D16" i="24"/>
  <c r="X20" i="7"/>
  <c r="D16" i="27" s="1"/>
  <c r="V20" i="7"/>
  <c r="D16" i="25" s="1"/>
  <c r="Z20" i="7"/>
  <c r="D16" i="28" s="1"/>
  <c r="F16" i="24"/>
  <c r="X137" i="7"/>
  <c r="F16" i="27" s="1"/>
  <c r="Z137" i="7"/>
  <c r="F16" i="28" s="1"/>
  <c r="V137" i="7"/>
  <c r="F16" i="25" s="1"/>
  <c r="F15" i="9"/>
  <c r="F17" s="1"/>
  <c r="R77" i="7"/>
  <c r="AN540"/>
  <c r="AJ540"/>
  <c r="AJ324"/>
  <c r="AL147"/>
  <c r="AJ88"/>
  <c r="AL88"/>
  <c r="AN96"/>
  <c r="AL37"/>
  <c r="AJ37"/>
  <c r="AN37"/>
  <c r="AL30"/>
  <c r="AF38"/>
  <c r="AJ30"/>
  <c r="AJ45"/>
  <c r="AD103" l="1"/>
  <c r="AN99"/>
  <c r="N16" i="25"/>
  <c r="N16" i="24"/>
  <c r="N16" i="28"/>
  <c r="Z136" i="7"/>
  <c r="N16" i="27"/>
  <c r="V136" i="7"/>
  <c r="F15" i="25" s="1"/>
  <c r="F17" s="1"/>
  <c r="Z77" i="7"/>
  <c r="X77"/>
  <c r="V77"/>
  <c r="E15" i="25" s="1"/>
  <c r="E17" s="1"/>
  <c r="E15" i="24"/>
  <c r="E17" s="1"/>
  <c r="AL155" i="7"/>
  <c r="AJ155"/>
  <c r="AL96"/>
  <c r="AJ96"/>
  <c r="AL38"/>
  <c r="AN38"/>
  <c r="AJ38"/>
  <c r="AC210"/>
  <c r="O193" s="1"/>
  <c r="AD203"/>
  <c r="P102"/>
  <c r="P192" l="1"/>
  <c r="G15" i="9" s="1"/>
  <c r="G17" s="1"/>
  <c r="AN203" i="7"/>
  <c r="AC103"/>
  <c r="U193"/>
  <c r="Y193"/>
  <c r="AM210"/>
  <c r="AI210"/>
  <c r="AM197"/>
  <c r="AC203"/>
  <c r="O192" s="1"/>
  <c r="AD211"/>
  <c r="AN211" s="1"/>
  <c r="AJ203"/>
  <c r="V192" l="1"/>
  <c r="G15" i="25" s="1"/>
  <c r="G17" s="1"/>
  <c r="Z192" i="7"/>
  <c r="Y192"/>
  <c r="U192"/>
  <c r="AJ211"/>
  <c r="AC211"/>
  <c r="AI203"/>
  <c r="AM203"/>
  <c r="F9" i="24"/>
  <c r="F10"/>
  <c r="AM211" i="7" l="1"/>
  <c r="AI211"/>
  <c r="D20" i="24"/>
  <c r="D10"/>
  <c r="D9"/>
  <c r="Z49" i="7"/>
  <c r="D28" i="24"/>
  <c r="D23"/>
  <c r="AC532" i="7" l="1"/>
  <c r="O521" s="1"/>
  <c r="AC323"/>
  <c r="O306" s="1"/>
  <c r="AC275"/>
  <c r="Y13"/>
  <c r="E564" i="29"/>
  <c r="U306" i="7" l="1"/>
  <c r="Y306"/>
  <c r="Y521"/>
  <c r="U521"/>
  <c r="AI532"/>
  <c r="AC540"/>
  <c r="AM532"/>
  <c r="AC316"/>
  <c r="O305" s="1"/>
  <c r="AM303"/>
  <c r="AM323"/>
  <c r="AI323"/>
  <c r="AC147"/>
  <c r="AM134"/>
  <c r="H337" i="29"/>
  <c r="Y305" i="7" l="1"/>
  <c r="U305"/>
  <c r="AC155"/>
  <c r="AI155" s="1"/>
  <c r="O136"/>
  <c r="AI540"/>
  <c r="AM540"/>
  <c r="AC324"/>
  <c r="AI316"/>
  <c r="AM316"/>
  <c r="AI147"/>
  <c r="AM147"/>
  <c r="AM155" l="1"/>
  <c r="U136"/>
  <c r="Y136"/>
  <c r="AM324"/>
  <c r="AI324"/>
  <c r="F564" i="29"/>
  <c r="G564"/>
  <c r="AK218" i="7"/>
  <c r="AI218"/>
  <c r="E342" i="29" l="1"/>
  <c r="E340"/>
  <c r="H342"/>
  <c r="H340"/>
  <c r="F342"/>
  <c r="F340"/>
  <c r="H181"/>
  <c r="H564"/>
  <c r="H373" l="1"/>
  <c r="H375" s="1"/>
  <c r="H638"/>
  <c r="H639" s="1"/>
  <c r="E373"/>
  <c r="E375" s="1"/>
  <c r="E365"/>
  <c r="E367" s="1"/>
  <c r="E638"/>
  <c r="E639" s="1"/>
  <c r="F373"/>
  <c r="F375" s="1"/>
  <c r="F638"/>
  <c r="F639" s="1"/>
  <c r="H71" l="1"/>
  <c r="H613" l="1"/>
  <c r="H614" s="1"/>
  <c r="H673"/>
  <c r="H674" s="1"/>
  <c r="H73"/>
  <c r="Z13" i="7"/>
  <c r="P330" l="1"/>
  <c r="G181" i="29"/>
  <c r="H144" l="1"/>
  <c r="E93" l="1"/>
  <c r="E91"/>
  <c r="G93"/>
  <c r="G91"/>
  <c r="F93"/>
  <c r="F91"/>
  <c r="H146"/>
  <c r="T546" i="7" l="1"/>
  <c r="M41" i="26" s="1"/>
  <c r="S546" i="7"/>
  <c r="R546"/>
  <c r="M41" i="24" s="1"/>
  <c r="Q546" i="7"/>
  <c r="O546"/>
  <c r="X550"/>
  <c r="W550"/>
  <c r="V550"/>
  <c r="U550"/>
  <c r="O493"/>
  <c r="X498"/>
  <c r="W498"/>
  <c r="V498"/>
  <c r="U498"/>
  <c r="X497"/>
  <c r="W497"/>
  <c r="V497"/>
  <c r="U497"/>
  <c r="X496"/>
  <c r="W496"/>
  <c r="V496"/>
  <c r="U496"/>
  <c r="X495"/>
  <c r="W495"/>
  <c r="V495"/>
  <c r="U495"/>
  <c r="X494"/>
  <c r="W494"/>
  <c r="U494"/>
  <c r="P493"/>
  <c r="T493"/>
  <c r="L41" i="26" s="1"/>
  <c r="S493" i="7"/>
  <c r="R493"/>
  <c r="L41" i="24" s="1"/>
  <c r="Q493" i="7"/>
  <c r="T439"/>
  <c r="K41" i="26" s="1"/>
  <c r="S439" i="7"/>
  <c r="R439"/>
  <c r="K41" i="24" s="1"/>
  <c r="Q439" i="7"/>
  <c r="O439"/>
  <c r="X443"/>
  <c r="W443"/>
  <c r="V443"/>
  <c r="U443"/>
  <c r="T386"/>
  <c r="J41" i="26" s="1"/>
  <c r="S386" i="7"/>
  <c r="R386"/>
  <c r="J41" i="24" s="1"/>
  <c r="Q386" i="7"/>
  <c r="O386"/>
  <c r="X390"/>
  <c r="W390"/>
  <c r="V390"/>
  <c r="U390"/>
  <c r="O217"/>
  <c r="O330"/>
  <c r="X335"/>
  <c r="W335"/>
  <c r="U335"/>
  <c r="V335"/>
  <c r="X334"/>
  <c r="W334"/>
  <c r="U334"/>
  <c r="X333"/>
  <c r="W333"/>
  <c r="V333"/>
  <c r="U333"/>
  <c r="X332"/>
  <c r="W332"/>
  <c r="V332"/>
  <c r="U332"/>
  <c r="X331"/>
  <c r="W331"/>
  <c r="V331"/>
  <c r="U331"/>
  <c r="T330"/>
  <c r="I41" i="26" s="1"/>
  <c r="S330" i="7"/>
  <c r="R330"/>
  <c r="I41" i="24" s="1"/>
  <c r="Q330" i="7"/>
  <c r="T274"/>
  <c r="H41" i="26" s="1"/>
  <c r="S274" i="7"/>
  <c r="H41" i="24"/>
  <c r="O274" i="7"/>
  <c r="X278"/>
  <c r="W278"/>
  <c r="U278"/>
  <c r="V278"/>
  <c r="V275"/>
  <c r="U275"/>
  <c r="W275"/>
  <c r="X275"/>
  <c r="V276"/>
  <c r="U276"/>
  <c r="W276"/>
  <c r="X276"/>
  <c r="U277"/>
  <c r="V277"/>
  <c r="W277"/>
  <c r="X277"/>
  <c r="V279"/>
  <c r="U279"/>
  <c r="W279"/>
  <c r="X279"/>
  <c r="V387"/>
  <c r="U387"/>
  <c r="W387"/>
  <c r="X387"/>
  <c r="U388"/>
  <c r="V388"/>
  <c r="W388"/>
  <c r="X388"/>
  <c r="U389"/>
  <c r="V389"/>
  <c r="W389"/>
  <c r="X389"/>
  <c r="V391"/>
  <c r="U391"/>
  <c r="W391"/>
  <c r="X391"/>
  <c r="V440"/>
  <c r="U440"/>
  <c r="W440"/>
  <c r="X440"/>
  <c r="U441"/>
  <c r="V441"/>
  <c r="W441"/>
  <c r="X441"/>
  <c r="V442"/>
  <c r="U442"/>
  <c r="W442"/>
  <c r="X442"/>
  <c r="V444"/>
  <c r="U444"/>
  <c r="W444"/>
  <c r="X444"/>
  <c r="V547"/>
  <c r="U547"/>
  <c r="W547"/>
  <c r="X547"/>
  <c r="V548"/>
  <c r="U548"/>
  <c r="W548"/>
  <c r="X548"/>
  <c r="U549"/>
  <c r="V549"/>
  <c r="W549"/>
  <c r="X549"/>
  <c r="U551"/>
  <c r="V551"/>
  <c r="W551"/>
  <c r="X551"/>
  <c r="T161"/>
  <c r="F41" i="26" s="1"/>
  <c r="S161" i="7"/>
  <c r="F41" i="24"/>
  <c r="Q161" i="7"/>
  <c r="T102"/>
  <c r="E41" i="26" s="1"/>
  <c r="S102" i="7"/>
  <c r="R102"/>
  <c r="E41" i="24" s="1"/>
  <c r="Q102" i="7"/>
  <c r="T44"/>
  <c r="D41" i="26" s="1"/>
  <c r="S44" i="7"/>
  <c r="R44"/>
  <c r="D41" i="24" s="1"/>
  <c r="Q44" i="7"/>
  <c r="O44"/>
  <c r="X48"/>
  <c r="W48"/>
  <c r="U48"/>
  <c r="V48"/>
  <c r="X106"/>
  <c r="W106"/>
  <c r="U106"/>
  <c r="V106"/>
  <c r="X165"/>
  <c r="W165"/>
  <c r="U165"/>
  <c r="V165"/>
  <c r="X221"/>
  <c r="W221"/>
  <c r="U221"/>
  <c r="T217"/>
  <c r="G41" i="26" s="1"/>
  <c r="S217" i="7"/>
  <c r="R217"/>
  <c r="G41" i="24" s="1"/>
  <c r="Q217" i="7"/>
  <c r="V221"/>
  <c r="X546" l="1"/>
  <c r="M41" i="27" s="1"/>
  <c r="U274" i="7"/>
  <c r="X439"/>
  <c r="K41" i="27" s="1"/>
  <c r="V493" i="7"/>
  <c r="L41" i="25" s="1"/>
  <c r="W493" i="7"/>
  <c r="V330"/>
  <c r="I41" i="25" s="1"/>
  <c r="P217" i="7"/>
  <c r="U217"/>
  <c r="X493"/>
  <c r="L41" i="27" s="1"/>
  <c r="P546" i="7"/>
  <c r="V546" s="1"/>
  <c r="M41" i="25" s="1"/>
  <c r="P439" i="7"/>
  <c r="V439" s="1"/>
  <c r="K41" i="25" s="1"/>
  <c r="U439" i="7"/>
  <c r="W330"/>
  <c r="P274"/>
  <c r="P386"/>
  <c r="V386" s="1"/>
  <c r="J41" i="25" s="1"/>
  <c r="U546" i="7"/>
  <c r="U386"/>
  <c r="P44"/>
  <c r="W546"/>
  <c r="U330"/>
  <c r="X330"/>
  <c r="I41" i="27" s="1"/>
  <c r="U493" i="7"/>
  <c r="V494"/>
  <c r="W439"/>
  <c r="X386"/>
  <c r="J41" i="27" s="1"/>
  <c r="W386" i="7"/>
  <c r="V334"/>
  <c r="X274"/>
  <c r="H41" i="27" s="1"/>
  <c r="W274" i="7"/>
  <c r="V274" l="1"/>
  <c r="H41" i="25" s="1"/>
  <c r="Z274" i="7"/>
  <c r="M11" i="9"/>
  <c r="M13"/>
  <c r="M20"/>
  <c r="M23"/>
  <c r="M24"/>
  <c r="M25"/>
  <c r="M26"/>
  <c r="M27"/>
  <c r="M28"/>
  <c r="M29"/>
  <c r="M32"/>
  <c r="M34"/>
  <c r="M36"/>
  <c r="M37"/>
  <c r="M38"/>
  <c r="M40"/>
  <c r="M10"/>
  <c r="M9"/>
  <c r="M33"/>
  <c r="M35"/>
  <c r="M39"/>
  <c r="M31"/>
  <c r="M30"/>
  <c r="M14"/>
  <c r="L11"/>
  <c r="L13"/>
  <c r="L14"/>
  <c r="L20"/>
  <c r="L23"/>
  <c r="L24"/>
  <c r="L26"/>
  <c r="L27"/>
  <c r="L29"/>
  <c r="L31"/>
  <c r="L32"/>
  <c r="L34"/>
  <c r="L35"/>
  <c r="L37"/>
  <c r="L38"/>
  <c r="L40"/>
  <c r="L10"/>
  <c r="L9"/>
  <c r="L33"/>
  <c r="L25"/>
  <c r="L36"/>
  <c r="L30"/>
  <c r="L28"/>
  <c r="L39"/>
  <c r="K13"/>
  <c r="K24"/>
  <c r="K26"/>
  <c r="K27"/>
  <c r="K28"/>
  <c r="K34"/>
  <c r="K35"/>
  <c r="K36"/>
  <c r="K37"/>
  <c r="K38"/>
  <c r="K40"/>
  <c r="K20"/>
  <c r="K10"/>
  <c r="K9"/>
  <c r="K33"/>
  <c r="K11"/>
  <c r="K31"/>
  <c r="K39"/>
  <c r="K30"/>
  <c r="K25"/>
  <c r="K14"/>
  <c r="K29"/>
  <c r="K32"/>
  <c r="K23"/>
  <c r="J14"/>
  <c r="J20"/>
  <c r="J23"/>
  <c r="J26"/>
  <c r="J27"/>
  <c r="J28"/>
  <c r="J34"/>
  <c r="J35"/>
  <c r="J36"/>
  <c r="J37"/>
  <c r="J38"/>
  <c r="J40"/>
  <c r="J10"/>
  <c r="J9"/>
  <c r="J33"/>
  <c r="J30"/>
  <c r="J13"/>
  <c r="J39"/>
  <c r="J11"/>
  <c r="J29"/>
  <c r="J32"/>
  <c r="J25"/>
  <c r="J31"/>
  <c r="J24"/>
  <c r="AH399" i="7"/>
  <c r="T400"/>
  <c r="T454"/>
  <c r="AH345"/>
  <c r="T347"/>
  <c r="I11" i="9"/>
  <c r="I13"/>
  <c r="I14"/>
  <c r="I20"/>
  <c r="I23"/>
  <c r="I24"/>
  <c r="I26"/>
  <c r="I27"/>
  <c r="I29"/>
  <c r="I31"/>
  <c r="I34"/>
  <c r="I35"/>
  <c r="I36"/>
  <c r="I38"/>
  <c r="I40"/>
  <c r="I10"/>
  <c r="I9"/>
  <c r="I33"/>
  <c r="I37"/>
  <c r="I25"/>
  <c r="I30"/>
  <c r="I39"/>
  <c r="I32"/>
  <c r="I28"/>
  <c r="AH289" i="7"/>
  <c r="AB289"/>
  <c r="N291"/>
  <c r="H13" i="9"/>
  <c r="H23"/>
  <c r="H24"/>
  <c r="H26"/>
  <c r="H27"/>
  <c r="H28"/>
  <c r="H34"/>
  <c r="H35"/>
  <c r="H36"/>
  <c r="H37"/>
  <c r="H38"/>
  <c r="H10"/>
  <c r="H9"/>
  <c r="H31"/>
  <c r="H33"/>
  <c r="H40"/>
  <c r="H20"/>
  <c r="H11"/>
  <c r="H39"/>
  <c r="H32"/>
  <c r="H25"/>
  <c r="H29"/>
  <c r="H30"/>
  <c r="H14"/>
  <c r="AB233" i="7"/>
  <c r="N235"/>
  <c r="G13" i="9"/>
  <c r="G14"/>
  <c r="G20"/>
  <c r="G23"/>
  <c r="G24"/>
  <c r="G26"/>
  <c r="G28"/>
  <c r="G31"/>
  <c r="G34"/>
  <c r="G36"/>
  <c r="G37"/>
  <c r="G38"/>
  <c r="G39"/>
  <c r="G40"/>
  <c r="G9"/>
  <c r="G10"/>
  <c r="G30"/>
  <c r="G33"/>
  <c r="G35"/>
  <c r="G25"/>
  <c r="G29"/>
  <c r="G32"/>
  <c r="G11"/>
  <c r="G27"/>
  <c r="O161" i="7"/>
  <c r="O102" l="1"/>
  <c r="F13" i="9"/>
  <c r="F24"/>
  <c r="F26"/>
  <c r="F27"/>
  <c r="F28"/>
  <c r="F33"/>
  <c r="F34"/>
  <c r="F35"/>
  <c r="F36"/>
  <c r="F37"/>
  <c r="F38"/>
  <c r="F40"/>
  <c r="F30"/>
  <c r="F20"/>
  <c r="F9"/>
  <c r="F39"/>
  <c r="F25"/>
  <c r="F14"/>
  <c r="P161" i="7"/>
  <c r="F29" i="9"/>
  <c r="F31"/>
  <c r="F32"/>
  <c r="F10"/>
  <c r="F23"/>
  <c r="AB120" i="7"/>
  <c r="E11" i="9"/>
  <c r="E13"/>
  <c r="E14"/>
  <c r="E20"/>
  <c r="E23"/>
  <c r="E24"/>
  <c r="E25"/>
  <c r="E26"/>
  <c r="E27"/>
  <c r="E28"/>
  <c r="E29"/>
  <c r="E30"/>
  <c r="E32"/>
  <c r="E34"/>
  <c r="E35"/>
  <c r="E36"/>
  <c r="E37"/>
  <c r="E38"/>
  <c r="E40"/>
  <c r="E9"/>
  <c r="E10"/>
  <c r="E33"/>
  <c r="AB61" i="7"/>
  <c r="E39" i="9" l="1"/>
  <c r="E31"/>
  <c r="D34"/>
  <c r="D10"/>
  <c r="D11"/>
  <c r="D13"/>
  <c r="D14"/>
  <c r="D20"/>
  <c r="D23"/>
  <c r="D24"/>
  <c r="D26"/>
  <c r="D27"/>
  <c r="D28"/>
  <c r="D29"/>
  <c r="D31"/>
  <c r="D32"/>
  <c r="D36"/>
  <c r="D37"/>
  <c r="D38"/>
  <c r="D39"/>
  <c r="D40"/>
  <c r="D33"/>
  <c r="D35"/>
  <c r="D30"/>
  <c r="D25"/>
  <c r="AN557" i="7"/>
  <c r="AM557"/>
  <c r="AN556"/>
  <c r="AM556"/>
  <c r="T527"/>
  <c r="M22" i="26" s="1"/>
  <c r="S527" i="7"/>
  <c r="R527"/>
  <c r="M22" i="24" s="1"/>
  <c r="Q527" i="7"/>
  <c r="P527"/>
  <c r="M22" i="9" s="1"/>
  <c r="O527" i="7"/>
  <c r="AL557"/>
  <c r="AK557"/>
  <c r="AJ557"/>
  <c r="AI557"/>
  <c r="AL556"/>
  <c r="AK556"/>
  <c r="AJ556"/>
  <c r="AI556"/>
  <c r="AN553"/>
  <c r="AM553"/>
  <c r="AN552"/>
  <c r="AM552"/>
  <c r="AH554"/>
  <c r="T526" s="1"/>
  <c r="M21" i="26" s="1"/>
  <c r="AG554" i="7"/>
  <c r="S526" s="1"/>
  <c r="AF554"/>
  <c r="R526" s="1"/>
  <c r="M21" i="24" s="1"/>
  <c r="Q526" i="7"/>
  <c r="AD554"/>
  <c r="AC554"/>
  <c r="O526" s="1"/>
  <c r="AL553"/>
  <c r="AK553"/>
  <c r="AJ553"/>
  <c r="AI553"/>
  <c r="AN550"/>
  <c r="AM550"/>
  <c r="AL552"/>
  <c r="AK552"/>
  <c r="AJ552"/>
  <c r="AN549"/>
  <c r="AM549"/>
  <c r="T524"/>
  <c r="M19" i="26" s="1"/>
  <c r="S524" i="7"/>
  <c r="R524"/>
  <c r="AL550"/>
  <c r="AK550"/>
  <c r="AJ550"/>
  <c r="AI550"/>
  <c r="AL549"/>
  <c r="AK549"/>
  <c r="AJ549"/>
  <c r="AI549"/>
  <c r="AN546"/>
  <c r="AM546"/>
  <c r="Z551"/>
  <c r="Y551"/>
  <c r="M41" i="9"/>
  <c r="AN545" i="7"/>
  <c r="AM545"/>
  <c r="Z549"/>
  <c r="Y549"/>
  <c r="T523"/>
  <c r="M18" i="26" s="1"/>
  <c r="S523" i="7"/>
  <c r="M18" i="24"/>
  <c r="O523" i="7"/>
  <c r="X545"/>
  <c r="M40" i="27" s="1"/>
  <c r="W545" i="7"/>
  <c r="V545"/>
  <c r="M40" i="25" s="1"/>
  <c r="U545" i="7"/>
  <c r="AN544"/>
  <c r="AM544"/>
  <c r="Z548"/>
  <c r="Y548"/>
  <c r="AK546"/>
  <c r="AI546"/>
  <c r="X544"/>
  <c r="M39" i="27" s="1"/>
  <c r="W544" i="7"/>
  <c r="V544"/>
  <c r="M39" i="25" s="1"/>
  <c r="U544" i="7"/>
  <c r="AN543"/>
  <c r="AM543"/>
  <c r="Z547"/>
  <c r="Y547"/>
  <c r="AL545"/>
  <c r="AK545"/>
  <c r="AJ545"/>
  <c r="AI545"/>
  <c r="X543"/>
  <c r="M38" i="27" s="1"/>
  <c r="W543" i="7"/>
  <c r="V543"/>
  <c r="M38" i="25" s="1"/>
  <c r="U543" i="7"/>
  <c r="AL544"/>
  <c r="AK544"/>
  <c r="AJ544"/>
  <c r="AI544"/>
  <c r="X542"/>
  <c r="M37" i="27" s="1"/>
  <c r="W542" i="7"/>
  <c r="V542"/>
  <c r="M37" i="25" s="1"/>
  <c r="U542" i="7"/>
  <c r="Z545"/>
  <c r="M40" i="28" s="1"/>
  <c r="Y545" i="7"/>
  <c r="AL543"/>
  <c r="AK543"/>
  <c r="AJ543"/>
  <c r="AI543"/>
  <c r="X541"/>
  <c r="M36" i="27" s="1"/>
  <c r="W541" i="7"/>
  <c r="V541"/>
  <c r="M36" i="25" s="1"/>
  <c r="U541" i="7"/>
  <c r="Z544"/>
  <c r="M39" i="28" s="1"/>
  <c r="Y544" i="7"/>
  <c r="X540"/>
  <c r="M35" i="27" s="1"/>
  <c r="W540" i="7"/>
  <c r="V540"/>
  <c r="M35" i="25" s="1"/>
  <c r="U540" i="7"/>
  <c r="AN531"/>
  <c r="AM531"/>
  <c r="Z543"/>
  <c r="M38" i="28" s="1"/>
  <c r="Y543" i="7"/>
  <c r="X539"/>
  <c r="M34" i="27" s="1"/>
  <c r="W539" i="7"/>
  <c r="V539"/>
  <c r="M34" i="25" s="1"/>
  <c r="U539" i="7"/>
  <c r="AN536"/>
  <c r="AM536"/>
  <c r="Z542"/>
  <c r="M37" i="28" s="1"/>
  <c r="Y542" i="7"/>
  <c r="M15" i="26"/>
  <c r="M17" s="1"/>
  <c r="X538" i="7"/>
  <c r="M33" i="27" s="1"/>
  <c r="W538" i="7"/>
  <c r="V538"/>
  <c r="M33" i="25" s="1"/>
  <c r="U538" i="7"/>
  <c r="AN530"/>
  <c r="AM530"/>
  <c r="Z541"/>
  <c r="M36" i="28" s="1"/>
  <c r="Y541" i="7"/>
  <c r="AL531"/>
  <c r="AK531"/>
  <c r="AJ531"/>
  <c r="AI531"/>
  <c r="X537"/>
  <c r="M32" i="27" s="1"/>
  <c r="W537" i="7"/>
  <c r="V537"/>
  <c r="M32" i="25" s="1"/>
  <c r="U537" i="7"/>
  <c r="AN537"/>
  <c r="AM537"/>
  <c r="Z540"/>
  <c r="M35" i="28" s="1"/>
  <c r="Y540" i="7"/>
  <c r="AL536"/>
  <c r="AK536"/>
  <c r="AJ536"/>
  <c r="AI536"/>
  <c r="X536"/>
  <c r="M31" i="27" s="1"/>
  <c r="W536" i="7"/>
  <c r="V536"/>
  <c r="M31" i="25" s="1"/>
  <c r="U536" i="7"/>
  <c r="AN529"/>
  <c r="AM529"/>
  <c r="Z539"/>
  <c r="M34" i="28" s="1"/>
  <c r="Y539" i="7"/>
  <c r="AL530"/>
  <c r="AK530"/>
  <c r="AJ530"/>
  <c r="AI530"/>
  <c r="X535"/>
  <c r="M30" i="27" s="1"/>
  <c r="W535" i="7"/>
  <c r="V535"/>
  <c r="M30" i="25" s="1"/>
  <c r="U535" i="7"/>
  <c r="AN528"/>
  <c r="AM528"/>
  <c r="Z538"/>
  <c r="M33" i="28" s="1"/>
  <c r="Y538" i="7"/>
  <c r="AL537"/>
  <c r="AK537"/>
  <c r="AJ537"/>
  <c r="AI537"/>
  <c r="X534"/>
  <c r="M29" i="27" s="1"/>
  <c r="W534" i="7"/>
  <c r="V534"/>
  <c r="M29" i="25" s="1"/>
  <c r="U534" i="7"/>
  <c r="AN527"/>
  <c r="AM527"/>
  <c r="Z537"/>
  <c r="M32" i="28" s="1"/>
  <c r="Y537" i="7"/>
  <c r="AL529"/>
  <c r="AK529"/>
  <c r="AJ529"/>
  <c r="AI529"/>
  <c r="X533"/>
  <c r="M28" i="27" s="1"/>
  <c r="W533" i="7"/>
  <c r="V533"/>
  <c r="M28" i="25" s="1"/>
  <c r="U533" i="7"/>
  <c r="AN526"/>
  <c r="AM526"/>
  <c r="Z536"/>
  <c r="M31" i="28" s="1"/>
  <c r="Y536" i="7"/>
  <c r="AL528"/>
  <c r="AK528"/>
  <c r="AJ528"/>
  <c r="AI528"/>
  <c r="X532"/>
  <c r="M27" i="27" s="1"/>
  <c r="W532" i="7"/>
  <c r="V532"/>
  <c r="M27" i="25" s="1"/>
  <c r="U532" i="7"/>
  <c r="AN535"/>
  <c r="AM535"/>
  <c r="Z535"/>
  <c r="M30" i="28" s="1"/>
  <c r="Y535" i="7"/>
  <c r="AL527"/>
  <c r="AK527"/>
  <c r="AJ527"/>
  <c r="AI527"/>
  <c r="X531"/>
  <c r="M26" i="27" s="1"/>
  <c r="W531" i="7"/>
  <c r="V531"/>
  <c r="M26" i="25" s="1"/>
  <c r="U531" i="7"/>
  <c r="AN525"/>
  <c r="Z534"/>
  <c r="M29" i="28" s="1"/>
  <c r="Y534" i="7"/>
  <c r="AL526"/>
  <c r="AK526"/>
  <c r="AJ526"/>
  <c r="AI526"/>
  <c r="X530"/>
  <c r="M25" i="27" s="1"/>
  <c r="W530" i="7"/>
  <c r="V530"/>
  <c r="M25" i="25" s="1"/>
  <c r="U530" i="7"/>
  <c r="AN534"/>
  <c r="Z533"/>
  <c r="M28" i="28" s="1"/>
  <c r="Y533" i="7"/>
  <c r="AL535"/>
  <c r="AK535"/>
  <c r="AJ535"/>
  <c r="AI535"/>
  <c r="X529"/>
  <c r="M24" i="27" s="1"/>
  <c r="W529" i="7"/>
  <c r="V529"/>
  <c r="M24" i="25" s="1"/>
  <c r="U529" i="7"/>
  <c r="AN538"/>
  <c r="AM538"/>
  <c r="Z532"/>
  <c r="M27" i="28" s="1"/>
  <c r="Y532" i="7"/>
  <c r="AL525"/>
  <c r="AK525"/>
  <c r="AJ525"/>
  <c r="AI525"/>
  <c r="X528"/>
  <c r="M23" i="27" s="1"/>
  <c r="W528" i="7"/>
  <c r="V528"/>
  <c r="M23" i="25" s="1"/>
  <c r="U528" i="7"/>
  <c r="AN524"/>
  <c r="AM524"/>
  <c r="Z531"/>
  <c r="M26" i="28" s="1"/>
  <c r="Y531" i="7"/>
  <c r="AL534"/>
  <c r="AK534"/>
  <c r="AJ534"/>
  <c r="AI534"/>
  <c r="AN523"/>
  <c r="Z530"/>
  <c r="M25" i="28" s="1"/>
  <c r="Y530" i="7"/>
  <c r="AL538"/>
  <c r="AK538"/>
  <c r="AJ538"/>
  <c r="AI538"/>
  <c r="AN522"/>
  <c r="AM522"/>
  <c r="Z529"/>
  <c r="M24" i="28" s="1"/>
  <c r="Y529" i="7"/>
  <c r="AL524"/>
  <c r="AK524"/>
  <c r="AJ524"/>
  <c r="AI524"/>
  <c r="X525"/>
  <c r="M20" i="27" s="1"/>
  <c r="W525" i="7"/>
  <c r="V525"/>
  <c r="M20" i="25" s="1"/>
  <c r="U525" i="7"/>
  <c r="AN521"/>
  <c r="AM521"/>
  <c r="Z528"/>
  <c r="M23" i="28" s="1"/>
  <c r="Y528" i="7"/>
  <c r="AL523"/>
  <c r="AK523"/>
  <c r="AJ523"/>
  <c r="AI523"/>
  <c r="AN520"/>
  <c r="AL522"/>
  <c r="AK522"/>
  <c r="AJ522"/>
  <c r="AI522"/>
  <c r="Q523"/>
  <c r="AN519"/>
  <c r="AM519"/>
  <c r="AL521"/>
  <c r="AK521"/>
  <c r="AJ521"/>
  <c r="AI521"/>
  <c r="AN518"/>
  <c r="AM518"/>
  <c r="Z525"/>
  <c r="M20" i="28" s="1"/>
  <c r="Y525" i="7"/>
  <c r="AL520"/>
  <c r="AK520"/>
  <c r="AJ520"/>
  <c r="AI520"/>
  <c r="X520"/>
  <c r="M14" i="27" s="1"/>
  <c r="W520" i="7"/>
  <c r="V520"/>
  <c r="M14" i="25" s="1"/>
  <c r="U520" i="7"/>
  <c r="AL519"/>
  <c r="AK519"/>
  <c r="AJ519"/>
  <c r="AI519"/>
  <c r="X519"/>
  <c r="M13" i="27" s="1"/>
  <c r="W519" i="7"/>
  <c r="V519"/>
  <c r="M13" i="25" s="1"/>
  <c r="U519" i="7"/>
  <c r="AN516"/>
  <c r="AM516"/>
  <c r="AL518"/>
  <c r="AK518"/>
  <c r="AJ518"/>
  <c r="AI518"/>
  <c r="AN515"/>
  <c r="AM515"/>
  <c r="T518"/>
  <c r="M12" i="26" s="1"/>
  <c r="AG517" i="7"/>
  <c r="S518" s="1"/>
  <c r="AF517"/>
  <c r="AE517"/>
  <c r="Q518" s="1"/>
  <c r="AD517"/>
  <c r="P518" s="1"/>
  <c r="M12" i="9" s="1"/>
  <c r="AC517" i="7"/>
  <c r="O518" s="1"/>
  <c r="W517"/>
  <c r="U517"/>
  <c r="X517"/>
  <c r="M11" i="27" s="1"/>
  <c r="AN514" i="7"/>
  <c r="AM514"/>
  <c r="Z520"/>
  <c r="M14" i="28" s="1"/>
  <c r="Y520" i="7"/>
  <c r="AL516"/>
  <c r="AK516"/>
  <c r="AJ516"/>
  <c r="AI516"/>
  <c r="W516"/>
  <c r="U516"/>
  <c r="X516"/>
  <c r="M10" i="27" s="1"/>
  <c r="AN513" i="7"/>
  <c r="AM513"/>
  <c r="Z519"/>
  <c r="M13" i="28" s="1"/>
  <c r="Y519" i="7"/>
  <c r="AL515"/>
  <c r="AK515"/>
  <c r="AJ515"/>
  <c r="AI515"/>
  <c r="W515"/>
  <c r="U515"/>
  <c r="X515"/>
  <c r="M9" i="27" s="1"/>
  <c r="AN512" i="7"/>
  <c r="AM512"/>
  <c r="AL514"/>
  <c r="AK514"/>
  <c r="AJ514"/>
  <c r="AI514"/>
  <c r="AN511"/>
  <c r="AM511"/>
  <c r="Y517"/>
  <c r="AL513"/>
  <c r="AK513"/>
  <c r="AJ513"/>
  <c r="AI513"/>
  <c r="AN510"/>
  <c r="AM510"/>
  <c r="Y516"/>
  <c r="AL512"/>
  <c r="AK512"/>
  <c r="AJ512"/>
  <c r="AI512"/>
  <c r="AN509"/>
  <c r="AM509"/>
  <c r="Y515"/>
  <c r="AL511"/>
  <c r="AK511"/>
  <c r="AJ511"/>
  <c r="AI511"/>
  <c r="AL510"/>
  <c r="AK510"/>
  <c r="AJ510"/>
  <c r="AI510"/>
  <c r="AL509"/>
  <c r="AK509"/>
  <c r="AJ509"/>
  <c r="AI509"/>
  <c r="AN503"/>
  <c r="AM503"/>
  <c r="AN502"/>
  <c r="AM502"/>
  <c r="T474"/>
  <c r="L22" i="26" s="1"/>
  <c r="S474" i="7"/>
  <c r="R474"/>
  <c r="L22" i="24" s="1"/>
  <c r="AN501" i="7"/>
  <c r="AM501"/>
  <c r="AL503"/>
  <c r="AK503"/>
  <c r="AJ503"/>
  <c r="AI503"/>
  <c r="AL502"/>
  <c r="AK502"/>
  <c r="AJ502"/>
  <c r="AI502"/>
  <c r="AN499"/>
  <c r="AM499"/>
  <c r="AN498"/>
  <c r="AM498"/>
  <c r="AH500"/>
  <c r="T473" s="1"/>
  <c r="L21" i="26" s="1"/>
  <c r="AG500" i="7"/>
  <c r="S473" s="1"/>
  <c r="AF500"/>
  <c r="R473" s="1"/>
  <c r="L21" i="24" s="1"/>
  <c r="Q473" i="7"/>
  <c r="AD500"/>
  <c r="AC500"/>
  <c r="AL499"/>
  <c r="AK499"/>
  <c r="AJ499"/>
  <c r="AI499"/>
  <c r="AN496"/>
  <c r="AM496"/>
  <c r="AL498"/>
  <c r="AK498"/>
  <c r="AJ498"/>
  <c r="AN495"/>
  <c r="AM495"/>
  <c r="T471"/>
  <c r="L19" i="26" s="1"/>
  <c r="AL496" i="7"/>
  <c r="AK496"/>
  <c r="AJ496"/>
  <c r="AI496"/>
  <c r="AL495"/>
  <c r="AK495"/>
  <c r="AJ495"/>
  <c r="AI495"/>
  <c r="AN492"/>
  <c r="AM492"/>
  <c r="Z498"/>
  <c r="Y498"/>
  <c r="L41" i="9"/>
  <c r="AN491" i="7"/>
  <c r="AM491"/>
  <c r="Z496"/>
  <c r="Y496"/>
  <c r="T470"/>
  <c r="L18" i="26" s="1"/>
  <c r="S470" i="7"/>
  <c r="R470"/>
  <c r="L18" i="24" s="1"/>
  <c r="X492" i="7"/>
  <c r="L40" i="27" s="1"/>
  <c r="W492" i="7"/>
  <c r="V492"/>
  <c r="L40" i="25" s="1"/>
  <c r="U492" i="7"/>
  <c r="AN490"/>
  <c r="AM490"/>
  <c r="Z495"/>
  <c r="Y495"/>
  <c r="AK492"/>
  <c r="AI492"/>
  <c r="X491"/>
  <c r="L39" i="27" s="1"/>
  <c r="W491" i="7"/>
  <c r="V491"/>
  <c r="L39" i="25" s="1"/>
  <c r="U491" i="7"/>
  <c r="AN489"/>
  <c r="AM489"/>
  <c r="Z494"/>
  <c r="Y494"/>
  <c r="AL491"/>
  <c r="AK491"/>
  <c r="AJ491"/>
  <c r="AI491"/>
  <c r="X490"/>
  <c r="L38" i="27" s="1"/>
  <c r="W490" i="7"/>
  <c r="V490"/>
  <c r="L38" i="25" s="1"/>
  <c r="U490" i="7"/>
  <c r="AL490"/>
  <c r="AK490"/>
  <c r="AJ490"/>
  <c r="AI490"/>
  <c r="X489"/>
  <c r="L37" i="27" s="1"/>
  <c r="W489" i="7"/>
  <c r="V489"/>
  <c r="L37" i="25" s="1"/>
  <c r="U489" i="7"/>
  <c r="Z492"/>
  <c r="L40" i="28" s="1"/>
  <c r="Y492" i="7"/>
  <c r="AL489"/>
  <c r="AK489"/>
  <c r="AJ489"/>
  <c r="AI489"/>
  <c r="X488"/>
  <c r="L36" i="27" s="1"/>
  <c r="W488" i="7"/>
  <c r="V488"/>
  <c r="L36" i="25" s="1"/>
  <c r="U488" i="7"/>
  <c r="Z491"/>
  <c r="L39" i="28" s="1"/>
  <c r="Y491" i="7"/>
  <c r="X487"/>
  <c r="L35" i="27" s="1"/>
  <c r="W487" i="7"/>
  <c r="V487"/>
  <c r="L35" i="25" s="1"/>
  <c r="U487" i="7"/>
  <c r="AN478"/>
  <c r="AM478"/>
  <c r="Z490"/>
  <c r="L38" i="28" s="1"/>
  <c r="Y490" i="7"/>
  <c r="X486"/>
  <c r="L34" i="27" s="1"/>
  <c r="W486" i="7"/>
  <c r="V486"/>
  <c r="L34" i="25" s="1"/>
  <c r="U486" i="7"/>
  <c r="AN482"/>
  <c r="AM482"/>
  <c r="Z489"/>
  <c r="L37" i="28" s="1"/>
  <c r="Y489" i="7"/>
  <c r="L15" i="26"/>
  <c r="L17" s="1"/>
  <c r="X485" i="7"/>
  <c r="L33" i="27" s="1"/>
  <c r="W485" i="7"/>
  <c r="V485"/>
  <c r="L33" i="25" s="1"/>
  <c r="U485" i="7"/>
  <c r="AN477"/>
  <c r="AM477"/>
  <c r="Z488"/>
  <c r="L36" i="28" s="1"/>
  <c r="Y488" i="7"/>
  <c r="AL478"/>
  <c r="AK478"/>
  <c r="AJ478"/>
  <c r="AI478"/>
  <c r="X484"/>
  <c r="L32" i="27" s="1"/>
  <c r="W484" i="7"/>
  <c r="V484"/>
  <c r="L32" i="25" s="1"/>
  <c r="U484" i="7"/>
  <c r="AN483"/>
  <c r="AM483"/>
  <c r="Z487"/>
  <c r="L35" i="28" s="1"/>
  <c r="Y487" i="7"/>
  <c r="AL482"/>
  <c r="AK482"/>
  <c r="AJ482"/>
  <c r="AI482"/>
  <c r="X483"/>
  <c r="L31" i="27" s="1"/>
  <c r="W483" i="7"/>
  <c r="V483"/>
  <c r="L31" i="25" s="1"/>
  <c r="U483" i="7"/>
  <c r="AN476"/>
  <c r="AM476"/>
  <c r="Z486"/>
  <c r="L34" i="28" s="1"/>
  <c r="Y486" i="7"/>
  <c r="AL477"/>
  <c r="AK477"/>
  <c r="AJ477"/>
  <c r="AI477"/>
  <c r="X482"/>
  <c r="L30" i="27" s="1"/>
  <c r="W482" i="7"/>
  <c r="V482"/>
  <c r="L30" i="25" s="1"/>
  <c r="U482" i="7"/>
  <c r="AN475"/>
  <c r="AM475"/>
  <c r="Z485"/>
  <c r="L33" i="28" s="1"/>
  <c r="Y485" i="7"/>
  <c r="AL483"/>
  <c r="AK483"/>
  <c r="AJ483"/>
  <c r="AI483"/>
  <c r="X481"/>
  <c r="L29" i="27" s="1"/>
  <c r="W481" i="7"/>
  <c r="V481"/>
  <c r="L29" i="25" s="1"/>
  <c r="U481" i="7"/>
  <c r="AN474"/>
  <c r="AM474"/>
  <c r="Z484"/>
  <c r="L32" i="28" s="1"/>
  <c r="Y484" i="7"/>
  <c r="AL476"/>
  <c r="AK476"/>
  <c r="AJ476"/>
  <c r="AI476"/>
  <c r="X480"/>
  <c r="L28" i="27" s="1"/>
  <c r="W480" i="7"/>
  <c r="V480"/>
  <c r="L28" i="25" s="1"/>
  <c r="U480" i="7"/>
  <c r="AN473"/>
  <c r="AM473"/>
  <c r="Z483"/>
  <c r="L31" i="28" s="1"/>
  <c r="Y483" i="7"/>
  <c r="AL475"/>
  <c r="AK475"/>
  <c r="AJ475"/>
  <c r="AI475"/>
  <c r="X479"/>
  <c r="L27" i="27" s="1"/>
  <c r="W479" i="7"/>
  <c r="V479"/>
  <c r="L27" i="25" s="1"/>
  <c r="U479" i="7"/>
  <c r="AN481"/>
  <c r="AM481"/>
  <c r="Z482"/>
  <c r="L30" i="28" s="1"/>
  <c r="Y482" i="7"/>
  <c r="AL474"/>
  <c r="AK474"/>
  <c r="AJ474"/>
  <c r="AI474"/>
  <c r="X478"/>
  <c r="L26" i="27" s="1"/>
  <c r="W478" i="7"/>
  <c r="V478"/>
  <c r="L26" i="25" s="1"/>
  <c r="U478" i="7"/>
  <c r="AN472"/>
  <c r="AM472"/>
  <c r="Z481"/>
  <c r="L29" i="28" s="1"/>
  <c r="Y481" i="7"/>
  <c r="AL473"/>
  <c r="AK473"/>
  <c r="AJ473"/>
  <c r="AI473"/>
  <c r="X477"/>
  <c r="L25" i="27" s="1"/>
  <c r="W477" i="7"/>
  <c r="V477"/>
  <c r="L25" i="25" s="1"/>
  <c r="U477" i="7"/>
  <c r="AN480"/>
  <c r="Z480"/>
  <c r="L28" i="28" s="1"/>
  <c r="Y480" i="7"/>
  <c r="AL481"/>
  <c r="AK481"/>
  <c r="AJ481"/>
  <c r="AI481"/>
  <c r="X476"/>
  <c r="L24" i="27" s="1"/>
  <c r="W476" i="7"/>
  <c r="V476"/>
  <c r="L24" i="25" s="1"/>
  <c r="U476" i="7"/>
  <c r="AN484"/>
  <c r="AM484"/>
  <c r="Z479"/>
  <c r="L27" i="28" s="1"/>
  <c r="Y479" i="7"/>
  <c r="AL472"/>
  <c r="AK472"/>
  <c r="AJ472"/>
  <c r="AI472"/>
  <c r="X475"/>
  <c r="L23" i="27" s="1"/>
  <c r="W475" i="7"/>
  <c r="V475"/>
  <c r="L23" i="25" s="1"/>
  <c r="U475" i="7"/>
  <c r="AN471"/>
  <c r="AM471"/>
  <c r="Z478"/>
  <c r="L26" i="28" s="1"/>
  <c r="Y478" i="7"/>
  <c r="AL480"/>
  <c r="AK480"/>
  <c r="AJ480"/>
  <c r="AI480"/>
  <c r="AN470"/>
  <c r="AM470"/>
  <c r="Z477"/>
  <c r="L25" i="28" s="1"/>
  <c r="Y477" i="7"/>
  <c r="AL484"/>
  <c r="AK484"/>
  <c r="AJ484"/>
  <c r="AI484"/>
  <c r="AN469"/>
  <c r="AM469"/>
  <c r="Z476"/>
  <c r="L24" i="28" s="1"/>
  <c r="Y476" i="7"/>
  <c r="AL471"/>
  <c r="AK471"/>
  <c r="AJ471"/>
  <c r="AI471"/>
  <c r="X472"/>
  <c r="L20" i="27" s="1"/>
  <c r="W472" i="7"/>
  <c r="V472"/>
  <c r="L20" i="25" s="1"/>
  <c r="U472" i="7"/>
  <c r="AN468"/>
  <c r="Z475"/>
  <c r="L23" i="28" s="1"/>
  <c r="Y475" i="7"/>
  <c r="AL470"/>
  <c r="AK470"/>
  <c r="AJ470"/>
  <c r="AI470"/>
  <c r="AN467"/>
  <c r="AM467"/>
  <c r="AL469"/>
  <c r="AK469"/>
  <c r="AJ469"/>
  <c r="AI469"/>
  <c r="AN466"/>
  <c r="AM466"/>
  <c r="AL468"/>
  <c r="AK468"/>
  <c r="AJ468"/>
  <c r="AI468"/>
  <c r="AN465"/>
  <c r="AM465"/>
  <c r="Z472"/>
  <c r="L20" i="28" s="1"/>
  <c r="Y472" i="7"/>
  <c r="AL467"/>
  <c r="AK467"/>
  <c r="AJ467"/>
  <c r="AI467"/>
  <c r="X467"/>
  <c r="L14" i="27" s="1"/>
  <c r="W467" i="7"/>
  <c r="V467"/>
  <c r="L14" i="25" s="1"/>
  <c r="U467" i="7"/>
  <c r="AL466"/>
  <c r="AK466"/>
  <c r="AJ466"/>
  <c r="AI466"/>
  <c r="X466"/>
  <c r="L13" i="27" s="1"/>
  <c r="W466" i="7"/>
  <c r="V466"/>
  <c r="L13" i="25" s="1"/>
  <c r="U466" i="7"/>
  <c r="AN463"/>
  <c r="AM463"/>
  <c r="AL465"/>
  <c r="AK465"/>
  <c r="AJ465"/>
  <c r="AI465"/>
  <c r="AN462"/>
  <c r="AM462"/>
  <c r="T465"/>
  <c r="L12" i="26" s="1"/>
  <c r="AG464" i="7"/>
  <c r="S465" s="1"/>
  <c r="AF464"/>
  <c r="R465" s="1"/>
  <c r="L12" i="24" s="1"/>
  <c r="AE464" i="7"/>
  <c r="Q465" s="1"/>
  <c r="AD464"/>
  <c r="AC464"/>
  <c r="O465" s="1"/>
  <c r="W464"/>
  <c r="U464"/>
  <c r="X464"/>
  <c r="L11" i="27" s="1"/>
  <c r="AN461" i="7"/>
  <c r="AM461"/>
  <c r="Z467"/>
  <c r="L14" i="28" s="1"/>
  <c r="Y467" i="7"/>
  <c r="AL463"/>
  <c r="AK463"/>
  <c r="AJ463"/>
  <c r="AI463"/>
  <c r="W463"/>
  <c r="U463"/>
  <c r="X463"/>
  <c r="L10" i="27" s="1"/>
  <c r="AN460" i="7"/>
  <c r="AM460"/>
  <c r="Z466"/>
  <c r="L13" i="28" s="1"/>
  <c r="Y466" i="7"/>
  <c r="AL462"/>
  <c r="AK462"/>
  <c r="AJ462"/>
  <c r="AI462"/>
  <c r="W462"/>
  <c r="U462"/>
  <c r="V462"/>
  <c r="L9" i="25" s="1"/>
  <c r="AN459" i="7"/>
  <c r="AM459"/>
  <c r="AL461"/>
  <c r="AK461"/>
  <c r="AJ461"/>
  <c r="AI461"/>
  <c r="AN458"/>
  <c r="AM458"/>
  <c r="Y464"/>
  <c r="AL460"/>
  <c r="AK460"/>
  <c r="AJ460"/>
  <c r="AI460"/>
  <c r="AN457"/>
  <c r="AM457"/>
  <c r="Y463"/>
  <c r="AL459"/>
  <c r="AK459"/>
  <c r="AJ459"/>
  <c r="AI459"/>
  <c r="AN456"/>
  <c r="AM456"/>
  <c r="Z462"/>
  <c r="L9" i="28" s="1"/>
  <c r="Y462" i="7"/>
  <c r="AL458"/>
  <c r="AK458"/>
  <c r="AJ458"/>
  <c r="AI458"/>
  <c r="AL457"/>
  <c r="AK457"/>
  <c r="AJ457"/>
  <c r="AI457"/>
  <c r="AL456"/>
  <c r="AK456"/>
  <c r="AJ456"/>
  <c r="AI456"/>
  <c r="AN449"/>
  <c r="AM449"/>
  <c r="AN448"/>
  <c r="AM448"/>
  <c r="T420"/>
  <c r="K22" i="26" s="1"/>
  <c r="S420" i="7"/>
  <c r="O420"/>
  <c r="AN447"/>
  <c r="AM447"/>
  <c r="AL449"/>
  <c r="AK449"/>
  <c r="AJ449"/>
  <c r="AI449"/>
  <c r="AL448"/>
  <c r="AK448"/>
  <c r="AJ448"/>
  <c r="AI448"/>
  <c r="AN445"/>
  <c r="AM445"/>
  <c r="AN444"/>
  <c r="AM444"/>
  <c r="AH446"/>
  <c r="T419" s="1"/>
  <c r="K21" i="26" s="1"/>
  <c r="AG446" i="7"/>
  <c r="S419" s="1"/>
  <c r="AF446"/>
  <c r="R419" s="1"/>
  <c r="K21" i="24" s="1"/>
  <c r="Q419" i="7"/>
  <c r="AD446"/>
  <c r="AC446"/>
  <c r="AL445"/>
  <c r="AK445"/>
  <c r="AJ445"/>
  <c r="AI445"/>
  <c r="AN442"/>
  <c r="AM442"/>
  <c r="AL444"/>
  <c r="AK444"/>
  <c r="AJ444"/>
  <c r="AN441"/>
  <c r="AM441"/>
  <c r="T417"/>
  <c r="K19" i="26" s="1"/>
  <c r="S417" i="7"/>
  <c r="Q417"/>
  <c r="AL442"/>
  <c r="AK442"/>
  <c r="AJ442"/>
  <c r="AI442"/>
  <c r="AL441"/>
  <c r="AK441"/>
  <c r="AJ441"/>
  <c r="AI441"/>
  <c r="AN438"/>
  <c r="AM438"/>
  <c r="Z444"/>
  <c r="Y444"/>
  <c r="K41" i="9"/>
  <c r="AN437" i="7"/>
  <c r="AM437"/>
  <c r="Z442"/>
  <c r="Y442"/>
  <c r="T416"/>
  <c r="K18" i="26" s="1"/>
  <c r="S416" i="7"/>
  <c r="R416"/>
  <c r="K18" i="24" s="1"/>
  <c r="Q416" i="7"/>
  <c r="K18" i="9"/>
  <c r="X438" i="7"/>
  <c r="K40" i="27" s="1"/>
  <c r="W438" i="7"/>
  <c r="V438"/>
  <c r="K40" i="25" s="1"/>
  <c r="U438" i="7"/>
  <c r="AN436"/>
  <c r="AM436"/>
  <c r="Z441"/>
  <c r="Y441"/>
  <c r="AK438"/>
  <c r="AI438"/>
  <c r="X437"/>
  <c r="K39" i="27" s="1"/>
  <c r="W437" i="7"/>
  <c r="V437"/>
  <c r="K39" i="25" s="1"/>
  <c r="U437" i="7"/>
  <c r="AN435"/>
  <c r="AM435"/>
  <c r="Z440"/>
  <c r="Y440"/>
  <c r="AL437"/>
  <c r="AK437"/>
  <c r="AJ437"/>
  <c r="AI437"/>
  <c r="X436"/>
  <c r="K38" i="27" s="1"/>
  <c r="W436" i="7"/>
  <c r="V436"/>
  <c r="K38" i="25" s="1"/>
  <c r="U436" i="7"/>
  <c r="AL436"/>
  <c r="AK436"/>
  <c r="AJ436"/>
  <c r="AI436"/>
  <c r="X435"/>
  <c r="K37" i="27" s="1"/>
  <c r="W435" i="7"/>
  <c r="V435"/>
  <c r="K37" i="25" s="1"/>
  <c r="U435" i="7"/>
  <c r="Z438"/>
  <c r="K40" i="28" s="1"/>
  <c r="Y438" i="7"/>
  <c r="AL435"/>
  <c r="AK435"/>
  <c r="AJ435"/>
  <c r="AI435"/>
  <c r="X434"/>
  <c r="K36" i="27" s="1"/>
  <c r="W434" i="7"/>
  <c r="V434"/>
  <c r="K36" i="25" s="1"/>
  <c r="U434" i="7"/>
  <c r="Z437"/>
  <c r="K39" i="28" s="1"/>
  <c r="Y437" i="7"/>
  <c r="X433"/>
  <c r="K35" i="27" s="1"/>
  <c r="W433" i="7"/>
  <c r="V433"/>
  <c r="K35" i="25" s="1"/>
  <c r="U433" i="7"/>
  <c r="AN424"/>
  <c r="Z436"/>
  <c r="K38" i="28" s="1"/>
  <c r="Y436" i="7"/>
  <c r="X432"/>
  <c r="K34" i="27" s="1"/>
  <c r="W432" i="7"/>
  <c r="V432"/>
  <c r="K34" i="25" s="1"/>
  <c r="U432" i="7"/>
  <c r="AN428"/>
  <c r="AM428"/>
  <c r="Z435"/>
  <c r="K37" i="28" s="1"/>
  <c r="Y435" i="7"/>
  <c r="K15" i="26"/>
  <c r="K17" s="1"/>
  <c r="X431" i="7"/>
  <c r="K33" i="27" s="1"/>
  <c r="W431" i="7"/>
  <c r="V431"/>
  <c r="K33" i="25" s="1"/>
  <c r="U431" i="7"/>
  <c r="AN423"/>
  <c r="AM423"/>
  <c r="Z434"/>
  <c r="K36" i="28" s="1"/>
  <c r="Y434" i="7"/>
  <c r="AL424"/>
  <c r="AK424"/>
  <c r="AJ424"/>
  <c r="AI424"/>
  <c r="X430"/>
  <c r="K32" i="27" s="1"/>
  <c r="W430" i="7"/>
  <c r="V430"/>
  <c r="K32" i="25" s="1"/>
  <c r="U430" i="7"/>
  <c r="AN429"/>
  <c r="AM429"/>
  <c r="Z433"/>
  <c r="K35" i="28" s="1"/>
  <c r="Y433" i="7"/>
  <c r="AL428"/>
  <c r="AK428"/>
  <c r="AJ428"/>
  <c r="AI428"/>
  <c r="X429"/>
  <c r="K31" i="27" s="1"/>
  <c r="W429" i="7"/>
  <c r="V429"/>
  <c r="K31" i="25" s="1"/>
  <c r="U429" i="7"/>
  <c r="AN422"/>
  <c r="AM422"/>
  <c r="Z432"/>
  <c r="K34" i="28" s="1"/>
  <c r="Y432" i="7"/>
  <c r="AL423"/>
  <c r="AK423"/>
  <c r="AJ423"/>
  <c r="AI423"/>
  <c r="X428"/>
  <c r="K30" i="27" s="1"/>
  <c r="W428" i="7"/>
  <c r="V428"/>
  <c r="K30" i="25" s="1"/>
  <c r="U428" i="7"/>
  <c r="AN421"/>
  <c r="AM421"/>
  <c r="Z431"/>
  <c r="K33" i="28" s="1"/>
  <c r="Y431" i="7"/>
  <c r="AL429"/>
  <c r="AK429"/>
  <c r="AJ429"/>
  <c r="AI429"/>
  <c r="X427"/>
  <c r="K29" i="27" s="1"/>
  <c r="W427" i="7"/>
  <c r="V427"/>
  <c r="K29" i="25" s="1"/>
  <c r="U427" i="7"/>
  <c r="AN420"/>
  <c r="AM420"/>
  <c r="Z430"/>
  <c r="K32" i="28" s="1"/>
  <c r="Y430" i="7"/>
  <c r="AL422"/>
  <c r="AK422"/>
  <c r="AJ422"/>
  <c r="AI422"/>
  <c r="X426"/>
  <c r="K28" i="27" s="1"/>
  <c r="W426" i="7"/>
  <c r="V426"/>
  <c r="K28" i="25" s="1"/>
  <c r="U426" i="7"/>
  <c r="AN419"/>
  <c r="AM419"/>
  <c r="Z429"/>
  <c r="K31" i="28" s="1"/>
  <c r="Y429" i="7"/>
  <c r="AL421"/>
  <c r="AK421"/>
  <c r="AJ421"/>
  <c r="AI421"/>
  <c r="X425"/>
  <c r="K27" i="27" s="1"/>
  <c r="W425" i="7"/>
  <c r="V425"/>
  <c r="K27" i="25" s="1"/>
  <c r="U425" i="7"/>
  <c r="AN427"/>
  <c r="AM427"/>
  <c r="Z428"/>
  <c r="K30" i="28" s="1"/>
  <c r="Y428" i="7"/>
  <c r="AL420"/>
  <c r="AK420"/>
  <c r="AJ420"/>
  <c r="AI420"/>
  <c r="X424"/>
  <c r="K26" i="27" s="1"/>
  <c r="W424" i="7"/>
  <c r="V424"/>
  <c r="K26" i="25" s="1"/>
  <c r="U424" i="7"/>
  <c r="AN418"/>
  <c r="AM418"/>
  <c r="Z427"/>
  <c r="K29" i="28" s="1"/>
  <c r="Y427" i="7"/>
  <c r="AL419"/>
  <c r="AK419"/>
  <c r="AJ419"/>
  <c r="AI419"/>
  <c r="X423"/>
  <c r="K25" i="27" s="1"/>
  <c r="W423" i="7"/>
  <c r="V423"/>
  <c r="K25" i="25" s="1"/>
  <c r="U423" i="7"/>
  <c r="AN426"/>
  <c r="AM426"/>
  <c r="Z426"/>
  <c r="K28" i="28" s="1"/>
  <c r="Y426" i="7"/>
  <c r="AL427"/>
  <c r="AK427"/>
  <c r="AJ427"/>
  <c r="AI427"/>
  <c r="X422"/>
  <c r="K24" i="27" s="1"/>
  <c r="W422" i="7"/>
  <c r="V422"/>
  <c r="K24" i="25" s="1"/>
  <c r="U422" i="7"/>
  <c r="AN430"/>
  <c r="Z425"/>
  <c r="K27" i="28" s="1"/>
  <c r="Y425" i="7"/>
  <c r="AL418"/>
  <c r="AK418"/>
  <c r="AJ418"/>
  <c r="AI418"/>
  <c r="X421"/>
  <c r="K23" i="27" s="1"/>
  <c r="W421" i="7"/>
  <c r="V421"/>
  <c r="K23" i="25" s="1"/>
  <c r="U421" i="7"/>
  <c r="AN417"/>
  <c r="AM417"/>
  <c r="Z424"/>
  <c r="K26" i="28" s="1"/>
  <c r="Y424" i="7"/>
  <c r="AL426"/>
  <c r="AK426"/>
  <c r="AJ426"/>
  <c r="AI426"/>
  <c r="AN416"/>
  <c r="AM416"/>
  <c r="Z423"/>
  <c r="K25" i="28" s="1"/>
  <c r="Y423" i="7"/>
  <c r="AL430"/>
  <c r="AK430"/>
  <c r="AJ430"/>
  <c r="AI430"/>
  <c r="AN415"/>
  <c r="Z422"/>
  <c r="K24" i="28" s="1"/>
  <c r="Y422" i="7"/>
  <c r="AL417"/>
  <c r="AK417"/>
  <c r="AJ417"/>
  <c r="AI417"/>
  <c r="X418"/>
  <c r="K20" i="27" s="1"/>
  <c r="W418" i="7"/>
  <c r="V418"/>
  <c r="K20" i="25" s="1"/>
  <c r="U418" i="7"/>
  <c r="AN414"/>
  <c r="AM414"/>
  <c r="Z421"/>
  <c r="K23" i="28" s="1"/>
  <c r="Y421" i="7"/>
  <c r="AL416"/>
  <c r="AK416"/>
  <c r="AJ416"/>
  <c r="AI416"/>
  <c r="AN413"/>
  <c r="AM413"/>
  <c r="AL415"/>
  <c r="AK415"/>
  <c r="AJ415"/>
  <c r="AI415"/>
  <c r="AN412"/>
  <c r="AL414"/>
  <c r="AK414"/>
  <c r="AJ414"/>
  <c r="AI414"/>
  <c r="AN411"/>
  <c r="Z418"/>
  <c r="K20" i="28" s="1"/>
  <c r="Y418" i="7"/>
  <c r="AL413"/>
  <c r="AK413"/>
  <c r="AJ413"/>
  <c r="AI413"/>
  <c r="X413"/>
  <c r="K14" i="27" s="1"/>
  <c r="W413" i="7"/>
  <c r="V413"/>
  <c r="K14" i="25" s="1"/>
  <c r="U413" i="7"/>
  <c r="AL412"/>
  <c r="AK412"/>
  <c r="AJ412"/>
  <c r="AI412"/>
  <c r="X412"/>
  <c r="K13" i="27" s="1"/>
  <c r="W412" i="7"/>
  <c r="V412"/>
  <c r="K13" i="25" s="1"/>
  <c r="U412" i="7"/>
  <c r="AN409"/>
  <c r="AM409"/>
  <c r="AL411"/>
  <c r="AK411"/>
  <c r="AJ411"/>
  <c r="AI411"/>
  <c r="AN408"/>
  <c r="AM408"/>
  <c r="AG410"/>
  <c r="S411" s="1"/>
  <c r="AF410"/>
  <c r="R411" s="1"/>
  <c r="K12" i="24" s="1"/>
  <c r="AE410" i="7"/>
  <c r="Q411" s="1"/>
  <c r="AD410"/>
  <c r="AC410"/>
  <c r="O411" s="1"/>
  <c r="W410"/>
  <c r="U410"/>
  <c r="V410"/>
  <c r="K11" i="25" s="1"/>
  <c r="AN407" i="7"/>
  <c r="AM407"/>
  <c r="Z413"/>
  <c r="K14" i="28" s="1"/>
  <c r="Y413" i="7"/>
  <c r="AL409"/>
  <c r="AK409"/>
  <c r="AJ409"/>
  <c r="AI409"/>
  <c r="W409"/>
  <c r="U409"/>
  <c r="X409"/>
  <c r="K10" i="27" s="1"/>
  <c r="AN406" i="7"/>
  <c r="AM406"/>
  <c r="Z412"/>
  <c r="K13" i="28" s="1"/>
  <c r="Y412" i="7"/>
  <c r="AL408"/>
  <c r="AK408"/>
  <c r="AJ408"/>
  <c r="AI408"/>
  <c r="W408"/>
  <c r="U408"/>
  <c r="Z408"/>
  <c r="K9" i="28" s="1"/>
  <c r="AN405" i="7"/>
  <c r="AM405"/>
  <c r="AL407"/>
  <c r="AK407"/>
  <c r="AJ407"/>
  <c r="AI407"/>
  <c r="AN404"/>
  <c r="AM404"/>
  <c r="Y410"/>
  <c r="AL406"/>
  <c r="AK406"/>
  <c r="AJ406"/>
  <c r="AI406"/>
  <c r="AN403"/>
  <c r="AM403"/>
  <c r="Y409"/>
  <c r="AL405"/>
  <c r="AK405"/>
  <c r="AJ405"/>
  <c r="AI405"/>
  <c r="AN402"/>
  <c r="AM402"/>
  <c r="Y408"/>
  <c r="AL404"/>
  <c r="AK404"/>
  <c r="AJ404"/>
  <c r="AI404"/>
  <c r="AL403"/>
  <c r="AK403"/>
  <c r="AJ403"/>
  <c r="AI403"/>
  <c r="AL402"/>
  <c r="AK402"/>
  <c r="AJ402"/>
  <c r="AI402"/>
  <c r="AN395"/>
  <c r="AN394"/>
  <c r="AM394"/>
  <c r="T367"/>
  <c r="J22" i="26" s="1"/>
  <c r="S367" i="7"/>
  <c r="Q367"/>
  <c r="AN393"/>
  <c r="AM393"/>
  <c r="AL395"/>
  <c r="AK395"/>
  <c r="AJ395"/>
  <c r="AI395"/>
  <c r="AL394"/>
  <c r="AK394"/>
  <c r="AJ394"/>
  <c r="AI394"/>
  <c r="AN391"/>
  <c r="AM391"/>
  <c r="AN390"/>
  <c r="AM390"/>
  <c r="AH392"/>
  <c r="AG392"/>
  <c r="S366" s="1"/>
  <c r="AF392"/>
  <c r="R366" s="1"/>
  <c r="J21" i="24" s="1"/>
  <c r="AE392" i="7"/>
  <c r="AD392"/>
  <c r="P366" s="1"/>
  <c r="J21" i="9" s="1"/>
  <c r="AC392" i="7"/>
  <c r="AL391"/>
  <c r="AK391"/>
  <c r="AJ391"/>
  <c r="AI391"/>
  <c r="AN388"/>
  <c r="AM388"/>
  <c r="AL390"/>
  <c r="AK390"/>
  <c r="AJ390"/>
  <c r="AN387"/>
  <c r="AM387"/>
  <c r="T364"/>
  <c r="J19" i="26" s="1"/>
  <c r="S364" i="7"/>
  <c r="R364"/>
  <c r="J19" i="24" s="1"/>
  <c r="Q364" i="7"/>
  <c r="P364"/>
  <c r="AL388"/>
  <c r="AK388"/>
  <c r="AJ388"/>
  <c r="AI388"/>
  <c r="AL387"/>
  <c r="AK387"/>
  <c r="AJ387"/>
  <c r="AI387"/>
  <c r="AN384"/>
  <c r="AM384"/>
  <c r="Z391"/>
  <c r="Y391"/>
  <c r="J41" i="9"/>
  <c r="AN383" i="7"/>
  <c r="AM383"/>
  <c r="Z389"/>
  <c r="Y389"/>
  <c r="T363"/>
  <c r="J18" i="26" s="1"/>
  <c r="S363" i="7"/>
  <c r="R363"/>
  <c r="J18" i="24" s="1"/>
  <c r="O363" i="7"/>
  <c r="X385"/>
  <c r="J40" i="27" s="1"/>
  <c r="W385" i="7"/>
  <c r="V385"/>
  <c r="J40" i="25" s="1"/>
  <c r="U385" i="7"/>
  <c r="AN382"/>
  <c r="AM382"/>
  <c r="Z388"/>
  <c r="Y388"/>
  <c r="AK384"/>
  <c r="AI384"/>
  <c r="X384"/>
  <c r="J39" i="27" s="1"/>
  <c r="W384" i="7"/>
  <c r="V384"/>
  <c r="J39" i="25" s="1"/>
  <c r="U384" i="7"/>
  <c r="AN381"/>
  <c r="AM381"/>
  <c r="Z387"/>
  <c r="Y387"/>
  <c r="AL383"/>
  <c r="AK383"/>
  <c r="AJ383"/>
  <c r="AI383"/>
  <c r="X383"/>
  <c r="J38" i="27" s="1"/>
  <c r="W383" i="7"/>
  <c r="V383"/>
  <c r="J38" i="25" s="1"/>
  <c r="U383" i="7"/>
  <c r="AL382"/>
  <c r="AK382"/>
  <c r="AJ382"/>
  <c r="AI382"/>
  <c r="X382"/>
  <c r="J37" i="27" s="1"/>
  <c r="W382" i="7"/>
  <c r="V382"/>
  <c r="J37" i="25" s="1"/>
  <c r="U382" i="7"/>
  <c r="Z385"/>
  <c r="J40" i="28" s="1"/>
  <c r="Y385" i="7"/>
  <c r="AL381"/>
  <c r="AK381"/>
  <c r="AJ381"/>
  <c r="AI381"/>
  <c r="X381"/>
  <c r="J36" i="27" s="1"/>
  <c r="W381" i="7"/>
  <c r="V381"/>
  <c r="J36" i="25" s="1"/>
  <c r="U381" i="7"/>
  <c r="Z384"/>
  <c r="J39" i="28" s="1"/>
  <c r="Y384" i="7"/>
  <c r="X380"/>
  <c r="J35" i="27" s="1"/>
  <c r="W380" i="7"/>
  <c r="V380"/>
  <c r="J35" i="25" s="1"/>
  <c r="U380" i="7"/>
  <c r="AN370"/>
  <c r="Z383"/>
  <c r="J38" i="28" s="1"/>
  <c r="Y383" i="7"/>
  <c r="X379"/>
  <c r="J34" i="27" s="1"/>
  <c r="W379" i="7"/>
  <c r="V379"/>
  <c r="J34" i="25" s="1"/>
  <c r="U379" i="7"/>
  <c r="AN374"/>
  <c r="AM374"/>
  <c r="Z382"/>
  <c r="J37" i="28" s="1"/>
  <c r="Y382" i="7"/>
  <c r="J15" i="26"/>
  <c r="J17" s="1"/>
  <c r="J15" i="24"/>
  <c r="J17" s="1"/>
  <c r="X378" i="7"/>
  <c r="J33" i="27" s="1"/>
  <c r="W378" i="7"/>
  <c r="V378"/>
  <c r="J33" i="25" s="1"/>
  <c r="U378" i="7"/>
  <c r="AN369"/>
  <c r="AM369"/>
  <c r="Z381"/>
  <c r="J36" i="28" s="1"/>
  <c r="Y381" i="7"/>
  <c r="AL370"/>
  <c r="AK370"/>
  <c r="AJ370"/>
  <c r="AI370"/>
  <c r="X377"/>
  <c r="J32" i="27" s="1"/>
  <c r="W377" i="7"/>
  <c r="V377"/>
  <c r="J32" i="25" s="1"/>
  <c r="U377" i="7"/>
  <c r="AN375"/>
  <c r="AM375"/>
  <c r="Z380"/>
  <c r="J35" i="28" s="1"/>
  <c r="Y380" i="7"/>
  <c r="AL374"/>
  <c r="AK374"/>
  <c r="AJ374"/>
  <c r="AI374"/>
  <c r="X376"/>
  <c r="J31" i="27" s="1"/>
  <c r="W376" i="7"/>
  <c r="V376"/>
  <c r="J31" i="25" s="1"/>
  <c r="U376" i="7"/>
  <c r="AN368"/>
  <c r="AM368"/>
  <c r="Z379"/>
  <c r="J34" i="28" s="1"/>
  <c r="Y379" i="7"/>
  <c r="AL369"/>
  <c r="AK369"/>
  <c r="AJ369"/>
  <c r="AI369"/>
  <c r="X375"/>
  <c r="J30" i="27" s="1"/>
  <c r="W375" i="7"/>
  <c r="V375"/>
  <c r="J30" i="25" s="1"/>
  <c r="U375" i="7"/>
  <c r="AN367"/>
  <c r="AM367"/>
  <c r="Z378"/>
  <c r="J33" i="28" s="1"/>
  <c r="Y378" i="7"/>
  <c r="AL375"/>
  <c r="AK375"/>
  <c r="AJ375"/>
  <c r="AI375"/>
  <c r="X374"/>
  <c r="J29" i="27" s="1"/>
  <c r="W374" i="7"/>
  <c r="V374"/>
  <c r="J29" i="25" s="1"/>
  <c r="U374" i="7"/>
  <c r="AN366"/>
  <c r="AM366"/>
  <c r="Z377"/>
  <c r="J32" i="28" s="1"/>
  <c r="Y377" i="7"/>
  <c r="AL368"/>
  <c r="AK368"/>
  <c r="AJ368"/>
  <c r="AI368"/>
  <c r="X373"/>
  <c r="J28" i="27" s="1"/>
  <c r="W373" i="7"/>
  <c r="V373"/>
  <c r="J28" i="25" s="1"/>
  <c r="U373" i="7"/>
  <c r="AN365"/>
  <c r="AM365"/>
  <c r="Z376"/>
  <c r="J31" i="28" s="1"/>
  <c r="Y376" i="7"/>
  <c r="AL367"/>
  <c r="AK367"/>
  <c r="AJ367"/>
  <c r="AI367"/>
  <c r="X372"/>
  <c r="J27" i="27" s="1"/>
  <c r="W372" i="7"/>
  <c r="V372"/>
  <c r="J27" i="25" s="1"/>
  <c r="U372" i="7"/>
  <c r="AN373"/>
  <c r="AM373"/>
  <c r="Z375"/>
  <c r="J30" i="28" s="1"/>
  <c r="Y375" i="7"/>
  <c r="AL366"/>
  <c r="AK366"/>
  <c r="AJ366"/>
  <c r="AI366"/>
  <c r="X371"/>
  <c r="J26" i="27" s="1"/>
  <c r="W371" i="7"/>
  <c r="V371"/>
  <c r="J26" i="25" s="1"/>
  <c r="U371" i="7"/>
  <c r="AN364"/>
  <c r="AM364"/>
  <c r="Z374"/>
  <c r="J29" i="28" s="1"/>
  <c r="Y374" i="7"/>
  <c r="AL365"/>
  <c r="AK365"/>
  <c r="AJ365"/>
  <c r="AI365"/>
  <c r="X370"/>
  <c r="J25" i="27" s="1"/>
  <c r="W370" i="7"/>
  <c r="V370"/>
  <c r="J25" i="25" s="1"/>
  <c r="U370" i="7"/>
  <c r="AN372"/>
  <c r="Z373"/>
  <c r="J28" i="28" s="1"/>
  <c r="Y373" i="7"/>
  <c r="AL373"/>
  <c r="AK373"/>
  <c r="AJ373"/>
  <c r="AI373"/>
  <c r="X369"/>
  <c r="J24" i="27" s="1"/>
  <c r="W369" i="7"/>
  <c r="V369"/>
  <c r="J24" i="25" s="1"/>
  <c r="U369" i="7"/>
  <c r="AN376"/>
  <c r="Z372"/>
  <c r="J27" i="28" s="1"/>
  <c r="Y372" i="7"/>
  <c r="AL364"/>
  <c r="AK364"/>
  <c r="AJ364"/>
  <c r="AI364"/>
  <c r="X368"/>
  <c r="J23" i="27" s="1"/>
  <c r="W368" i="7"/>
  <c r="V368"/>
  <c r="J23" i="25" s="1"/>
  <c r="U368" i="7"/>
  <c r="AN363"/>
  <c r="AM363"/>
  <c r="Z371"/>
  <c r="J26" i="28" s="1"/>
  <c r="Y371" i="7"/>
  <c r="AL372"/>
  <c r="AK372"/>
  <c r="AJ372"/>
  <c r="AI372"/>
  <c r="AN362"/>
  <c r="Z370"/>
  <c r="J25" i="28" s="1"/>
  <c r="Y370" i="7"/>
  <c r="AL376"/>
  <c r="AK376"/>
  <c r="AJ376"/>
  <c r="AI376"/>
  <c r="AN361"/>
  <c r="AM361"/>
  <c r="Z369"/>
  <c r="J24" i="28" s="1"/>
  <c r="Y369" i="7"/>
  <c r="AL363"/>
  <c r="AK363"/>
  <c r="AJ363"/>
  <c r="AI363"/>
  <c r="X365"/>
  <c r="J20" i="27" s="1"/>
  <c r="W365" i="7"/>
  <c r="V365"/>
  <c r="J20" i="25" s="1"/>
  <c r="U365" i="7"/>
  <c r="AN360"/>
  <c r="AM360"/>
  <c r="Z368"/>
  <c r="J23" i="28" s="1"/>
  <c r="Y368" i="7"/>
  <c r="AL362"/>
  <c r="AK362"/>
  <c r="AJ362"/>
  <c r="AI362"/>
  <c r="AN359"/>
  <c r="AM359"/>
  <c r="AL361"/>
  <c r="AK361"/>
  <c r="AJ361"/>
  <c r="AI361"/>
  <c r="AN358"/>
  <c r="AM358"/>
  <c r="AL360"/>
  <c r="AK360"/>
  <c r="AJ360"/>
  <c r="AI360"/>
  <c r="AN357"/>
  <c r="Z365"/>
  <c r="J20" i="28" s="1"/>
  <c r="Y365" i="7"/>
  <c r="AL359"/>
  <c r="AK359"/>
  <c r="AJ359"/>
  <c r="AI359"/>
  <c r="X360"/>
  <c r="J14" i="27" s="1"/>
  <c r="W360" i="7"/>
  <c r="V360"/>
  <c r="J14" i="25" s="1"/>
  <c r="U360" i="7"/>
  <c r="AL358"/>
  <c r="AK358"/>
  <c r="AJ358"/>
  <c r="AI358"/>
  <c r="X359"/>
  <c r="J13" i="27" s="1"/>
  <c r="W359" i="7"/>
  <c r="V359"/>
  <c r="J13" i="25" s="1"/>
  <c r="U359" i="7"/>
  <c r="AN355"/>
  <c r="AM355"/>
  <c r="AL357"/>
  <c r="AK357"/>
  <c r="AJ357"/>
  <c r="AI357"/>
  <c r="AN354"/>
  <c r="AM354"/>
  <c r="T358"/>
  <c r="J12" i="26" s="1"/>
  <c r="AG356" i="7"/>
  <c r="S358" s="1"/>
  <c r="AF356"/>
  <c r="R358" s="1"/>
  <c r="AE356"/>
  <c r="AD356"/>
  <c r="AC356"/>
  <c r="O358" s="1"/>
  <c r="W357"/>
  <c r="U357"/>
  <c r="V357"/>
  <c r="J11" i="25" s="1"/>
  <c r="AN353" i="7"/>
  <c r="AM353"/>
  <c r="Z360"/>
  <c r="J14" i="28" s="1"/>
  <c r="Y360" i="7"/>
  <c r="AL355"/>
  <c r="AK355"/>
  <c r="AJ355"/>
  <c r="AI355"/>
  <c r="W356"/>
  <c r="U356"/>
  <c r="V356"/>
  <c r="J10" i="25" s="1"/>
  <c r="AN352" i="7"/>
  <c r="AM352"/>
  <c r="Z359"/>
  <c r="J13" i="28" s="1"/>
  <c r="Y359" i="7"/>
  <c r="AL354"/>
  <c r="AK354"/>
  <c r="AJ354"/>
  <c r="AI354"/>
  <c r="W355"/>
  <c r="U355"/>
  <c r="Z355"/>
  <c r="J9" i="28" s="1"/>
  <c r="AN351" i="7"/>
  <c r="AM351"/>
  <c r="AL353"/>
  <c r="AK353"/>
  <c r="AJ353"/>
  <c r="AI353"/>
  <c r="AN350"/>
  <c r="AM350"/>
  <c r="Y357"/>
  <c r="AL352"/>
  <c r="AK352"/>
  <c r="AJ352"/>
  <c r="AI352"/>
  <c r="AN349"/>
  <c r="AM349"/>
  <c r="Y356"/>
  <c r="AL351"/>
  <c r="AK351"/>
  <c r="AJ351"/>
  <c r="AI351"/>
  <c r="AN348"/>
  <c r="AM348"/>
  <c r="Y355"/>
  <c r="AL350"/>
  <c r="AK350"/>
  <c r="AJ350"/>
  <c r="AI350"/>
  <c r="AL349"/>
  <c r="AK349"/>
  <c r="AJ349"/>
  <c r="AI349"/>
  <c r="AL348"/>
  <c r="AK348"/>
  <c r="AJ348"/>
  <c r="AI348"/>
  <c r="AN341"/>
  <c r="AM341"/>
  <c r="AN340"/>
  <c r="AM340"/>
  <c r="T311"/>
  <c r="I22" i="26" s="1"/>
  <c r="S311" i="7"/>
  <c r="Q311"/>
  <c r="O311"/>
  <c r="AN339"/>
  <c r="AM339"/>
  <c r="AL341"/>
  <c r="AK341"/>
  <c r="AJ341"/>
  <c r="AI341"/>
  <c r="AL340"/>
  <c r="AK340"/>
  <c r="AJ340"/>
  <c r="AI340"/>
  <c r="AN337"/>
  <c r="AM337"/>
  <c r="AN336"/>
  <c r="AM336"/>
  <c r="AH338"/>
  <c r="T310" s="1"/>
  <c r="I21" i="26" s="1"/>
  <c r="AG338" i="7"/>
  <c r="S310" s="1"/>
  <c r="AF338"/>
  <c r="R310" s="1"/>
  <c r="I21" i="24" s="1"/>
  <c r="Q310" i="7"/>
  <c r="AD338"/>
  <c r="AC338"/>
  <c r="O310" s="1"/>
  <c r="AL337"/>
  <c r="AK337"/>
  <c r="AJ337"/>
  <c r="AI337"/>
  <c r="AN334"/>
  <c r="AM334"/>
  <c r="AL336"/>
  <c r="AK336"/>
  <c r="AJ336"/>
  <c r="AN333"/>
  <c r="AM333"/>
  <c r="S308"/>
  <c r="AL334"/>
  <c r="AK334"/>
  <c r="AJ334"/>
  <c r="AI334"/>
  <c r="AL333"/>
  <c r="AK333"/>
  <c r="AJ333"/>
  <c r="AI333"/>
  <c r="AN330"/>
  <c r="AM330"/>
  <c r="Y335"/>
  <c r="I41" i="9"/>
  <c r="AN329" i="7"/>
  <c r="AM329"/>
  <c r="Z333"/>
  <c r="Y333"/>
  <c r="T307"/>
  <c r="I18" i="26" s="1"/>
  <c r="S307" i="7"/>
  <c r="R307"/>
  <c r="I18" i="24" s="1"/>
  <c r="Q307" i="7"/>
  <c r="O307"/>
  <c r="X329"/>
  <c r="I40" i="27" s="1"/>
  <c r="W329" i="7"/>
  <c r="V329"/>
  <c r="I40" i="25" s="1"/>
  <c r="U329" i="7"/>
  <c r="AN328"/>
  <c r="AM328"/>
  <c r="Z332"/>
  <c r="Y332"/>
  <c r="AK330"/>
  <c r="AI330"/>
  <c r="X328"/>
  <c r="I39" i="27" s="1"/>
  <c r="W328" i="7"/>
  <c r="V328"/>
  <c r="I39" i="25" s="1"/>
  <c r="U328" i="7"/>
  <c r="AN327"/>
  <c r="AM327"/>
  <c r="Z331"/>
  <c r="Y331"/>
  <c r="AL329"/>
  <c r="AK329"/>
  <c r="AJ329"/>
  <c r="AI329"/>
  <c r="X327"/>
  <c r="I38" i="27" s="1"/>
  <c r="W327" i="7"/>
  <c r="V327"/>
  <c r="I38" i="25" s="1"/>
  <c r="U327" i="7"/>
  <c r="AL328"/>
  <c r="AK328"/>
  <c r="AJ328"/>
  <c r="AI328"/>
  <c r="X326"/>
  <c r="I37" i="27" s="1"/>
  <c r="W326" i="7"/>
  <c r="V326"/>
  <c r="I37" i="25" s="1"/>
  <c r="U326" i="7"/>
  <c r="Z329"/>
  <c r="I40" i="28" s="1"/>
  <c r="Y329" i="7"/>
  <c r="AL327"/>
  <c r="AK327"/>
  <c r="AJ327"/>
  <c r="AI327"/>
  <c r="X325"/>
  <c r="I36" i="27" s="1"/>
  <c r="W325" i="7"/>
  <c r="V325"/>
  <c r="I36" i="25" s="1"/>
  <c r="U325" i="7"/>
  <c r="Z328"/>
  <c r="I39" i="28" s="1"/>
  <c r="Y328" i="7"/>
  <c r="X324"/>
  <c r="I35" i="27" s="1"/>
  <c r="W324" i="7"/>
  <c r="V324"/>
  <c r="I35" i="25" s="1"/>
  <c r="U324" i="7"/>
  <c r="AN315"/>
  <c r="AM315"/>
  <c r="Z327"/>
  <c r="I38" i="28" s="1"/>
  <c r="Y327" i="7"/>
  <c r="X323"/>
  <c r="I34" i="27" s="1"/>
  <c r="W323" i="7"/>
  <c r="V323"/>
  <c r="I34" i="25" s="1"/>
  <c r="U323" i="7"/>
  <c r="AN320"/>
  <c r="AM320"/>
  <c r="Z326"/>
  <c r="I37" i="28" s="1"/>
  <c r="Y326" i="7"/>
  <c r="I15" i="26"/>
  <c r="I17" s="1"/>
  <c r="X322" i="7"/>
  <c r="I33" i="27" s="1"/>
  <c r="W322" i="7"/>
  <c r="V322"/>
  <c r="I33" i="25" s="1"/>
  <c r="U322" i="7"/>
  <c r="AN314"/>
  <c r="AM314"/>
  <c r="Z325"/>
  <c r="I36" i="28" s="1"/>
  <c r="Y325" i="7"/>
  <c r="AL315"/>
  <c r="AK315"/>
  <c r="AJ315"/>
  <c r="AI315"/>
  <c r="X321"/>
  <c r="I32" i="27" s="1"/>
  <c r="W321" i="7"/>
  <c r="V321"/>
  <c r="I32" i="25" s="1"/>
  <c r="U321" i="7"/>
  <c r="AN321"/>
  <c r="AM321"/>
  <c r="Z324"/>
  <c r="I35" i="28" s="1"/>
  <c r="Y324" i="7"/>
  <c r="AL320"/>
  <c r="AK320"/>
  <c r="AJ320"/>
  <c r="AI320"/>
  <c r="X320"/>
  <c r="I31" i="27" s="1"/>
  <c r="W320" i="7"/>
  <c r="V320"/>
  <c r="I31" i="25" s="1"/>
  <c r="U320" i="7"/>
  <c r="AN313"/>
  <c r="AM313"/>
  <c r="Z323"/>
  <c r="I34" i="28" s="1"/>
  <c r="Y323" i="7"/>
  <c r="AL314"/>
  <c r="AK314"/>
  <c r="AJ314"/>
  <c r="AI314"/>
  <c r="X319"/>
  <c r="I30" i="27" s="1"/>
  <c r="W319" i="7"/>
  <c r="V319"/>
  <c r="I30" i="25" s="1"/>
  <c r="U319" i="7"/>
  <c r="AN312"/>
  <c r="AM312"/>
  <c r="Z322"/>
  <c r="I33" i="28" s="1"/>
  <c r="Y322" i="7"/>
  <c r="AL321"/>
  <c r="AK321"/>
  <c r="AJ321"/>
  <c r="AI321"/>
  <c r="X318"/>
  <c r="I29" i="27" s="1"/>
  <c r="W318" i="7"/>
  <c r="V318"/>
  <c r="I29" i="25" s="1"/>
  <c r="U318" i="7"/>
  <c r="AN311"/>
  <c r="AM311"/>
  <c r="Z321"/>
  <c r="I32" i="28" s="1"/>
  <c r="Y321" i="7"/>
  <c r="AL313"/>
  <c r="AK313"/>
  <c r="AJ313"/>
  <c r="AI313"/>
  <c r="X317"/>
  <c r="I28" i="27" s="1"/>
  <c r="W317" i="7"/>
  <c r="V317"/>
  <c r="I28" i="25" s="1"/>
  <c r="U317" i="7"/>
  <c r="AN310"/>
  <c r="AM310"/>
  <c r="Z320"/>
  <c r="I31" i="28" s="1"/>
  <c r="Y320" i="7"/>
  <c r="AL312"/>
  <c r="AK312"/>
  <c r="AJ312"/>
  <c r="AI312"/>
  <c r="X316"/>
  <c r="I27" i="27" s="1"/>
  <c r="W316" i="7"/>
  <c r="V316"/>
  <c r="I27" i="25" s="1"/>
  <c r="U316" i="7"/>
  <c r="AN319"/>
  <c r="AM319"/>
  <c r="Z319"/>
  <c r="I30" i="28" s="1"/>
  <c r="Y319" i="7"/>
  <c r="AL311"/>
  <c r="AK311"/>
  <c r="AJ311"/>
  <c r="AI311"/>
  <c r="X315"/>
  <c r="I26" i="27" s="1"/>
  <c r="W315" i="7"/>
  <c r="V315"/>
  <c r="I26" i="25" s="1"/>
  <c r="U315" i="7"/>
  <c r="AN309"/>
  <c r="AM309"/>
  <c r="Z318"/>
  <c r="I29" i="28" s="1"/>
  <c r="Y318" i="7"/>
  <c r="AL310"/>
  <c r="AK310"/>
  <c r="AJ310"/>
  <c r="AI310"/>
  <c r="X314"/>
  <c r="I25" i="27" s="1"/>
  <c r="W314" i="7"/>
  <c r="V314"/>
  <c r="I25" i="25" s="1"/>
  <c r="U314" i="7"/>
  <c r="AN318"/>
  <c r="AM318"/>
  <c r="Z317"/>
  <c r="I28" i="28" s="1"/>
  <c r="Y317" i="7"/>
  <c r="AL319"/>
  <c r="AK319"/>
  <c r="AJ319"/>
  <c r="AI319"/>
  <c r="X313"/>
  <c r="I24" i="27" s="1"/>
  <c r="W313" i="7"/>
  <c r="V313"/>
  <c r="I24" i="25" s="1"/>
  <c r="U313" i="7"/>
  <c r="AN322"/>
  <c r="AM322"/>
  <c r="Z316"/>
  <c r="I27" i="28" s="1"/>
  <c r="Y316" i="7"/>
  <c r="AL309"/>
  <c r="AK309"/>
  <c r="AJ309"/>
  <c r="AI309"/>
  <c r="X312"/>
  <c r="I23" i="27" s="1"/>
  <c r="W312" i="7"/>
  <c r="V312"/>
  <c r="I23" i="25" s="1"/>
  <c r="U312" i="7"/>
  <c r="AN308"/>
  <c r="AM308"/>
  <c r="Z315"/>
  <c r="I26" i="28" s="1"/>
  <c r="Y315" i="7"/>
  <c r="AL318"/>
  <c r="AK318"/>
  <c r="AJ318"/>
  <c r="AI318"/>
  <c r="AN307"/>
  <c r="AM307"/>
  <c r="Z314"/>
  <c r="I25" i="28" s="1"/>
  <c r="Y314" i="7"/>
  <c r="AL322"/>
  <c r="AK322"/>
  <c r="AJ322"/>
  <c r="AI322"/>
  <c r="AN306"/>
  <c r="AM306"/>
  <c r="Z313"/>
  <c r="I24" i="28" s="1"/>
  <c r="Y313" i="7"/>
  <c r="AL308"/>
  <c r="AK308"/>
  <c r="AJ308"/>
  <c r="AI308"/>
  <c r="X309"/>
  <c r="I20" i="27" s="1"/>
  <c r="W309" i="7"/>
  <c r="V309"/>
  <c r="I20" i="25" s="1"/>
  <c r="U309" i="7"/>
  <c r="AN305"/>
  <c r="AM305"/>
  <c r="Z312"/>
  <c r="I23" i="28" s="1"/>
  <c r="Y312" i="7"/>
  <c r="AL307"/>
  <c r="AK307"/>
  <c r="AJ307"/>
  <c r="AI307"/>
  <c r="AN304"/>
  <c r="AM304"/>
  <c r="AL306"/>
  <c r="AK306"/>
  <c r="AJ306"/>
  <c r="AI306"/>
  <c r="AN303"/>
  <c r="AL305"/>
  <c r="AK305"/>
  <c r="AJ305"/>
  <c r="AI305"/>
  <c r="AN302"/>
  <c r="Z309"/>
  <c r="I20" i="28" s="1"/>
  <c r="Y309" i="7"/>
  <c r="AL304"/>
  <c r="AK304"/>
  <c r="AJ304"/>
  <c r="AI304"/>
  <c r="X304"/>
  <c r="I14" i="27" s="1"/>
  <c r="W304" i="7"/>
  <c r="V304"/>
  <c r="I14" i="25" s="1"/>
  <c r="U304" i="7"/>
  <c r="AL303"/>
  <c r="AK303"/>
  <c r="AJ303"/>
  <c r="AI303"/>
  <c r="X303"/>
  <c r="I13" i="27" s="1"/>
  <c r="W303" i="7"/>
  <c r="V303"/>
  <c r="I13" i="25" s="1"/>
  <c r="U303" i="7"/>
  <c r="AN300"/>
  <c r="AM300"/>
  <c r="AL302"/>
  <c r="AK302"/>
  <c r="AJ302"/>
  <c r="AI302"/>
  <c r="AN299"/>
  <c r="AM299"/>
  <c r="T302"/>
  <c r="I12" i="26" s="1"/>
  <c r="AG301" i="7"/>
  <c r="S302" s="1"/>
  <c r="AF301"/>
  <c r="R302" s="1"/>
  <c r="I12" i="24" s="1"/>
  <c r="AE301" i="7"/>
  <c r="Q302" s="1"/>
  <c r="AD301"/>
  <c r="AC301"/>
  <c r="O302" s="1"/>
  <c r="W301"/>
  <c r="U301"/>
  <c r="X301"/>
  <c r="I11" i="27" s="1"/>
  <c r="AN298" i="7"/>
  <c r="AM298"/>
  <c r="Z304"/>
  <c r="I14" i="28" s="1"/>
  <c r="Y304" i="7"/>
  <c r="AL300"/>
  <c r="AK300"/>
  <c r="AJ300"/>
  <c r="AI300"/>
  <c r="W300"/>
  <c r="U300"/>
  <c r="X300"/>
  <c r="I10" i="27" s="1"/>
  <c r="AN297" i="7"/>
  <c r="AM297"/>
  <c r="Z303"/>
  <c r="I13" i="28" s="1"/>
  <c r="Y303" i="7"/>
  <c r="AL299"/>
  <c r="AK299"/>
  <c r="AJ299"/>
  <c r="AI299"/>
  <c r="W299"/>
  <c r="U299"/>
  <c r="X299"/>
  <c r="I9" i="27" s="1"/>
  <c r="AN296" i="7"/>
  <c r="AM296"/>
  <c r="AL298"/>
  <c r="AK298"/>
  <c r="AJ298"/>
  <c r="AI298"/>
  <c r="AN295"/>
  <c r="AM295"/>
  <c r="Y301"/>
  <c r="AL297"/>
  <c r="AK297"/>
  <c r="AJ297"/>
  <c r="AI297"/>
  <c r="AN294"/>
  <c r="AM294"/>
  <c r="Y300"/>
  <c r="AL296"/>
  <c r="AK296"/>
  <c r="AJ296"/>
  <c r="AI296"/>
  <c r="AN293"/>
  <c r="AM293"/>
  <c r="Y299"/>
  <c r="AL295"/>
  <c r="AK295"/>
  <c r="AJ295"/>
  <c r="AI295"/>
  <c r="AL294"/>
  <c r="AK294"/>
  <c r="AJ294"/>
  <c r="AI294"/>
  <c r="AL293"/>
  <c r="AK293"/>
  <c r="AJ293"/>
  <c r="AI293"/>
  <c r="AN285"/>
  <c r="AM285"/>
  <c r="AN284"/>
  <c r="AM284"/>
  <c r="T255"/>
  <c r="H22" i="26" s="1"/>
  <c r="S255" i="7"/>
  <c r="O255"/>
  <c r="AN283"/>
  <c r="AM283"/>
  <c r="AL285"/>
  <c r="AK285"/>
  <c r="AJ285"/>
  <c r="AI285"/>
  <c r="AL284"/>
  <c r="AK284"/>
  <c r="AJ284"/>
  <c r="AI284"/>
  <c r="AN281"/>
  <c r="AM281"/>
  <c r="AN280"/>
  <c r="AM280"/>
  <c r="AG282"/>
  <c r="S254" s="1"/>
  <c r="AF282"/>
  <c r="AE282"/>
  <c r="Q254" s="1"/>
  <c r="AD282"/>
  <c r="AC282"/>
  <c r="AL281"/>
  <c r="AK281"/>
  <c r="AJ281"/>
  <c r="AI281"/>
  <c r="AN278"/>
  <c r="AM278"/>
  <c r="AL280"/>
  <c r="AK280"/>
  <c r="AJ280"/>
  <c r="AN277"/>
  <c r="AM277"/>
  <c r="T252"/>
  <c r="H19" i="26" s="1"/>
  <c r="S252" i="7"/>
  <c r="Q252"/>
  <c r="O252"/>
  <c r="AL278"/>
  <c r="AK278"/>
  <c r="AJ278"/>
  <c r="AI278"/>
  <c r="AL277"/>
  <c r="AK277"/>
  <c r="AJ277"/>
  <c r="AI277"/>
  <c r="AN274"/>
  <c r="AM274"/>
  <c r="Y279"/>
  <c r="AN273"/>
  <c r="AM273"/>
  <c r="Z277"/>
  <c r="Y277"/>
  <c r="T251"/>
  <c r="H18" i="26" s="1"/>
  <c r="R251" i="7"/>
  <c r="H18" i="24" s="1"/>
  <c r="Q251" i="7"/>
  <c r="O251"/>
  <c r="X273"/>
  <c r="H40" i="27" s="1"/>
  <c r="W273" i="7"/>
  <c r="V273"/>
  <c r="H40" i="25" s="1"/>
  <c r="U273" i="7"/>
  <c r="AN272"/>
  <c r="AM272"/>
  <c r="Z276"/>
  <c r="Y276"/>
  <c r="AK274"/>
  <c r="AI274"/>
  <c r="X272"/>
  <c r="H39" i="27" s="1"/>
  <c r="W272" i="7"/>
  <c r="V272"/>
  <c r="H39" i="25" s="1"/>
  <c r="U272" i="7"/>
  <c r="AN271"/>
  <c r="AM271"/>
  <c r="Y275"/>
  <c r="AL273"/>
  <c r="AK273"/>
  <c r="AJ273"/>
  <c r="AI273"/>
  <c r="X271"/>
  <c r="H38" i="27" s="1"/>
  <c r="W271" i="7"/>
  <c r="V271"/>
  <c r="H38" i="25" s="1"/>
  <c r="U271" i="7"/>
  <c r="AL272"/>
  <c r="AK272"/>
  <c r="AJ272"/>
  <c r="AI272"/>
  <c r="X270"/>
  <c r="H37" i="27" s="1"/>
  <c r="W270" i="7"/>
  <c r="V270"/>
  <c r="H37" i="25" s="1"/>
  <c r="U270" i="7"/>
  <c r="Z273"/>
  <c r="H40" i="28" s="1"/>
  <c r="Y273" i="7"/>
  <c r="AL271"/>
  <c r="AK271"/>
  <c r="AJ271"/>
  <c r="AI271"/>
  <c r="X269"/>
  <c r="H36" i="27" s="1"/>
  <c r="W269" i="7"/>
  <c r="V269"/>
  <c r="H36" i="25" s="1"/>
  <c r="U269" i="7"/>
  <c r="Z272"/>
  <c r="H39" i="28" s="1"/>
  <c r="Y272" i="7"/>
  <c r="X268"/>
  <c r="H35" i="27" s="1"/>
  <c r="W268" i="7"/>
  <c r="V268"/>
  <c r="H35" i="25" s="1"/>
  <c r="U268" i="7"/>
  <c r="AN259"/>
  <c r="AM259"/>
  <c r="Z271"/>
  <c r="H38" i="28" s="1"/>
  <c r="Y271" i="7"/>
  <c r="X267"/>
  <c r="H34" i="27" s="1"/>
  <c r="W267" i="7"/>
  <c r="V267"/>
  <c r="H34" i="25" s="1"/>
  <c r="U267" i="7"/>
  <c r="AN264"/>
  <c r="AM264"/>
  <c r="Z270"/>
  <c r="H37" i="28" s="1"/>
  <c r="Y270" i="7"/>
  <c r="H15" i="26"/>
  <c r="H17" s="1"/>
  <c r="H15" i="24"/>
  <c r="H17" s="1"/>
  <c r="X266" i="7"/>
  <c r="H33" i="27" s="1"/>
  <c r="W266" i="7"/>
  <c r="V266"/>
  <c r="H33" i="25" s="1"/>
  <c r="U266" i="7"/>
  <c r="AN258"/>
  <c r="AM258"/>
  <c r="Z269"/>
  <c r="H36" i="28" s="1"/>
  <c r="Y269" i="7"/>
  <c r="AL259"/>
  <c r="AK259"/>
  <c r="AJ259"/>
  <c r="AI259"/>
  <c r="X265"/>
  <c r="H32" i="27" s="1"/>
  <c r="W265" i="7"/>
  <c r="V265"/>
  <c r="H32" i="25" s="1"/>
  <c r="U265" i="7"/>
  <c r="AN265"/>
  <c r="AM265"/>
  <c r="Z268"/>
  <c r="H35" i="28" s="1"/>
  <c r="Y268" i="7"/>
  <c r="AL264"/>
  <c r="AK264"/>
  <c r="AJ264"/>
  <c r="AI264"/>
  <c r="X264"/>
  <c r="H31" i="27" s="1"/>
  <c r="W264" i="7"/>
  <c r="V264"/>
  <c r="H31" i="25" s="1"/>
  <c r="U264" i="7"/>
  <c r="AN257"/>
  <c r="AM257"/>
  <c r="Z267"/>
  <c r="H34" i="28" s="1"/>
  <c r="Y267" i="7"/>
  <c r="AL258"/>
  <c r="AK258"/>
  <c r="AJ258"/>
  <c r="AI258"/>
  <c r="X263"/>
  <c r="H30" i="27" s="1"/>
  <c r="W263" i="7"/>
  <c r="V263"/>
  <c r="H30" i="25" s="1"/>
  <c r="U263" i="7"/>
  <c r="AN256"/>
  <c r="AM256"/>
  <c r="Z266"/>
  <c r="H33" i="28" s="1"/>
  <c r="Y266" i="7"/>
  <c r="AL265"/>
  <c r="AK265"/>
  <c r="AJ265"/>
  <c r="AI265"/>
  <c r="X262"/>
  <c r="H29" i="27" s="1"/>
  <c r="W262" i="7"/>
  <c r="V262"/>
  <c r="H29" i="25" s="1"/>
  <c r="U262" i="7"/>
  <c r="AN255"/>
  <c r="AM255"/>
  <c r="Z265"/>
  <c r="H32" i="28" s="1"/>
  <c r="Y265" i="7"/>
  <c r="AL257"/>
  <c r="AK257"/>
  <c r="AJ257"/>
  <c r="AI257"/>
  <c r="X261"/>
  <c r="H28" i="27" s="1"/>
  <c r="W261" i="7"/>
  <c r="V261"/>
  <c r="H28" i="25" s="1"/>
  <c r="U261" i="7"/>
  <c r="AN254"/>
  <c r="AM254"/>
  <c r="Z264"/>
  <c r="H31" i="28" s="1"/>
  <c r="Y264" i="7"/>
  <c r="AL256"/>
  <c r="AK256"/>
  <c r="AJ256"/>
  <c r="AI256"/>
  <c r="X260"/>
  <c r="H27" i="27" s="1"/>
  <c r="W260" i="7"/>
  <c r="V260"/>
  <c r="H27" i="25" s="1"/>
  <c r="U260" i="7"/>
  <c r="AN263"/>
  <c r="AM263"/>
  <c r="Z263"/>
  <c r="H30" i="28" s="1"/>
  <c r="Y263" i="7"/>
  <c r="AL255"/>
  <c r="AK255"/>
  <c r="AJ255"/>
  <c r="AI255"/>
  <c r="X259"/>
  <c r="H26" i="27" s="1"/>
  <c r="W259" i="7"/>
  <c r="V259"/>
  <c r="H26" i="25" s="1"/>
  <c r="U259" i="7"/>
  <c r="AN253"/>
  <c r="AM253"/>
  <c r="Z262"/>
  <c r="H29" i="28" s="1"/>
  <c r="Y262" i="7"/>
  <c r="AL254"/>
  <c r="AK254"/>
  <c r="AJ254"/>
  <c r="AI254"/>
  <c r="X258"/>
  <c r="H25" i="27" s="1"/>
  <c r="W258" i="7"/>
  <c r="V258"/>
  <c r="H25" i="25" s="1"/>
  <c r="U258" i="7"/>
  <c r="AN262"/>
  <c r="AM262"/>
  <c r="Z261"/>
  <c r="H28" i="28" s="1"/>
  <c r="Y261" i="7"/>
  <c r="AL263"/>
  <c r="AK263"/>
  <c r="AJ263"/>
  <c r="AI263"/>
  <c r="X257"/>
  <c r="H24" i="27" s="1"/>
  <c r="W257" i="7"/>
  <c r="V257"/>
  <c r="H24" i="25" s="1"/>
  <c r="U257" i="7"/>
  <c r="AN266"/>
  <c r="AM266"/>
  <c r="Z260"/>
  <c r="H27" i="28" s="1"/>
  <c r="Y260" i="7"/>
  <c r="AL253"/>
  <c r="AK253"/>
  <c r="AJ253"/>
  <c r="AI253"/>
  <c r="X256"/>
  <c r="H23" i="27" s="1"/>
  <c r="W256" i="7"/>
  <c r="V256"/>
  <c r="H23" i="25" s="1"/>
  <c r="U256" i="7"/>
  <c r="AN252"/>
  <c r="AM252"/>
  <c r="Z259"/>
  <c r="H26" i="28" s="1"/>
  <c r="Y259" i="7"/>
  <c r="AL262"/>
  <c r="AK262"/>
  <c r="AJ262"/>
  <c r="AI262"/>
  <c r="AN251"/>
  <c r="Z258"/>
  <c r="H25" i="28" s="1"/>
  <c r="Y258" i="7"/>
  <c r="AL266"/>
  <c r="AK266"/>
  <c r="AJ266"/>
  <c r="AI266"/>
  <c r="AN250"/>
  <c r="AM250"/>
  <c r="Z257"/>
  <c r="H24" i="28" s="1"/>
  <c r="Y257" i="7"/>
  <c r="AL252"/>
  <c r="AK252"/>
  <c r="AJ252"/>
  <c r="AI252"/>
  <c r="X253"/>
  <c r="H20" i="27" s="1"/>
  <c r="W253" i="7"/>
  <c r="V253"/>
  <c r="H20" i="25" s="1"/>
  <c r="U253" i="7"/>
  <c r="AN249"/>
  <c r="AM249"/>
  <c r="Z256"/>
  <c r="H23" i="28" s="1"/>
  <c r="Y256" i="7"/>
  <c r="AL251"/>
  <c r="AK251"/>
  <c r="AJ251"/>
  <c r="AI251"/>
  <c r="AN248"/>
  <c r="AL250"/>
  <c r="AK250"/>
  <c r="AJ250"/>
  <c r="AI250"/>
  <c r="AN247"/>
  <c r="AM247"/>
  <c r="AL249"/>
  <c r="AK249"/>
  <c r="AJ249"/>
  <c r="AI249"/>
  <c r="AN246"/>
  <c r="Z253"/>
  <c r="H20" i="28" s="1"/>
  <c r="Y253" i="7"/>
  <c r="AL248"/>
  <c r="AK248"/>
  <c r="AJ248"/>
  <c r="AI248"/>
  <c r="X248"/>
  <c r="H14" i="27" s="1"/>
  <c r="W248" i="7"/>
  <c r="V248"/>
  <c r="H14" i="25" s="1"/>
  <c r="U248" i="7"/>
  <c r="AL247"/>
  <c r="AK247"/>
  <c r="AJ247"/>
  <c r="AI247"/>
  <c r="X247"/>
  <c r="H13" i="27" s="1"/>
  <c r="W247" i="7"/>
  <c r="V247"/>
  <c r="H13" i="25" s="1"/>
  <c r="U247" i="7"/>
  <c r="AN244"/>
  <c r="AM244"/>
  <c r="AL246"/>
  <c r="AK246"/>
  <c r="AJ246"/>
  <c r="AI246"/>
  <c r="AN243"/>
  <c r="AM243"/>
  <c r="T246"/>
  <c r="H12" i="26" s="1"/>
  <c r="AG245" i="7"/>
  <c r="S246" s="1"/>
  <c r="AF245"/>
  <c r="AE245"/>
  <c r="Q246" s="1"/>
  <c r="AD245"/>
  <c r="P246" s="1"/>
  <c r="H12" i="9" s="1"/>
  <c r="AC245" i="7"/>
  <c r="W245"/>
  <c r="U245"/>
  <c r="V245"/>
  <c r="H11" i="25" s="1"/>
  <c r="AN242" i="7"/>
  <c r="AM242"/>
  <c r="Z248"/>
  <c r="H14" i="28" s="1"/>
  <c r="Y248" i="7"/>
  <c r="AL244"/>
  <c r="AK244"/>
  <c r="AJ244"/>
  <c r="AI244"/>
  <c r="W244"/>
  <c r="U244"/>
  <c r="V244"/>
  <c r="H10" i="25" s="1"/>
  <c r="AN241" i="7"/>
  <c r="AM241"/>
  <c r="Z247"/>
  <c r="H13" i="28" s="1"/>
  <c r="Y247" i="7"/>
  <c r="AL243"/>
  <c r="AK243"/>
  <c r="AJ243"/>
  <c r="AI243"/>
  <c r="W243"/>
  <c r="U243"/>
  <c r="X243"/>
  <c r="H9" i="27" s="1"/>
  <c r="AN240" i="7"/>
  <c r="AM240"/>
  <c r="AL242"/>
  <c r="AK242"/>
  <c r="AJ242"/>
  <c r="AI242"/>
  <c r="AN239"/>
  <c r="AM239"/>
  <c r="Z245"/>
  <c r="H11" i="28" s="1"/>
  <c r="Y245" i="7"/>
  <c r="AL241"/>
  <c r="AK241"/>
  <c r="AJ241"/>
  <c r="AI241"/>
  <c r="AN238"/>
  <c r="AM238"/>
  <c r="Y244"/>
  <c r="AL240"/>
  <c r="AK240"/>
  <c r="AJ240"/>
  <c r="AI240"/>
  <c r="AN237"/>
  <c r="AM237"/>
  <c r="Z243"/>
  <c r="H9" i="28" s="1"/>
  <c r="Y243" i="7"/>
  <c r="AL239"/>
  <c r="AK239"/>
  <c r="AJ239"/>
  <c r="AI239"/>
  <c r="AL238"/>
  <c r="AK238"/>
  <c r="AJ238"/>
  <c r="AI238"/>
  <c r="AL237"/>
  <c r="AK237"/>
  <c r="AJ237"/>
  <c r="AI237"/>
  <c r="AN229"/>
  <c r="AM229"/>
  <c r="AN228"/>
  <c r="AM228"/>
  <c r="T198"/>
  <c r="G22" i="26" s="1"/>
  <c r="S198" i="7"/>
  <c r="R198"/>
  <c r="G22" i="24" s="1"/>
  <c r="Q198" i="7"/>
  <c r="O198"/>
  <c r="AN227"/>
  <c r="AM227"/>
  <c r="AL229"/>
  <c r="AK229"/>
  <c r="AJ229"/>
  <c r="AI229"/>
  <c r="AL228"/>
  <c r="AK228"/>
  <c r="AJ228"/>
  <c r="AI228"/>
  <c r="AN225"/>
  <c r="AM225"/>
  <c r="AN224"/>
  <c r="AM224"/>
  <c r="AH226"/>
  <c r="T197" s="1"/>
  <c r="G21" i="26" s="1"/>
  <c r="AG226" i="7"/>
  <c r="S197" s="1"/>
  <c r="AF226"/>
  <c r="AE226"/>
  <c r="Q197" s="1"/>
  <c r="AC226"/>
  <c r="O197" s="1"/>
  <c r="AL225"/>
  <c r="AK225"/>
  <c r="AJ225"/>
  <c r="AI225"/>
  <c r="AN222"/>
  <c r="AM222"/>
  <c r="AL224"/>
  <c r="AK224"/>
  <c r="AJ224"/>
  <c r="X222"/>
  <c r="W222"/>
  <c r="V222"/>
  <c r="U222"/>
  <c r="AN221"/>
  <c r="AM221"/>
  <c r="T195"/>
  <c r="G19" i="26" s="1"/>
  <c r="S195" i="7"/>
  <c r="R195"/>
  <c r="G19" i="24" s="1"/>
  <c r="Q195" i="7"/>
  <c r="X220"/>
  <c r="W220"/>
  <c r="V220"/>
  <c r="U220"/>
  <c r="AL222"/>
  <c r="AK222"/>
  <c r="AJ222"/>
  <c r="AI222"/>
  <c r="X219"/>
  <c r="W219"/>
  <c r="V219"/>
  <c r="U219"/>
  <c r="AL221"/>
  <c r="AK221"/>
  <c r="AJ221"/>
  <c r="AI221"/>
  <c r="X218"/>
  <c r="W218"/>
  <c r="V218"/>
  <c r="U218"/>
  <c r="AN217"/>
  <c r="Z222"/>
  <c r="Y222"/>
  <c r="G41" i="9"/>
  <c r="AN216" i="7"/>
  <c r="AM216"/>
  <c r="Z220"/>
  <c r="Y220"/>
  <c r="T194"/>
  <c r="G18" i="26" s="1"/>
  <c r="G18" i="24"/>
  <c r="Q194" i="7"/>
  <c r="P194"/>
  <c r="G18" i="9" s="1"/>
  <c r="X216" i="7"/>
  <c r="G40" i="27" s="1"/>
  <c r="W216" i="7"/>
  <c r="V216"/>
  <c r="G40" i="25" s="1"/>
  <c r="U216" i="7"/>
  <c r="AN215"/>
  <c r="AM215"/>
  <c r="Z219"/>
  <c r="Y219"/>
  <c r="AK217"/>
  <c r="AI217"/>
  <c r="X215"/>
  <c r="G39" i="27" s="1"/>
  <c r="W215" i="7"/>
  <c r="V215"/>
  <c r="G39" i="25" s="1"/>
  <c r="U215" i="7"/>
  <c r="AN214"/>
  <c r="AM214"/>
  <c r="Z218"/>
  <c r="Y218"/>
  <c r="AL216"/>
  <c r="AK216"/>
  <c r="AJ216"/>
  <c r="AI216"/>
  <c r="X214"/>
  <c r="G38" i="27" s="1"/>
  <c r="W214" i="7"/>
  <c r="V214"/>
  <c r="G38" i="25" s="1"/>
  <c r="U214" i="7"/>
  <c r="AL215"/>
  <c r="AK215"/>
  <c r="AJ215"/>
  <c r="AI215"/>
  <c r="X213"/>
  <c r="G37" i="27" s="1"/>
  <c r="W213" i="7"/>
  <c r="V213"/>
  <c r="G37" i="25" s="1"/>
  <c r="U213" i="7"/>
  <c r="Z216"/>
  <c r="G40" i="28" s="1"/>
  <c r="Y216" i="7"/>
  <c r="AL214"/>
  <c r="AK214"/>
  <c r="AJ214"/>
  <c r="AI214"/>
  <c r="X212"/>
  <c r="G36" i="27" s="1"/>
  <c r="W212" i="7"/>
  <c r="V212"/>
  <c r="G36" i="25" s="1"/>
  <c r="U212" i="7"/>
  <c r="Z215"/>
  <c r="G39" i="28" s="1"/>
  <c r="Y215" i="7"/>
  <c r="X211"/>
  <c r="G35" i="27" s="1"/>
  <c r="W211" i="7"/>
  <c r="V211"/>
  <c r="G35" i="25" s="1"/>
  <c r="U211" i="7"/>
  <c r="AN202"/>
  <c r="Z214"/>
  <c r="G38" i="28" s="1"/>
  <c r="Y214" i="7"/>
  <c r="X210"/>
  <c r="G34" i="27" s="1"/>
  <c r="W210" i="7"/>
  <c r="V210"/>
  <c r="G34" i="25" s="1"/>
  <c r="U210" i="7"/>
  <c r="AN207"/>
  <c r="AM207"/>
  <c r="Z213"/>
  <c r="G37" i="28" s="1"/>
  <c r="Y213" i="7"/>
  <c r="G15" i="26"/>
  <c r="G17" s="1"/>
  <c r="G15" i="24"/>
  <c r="G17" s="1"/>
  <c r="X209" i="7"/>
  <c r="G33" i="27" s="1"/>
  <c r="W209" i="7"/>
  <c r="V209"/>
  <c r="G33" i="25" s="1"/>
  <c r="U209" i="7"/>
  <c r="AN201"/>
  <c r="AM201"/>
  <c r="Z212"/>
  <c r="G36" i="28" s="1"/>
  <c r="Y212" i="7"/>
  <c r="AL202"/>
  <c r="AK202"/>
  <c r="AJ202"/>
  <c r="AI202"/>
  <c r="X208"/>
  <c r="G32" i="27" s="1"/>
  <c r="W208" i="7"/>
  <c r="V208"/>
  <c r="G32" i="25" s="1"/>
  <c r="U208" i="7"/>
  <c r="AN208"/>
  <c r="AM208"/>
  <c r="Z211"/>
  <c r="G35" i="28" s="1"/>
  <c r="Y211" i="7"/>
  <c r="AL207"/>
  <c r="AK207"/>
  <c r="AJ207"/>
  <c r="AI207"/>
  <c r="X207"/>
  <c r="G31" i="27" s="1"/>
  <c r="W207" i="7"/>
  <c r="V207"/>
  <c r="G31" i="25" s="1"/>
  <c r="U207" i="7"/>
  <c r="AN200"/>
  <c r="AM200"/>
  <c r="Z210"/>
  <c r="G34" i="28" s="1"/>
  <c r="Y210" i="7"/>
  <c r="AL201"/>
  <c r="AK201"/>
  <c r="AJ201"/>
  <c r="AI201"/>
  <c r="X206"/>
  <c r="G30" i="27" s="1"/>
  <c r="W206" i="7"/>
  <c r="V206"/>
  <c r="G30" i="25" s="1"/>
  <c r="U206" i="7"/>
  <c r="AN199"/>
  <c r="AM199"/>
  <c r="Z209"/>
  <c r="G33" i="28" s="1"/>
  <c r="Y209" i="7"/>
  <c r="AL208"/>
  <c r="AK208"/>
  <c r="AJ208"/>
  <c r="AI208"/>
  <c r="X205"/>
  <c r="G29" i="27" s="1"/>
  <c r="W205" i="7"/>
  <c r="V205"/>
  <c r="G29" i="25" s="1"/>
  <c r="U205" i="7"/>
  <c r="AN198"/>
  <c r="AM198"/>
  <c r="Z208"/>
  <c r="G32" i="28" s="1"/>
  <c r="Y208" i="7"/>
  <c r="AL200"/>
  <c r="AK200"/>
  <c r="AJ200"/>
  <c r="AI200"/>
  <c r="X204"/>
  <c r="G28" i="27" s="1"/>
  <c r="W204" i="7"/>
  <c r="V204"/>
  <c r="G28" i="25" s="1"/>
  <c r="U204" i="7"/>
  <c r="AN197"/>
  <c r="Z207"/>
  <c r="G31" i="28" s="1"/>
  <c r="Y207" i="7"/>
  <c r="AL199"/>
  <c r="AK199"/>
  <c r="AJ199"/>
  <c r="AI199"/>
  <c r="X203"/>
  <c r="G27" i="27" s="1"/>
  <c r="W203" i="7"/>
  <c r="V203"/>
  <c r="G27" i="25" s="1"/>
  <c r="U203" i="7"/>
  <c r="AN206"/>
  <c r="AM206"/>
  <c r="Z206"/>
  <c r="G30" i="28" s="1"/>
  <c r="Y206" i="7"/>
  <c r="AL198"/>
  <c r="AK198"/>
  <c r="AJ198"/>
  <c r="AI198"/>
  <c r="X202"/>
  <c r="G26" i="27" s="1"/>
  <c r="W202" i="7"/>
  <c r="V202"/>
  <c r="G26" i="25" s="1"/>
  <c r="U202" i="7"/>
  <c r="AN196"/>
  <c r="AM196"/>
  <c r="Z205"/>
  <c r="G29" i="28" s="1"/>
  <c r="Y205" i="7"/>
  <c r="AL197"/>
  <c r="AK197"/>
  <c r="AJ197"/>
  <c r="AI197"/>
  <c r="X201"/>
  <c r="G25" i="27" s="1"/>
  <c r="W201" i="7"/>
  <c r="V201"/>
  <c r="G25" i="25" s="1"/>
  <c r="U201" i="7"/>
  <c r="AN205"/>
  <c r="AM205"/>
  <c r="Z204"/>
  <c r="G28" i="28" s="1"/>
  <c r="Y204" i="7"/>
  <c r="AL206"/>
  <c r="AK206"/>
  <c r="AJ206"/>
  <c r="AI206"/>
  <c r="X200"/>
  <c r="G24" i="27" s="1"/>
  <c r="W200" i="7"/>
  <c r="V200"/>
  <c r="G24" i="25" s="1"/>
  <c r="U200" i="7"/>
  <c r="AN209"/>
  <c r="AM209"/>
  <c r="Z203"/>
  <c r="G27" i="28" s="1"/>
  <c r="Y203" i="7"/>
  <c r="AL196"/>
  <c r="AK196"/>
  <c r="AJ196"/>
  <c r="AI196"/>
  <c r="X199"/>
  <c r="G23" i="27" s="1"/>
  <c r="W199" i="7"/>
  <c r="V199"/>
  <c r="G23" i="25" s="1"/>
  <c r="U199" i="7"/>
  <c r="AN195"/>
  <c r="Z202"/>
  <c r="G26" i="28" s="1"/>
  <c r="Y202" i="7"/>
  <c r="AL205"/>
  <c r="AK205"/>
  <c r="AJ205"/>
  <c r="AI205"/>
  <c r="AN194"/>
  <c r="AM194"/>
  <c r="Z201"/>
  <c r="G25" i="28" s="1"/>
  <c r="Y201" i="7"/>
  <c r="AL209"/>
  <c r="AK209"/>
  <c r="AJ209"/>
  <c r="AI209"/>
  <c r="AN193"/>
  <c r="AM193"/>
  <c r="Z200"/>
  <c r="G24" i="28" s="1"/>
  <c r="Y200" i="7"/>
  <c r="AL195"/>
  <c r="AK195"/>
  <c r="AJ195"/>
  <c r="AI195"/>
  <c r="X196"/>
  <c r="G20" i="27" s="1"/>
  <c r="W196" i="7"/>
  <c r="V196"/>
  <c r="G20" i="25" s="1"/>
  <c r="U196" i="7"/>
  <c r="AN192"/>
  <c r="AM192"/>
  <c r="Z199"/>
  <c r="G23" i="28" s="1"/>
  <c r="Y199" i="7"/>
  <c r="AL194"/>
  <c r="AK194"/>
  <c r="AJ194"/>
  <c r="AI194"/>
  <c r="AN191"/>
  <c r="AM191"/>
  <c r="AL193"/>
  <c r="AK193"/>
  <c r="AJ193"/>
  <c r="AI193"/>
  <c r="AN190"/>
  <c r="AM190"/>
  <c r="AL192"/>
  <c r="AK192"/>
  <c r="AJ192"/>
  <c r="AI192"/>
  <c r="AN189"/>
  <c r="AM189"/>
  <c r="Z196"/>
  <c r="G20" i="28" s="1"/>
  <c r="Y196" i="7"/>
  <c r="AL191"/>
  <c r="AK191"/>
  <c r="AJ191"/>
  <c r="AI191"/>
  <c r="X191"/>
  <c r="G14" i="27" s="1"/>
  <c r="W191" i="7"/>
  <c r="V191"/>
  <c r="G14" i="25" s="1"/>
  <c r="U191" i="7"/>
  <c r="AL190"/>
  <c r="AK190"/>
  <c r="AJ190"/>
  <c r="AI190"/>
  <c r="X190"/>
  <c r="G13" i="27" s="1"/>
  <c r="W190" i="7"/>
  <c r="V190"/>
  <c r="G13" i="25" s="1"/>
  <c r="U190" i="7"/>
  <c r="AN187"/>
  <c r="AM187"/>
  <c r="AL189"/>
  <c r="AK189"/>
  <c r="AJ189"/>
  <c r="AI189"/>
  <c r="AN186"/>
  <c r="AM186"/>
  <c r="AG188"/>
  <c r="S189" s="1"/>
  <c r="AF188"/>
  <c r="AE188"/>
  <c r="Q189" s="1"/>
  <c r="AD188"/>
  <c r="AC188"/>
  <c r="O189" s="1"/>
  <c r="W188"/>
  <c r="U188"/>
  <c r="X188"/>
  <c r="G11" i="27" s="1"/>
  <c r="AN185" i="7"/>
  <c r="AM185"/>
  <c r="Z191"/>
  <c r="G14" i="28" s="1"/>
  <c r="Y191" i="7"/>
  <c r="AL187"/>
  <c r="AK187"/>
  <c r="AJ187"/>
  <c r="AI187"/>
  <c r="W187"/>
  <c r="U187"/>
  <c r="X187"/>
  <c r="G10" i="27" s="1"/>
  <c r="AN184" i="7"/>
  <c r="AM184"/>
  <c r="Z190"/>
  <c r="G13" i="28" s="1"/>
  <c r="Y190" i="7"/>
  <c r="AL186"/>
  <c r="AK186"/>
  <c r="AJ186"/>
  <c r="AI186"/>
  <c r="W186"/>
  <c r="U186"/>
  <c r="X186"/>
  <c r="G9" i="27" s="1"/>
  <c r="AN183" i="7"/>
  <c r="AM183"/>
  <c r="AL185"/>
  <c r="AK185"/>
  <c r="AJ185"/>
  <c r="AI185"/>
  <c r="AN182"/>
  <c r="AM182"/>
  <c r="Y188"/>
  <c r="AL184"/>
  <c r="AK184"/>
  <c r="AJ184"/>
  <c r="AI184"/>
  <c r="AN181"/>
  <c r="AM181"/>
  <c r="Y187"/>
  <c r="AL183"/>
  <c r="AK183"/>
  <c r="AJ183"/>
  <c r="AI183"/>
  <c r="AN180"/>
  <c r="AM180"/>
  <c r="Z186"/>
  <c r="G9" i="28" s="1"/>
  <c r="Y186" i="7"/>
  <c r="AL182"/>
  <c r="AK182"/>
  <c r="AJ182"/>
  <c r="AI182"/>
  <c r="AL181"/>
  <c r="AK181"/>
  <c r="AJ181"/>
  <c r="AI181"/>
  <c r="AL180"/>
  <c r="AK180"/>
  <c r="AJ180"/>
  <c r="AI180"/>
  <c r="AN172"/>
  <c r="AM172"/>
  <c r="AN171"/>
  <c r="AM171"/>
  <c r="T142"/>
  <c r="F22" i="26" s="1"/>
  <c r="S142" i="7"/>
  <c r="R142"/>
  <c r="F22" i="24" s="1"/>
  <c r="Q142" i="7"/>
  <c r="P142"/>
  <c r="O142"/>
  <c r="AN170"/>
  <c r="AM170"/>
  <c r="AL172"/>
  <c r="AK172"/>
  <c r="AJ172"/>
  <c r="AI172"/>
  <c r="AL171"/>
  <c r="AK171"/>
  <c r="AJ171"/>
  <c r="AI171"/>
  <c r="AN168"/>
  <c r="AM168"/>
  <c r="AN167"/>
  <c r="AM167"/>
  <c r="AH169"/>
  <c r="T141" s="1"/>
  <c r="F21" i="26" s="1"/>
  <c r="S141" i="7"/>
  <c r="AF169"/>
  <c r="R141" s="1"/>
  <c r="F21" i="24" s="1"/>
  <c r="AE169" i="7"/>
  <c r="Q141" s="1"/>
  <c r="AD169"/>
  <c r="P141" s="1"/>
  <c r="AC169"/>
  <c r="O141" s="1"/>
  <c r="AL168"/>
  <c r="AK168"/>
  <c r="AJ168"/>
  <c r="AI168"/>
  <c r="AN165"/>
  <c r="AM165"/>
  <c r="AL167"/>
  <c r="AK167"/>
  <c r="AJ167"/>
  <c r="X166"/>
  <c r="W166"/>
  <c r="V166"/>
  <c r="U166"/>
  <c r="AN164"/>
  <c r="AM164"/>
  <c r="T139"/>
  <c r="F19" i="26" s="1"/>
  <c r="S139" i="7"/>
  <c r="R139"/>
  <c r="F19" i="24" s="1"/>
  <c r="X164" i="7"/>
  <c r="W164"/>
  <c r="V164"/>
  <c r="U164"/>
  <c r="AN163"/>
  <c r="AM163"/>
  <c r="AL165"/>
  <c r="AK165"/>
  <c r="AJ165"/>
  <c r="AI165"/>
  <c r="X163"/>
  <c r="W163"/>
  <c r="V163"/>
  <c r="U163"/>
  <c r="AL164"/>
  <c r="AK164"/>
  <c r="AJ164"/>
  <c r="AI164"/>
  <c r="X162"/>
  <c r="W162"/>
  <c r="V162"/>
  <c r="U162"/>
  <c r="AN161"/>
  <c r="AM161"/>
  <c r="Z166"/>
  <c r="Y166"/>
  <c r="AN160"/>
  <c r="AM160"/>
  <c r="Z164"/>
  <c r="Y164"/>
  <c r="T138"/>
  <c r="F18" i="26" s="1"/>
  <c r="S138" i="7"/>
  <c r="R138"/>
  <c r="F18" i="24" s="1"/>
  <c r="Q138" i="7"/>
  <c r="O138"/>
  <c r="X160"/>
  <c r="F40" i="27" s="1"/>
  <c r="W160" i="7"/>
  <c r="V160"/>
  <c r="F40" i="25" s="1"/>
  <c r="U160" i="7"/>
  <c r="AN159"/>
  <c r="AM159"/>
  <c r="Z163"/>
  <c r="Y163"/>
  <c r="AK161"/>
  <c r="AI161"/>
  <c r="X159"/>
  <c r="F39" i="27" s="1"/>
  <c r="W159" i="7"/>
  <c r="V159"/>
  <c r="F39" i="25" s="1"/>
  <c r="U159" i="7"/>
  <c r="AN158"/>
  <c r="AM158"/>
  <c r="Z162"/>
  <c r="Y162"/>
  <c r="AL160"/>
  <c r="AK160"/>
  <c r="AJ160"/>
  <c r="AI160"/>
  <c r="X158"/>
  <c r="F38" i="27" s="1"/>
  <c r="W158" i="7"/>
  <c r="V158"/>
  <c r="F38" i="25" s="1"/>
  <c r="U158" i="7"/>
  <c r="AL159"/>
  <c r="AK159"/>
  <c r="AJ159"/>
  <c r="AI159"/>
  <c r="X157"/>
  <c r="F37" i="27" s="1"/>
  <c r="W157" i="7"/>
  <c r="V157"/>
  <c r="F37" i="25" s="1"/>
  <c r="U157" i="7"/>
  <c r="Z160"/>
  <c r="F40" i="28" s="1"/>
  <c r="Y160" i="7"/>
  <c r="AL158"/>
  <c r="AK158"/>
  <c r="AJ158"/>
  <c r="AI158"/>
  <c r="X156"/>
  <c r="F36" i="27" s="1"/>
  <c r="W156" i="7"/>
  <c r="V156"/>
  <c r="F36" i="25" s="1"/>
  <c r="U156" i="7"/>
  <c r="Z159"/>
  <c r="F39" i="28" s="1"/>
  <c r="Y159" i="7"/>
  <c r="X155"/>
  <c r="F35" i="27" s="1"/>
  <c r="W155" i="7"/>
  <c r="V155"/>
  <c r="F35" i="25" s="1"/>
  <c r="U155" i="7"/>
  <c r="AN146"/>
  <c r="AM146"/>
  <c r="Z158"/>
  <c r="F38" i="28" s="1"/>
  <c r="Y158" i="7"/>
  <c r="X154"/>
  <c r="F34" i="27" s="1"/>
  <c r="W154" i="7"/>
  <c r="V154"/>
  <c r="F34" i="25" s="1"/>
  <c r="U154" i="7"/>
  <c r="AN151"/>
  <c r="AM151"/>
  <c r="Z157"/>
  <c r="F37" i="28" s="1"/>
  <c r="Y157" i="7"/>
  <c r="F15" i="26"/>
  <c r="F17" s="1"/>
  <c r="X153" i="7"/>
  <c r="F33" i="27" s="1"/>
  <c r="W153" i="7"/>
  <c r="V153"/>
  <c r="F33" i="25" s="1"/>
  <c r="U153" i="7"/>
  <c r="AN145"/>
  <c r="AM145"/>
  <c r="Z156"/>
  <c r="F36" i="28" s="1"/>
  <c r="Y156" i="7"/>
  <c r="AL146"/>
  <c r="AK146"/>
  <c r="AJ146"/>
  <c r="AI146"/>
  <c r="X152"/>
  <c r="F32" i="27" s="1"/>
  <c r="W152" i="7"/>
  <c r="V152"/>
  <c r="F32" i="25" s="1"/>
  <c r="U152" i="7"/>
  <c r="AN152"/>
  <c r="AM152"/>
  <c r="Z155"/>
  <c r="F35" i="28" s="1"/>
  <c r="Y155" i="7"/>
  <c r="AL151"/>
  <c r="AK151"/>
  <c r="AJ151"/>
  <c r="AI151"/>
  <c r="X151"/>
  <c r="F31" i="27" s="1"/>
  <c r="W151" i="7"/>
  <c r="V151"/>
  <c r="F31" i="25" s="1"/>
  <c r="U151" i="7"/>
  <c r="AN144"/>
  <c r="AM144"/>
  <c r="Z154"/>
  <c r="F34" i="28" s="1"/>
  <c r="Y154" i="7"/>
  <c r="AL145"/>
  <c r="AK145"/>
  <c r="AJ145"/>
  <c r="AI145"/>
  <c r="X150"/>
  <c r="F30" i="27" s="1"/>
  <c r="W150" i="7"/>
  <c r="V150"/>
  <c r="F30" i="25" s="1"/>
  <c r="U150" i="7"/>
  <c r="AN143"/>
  <c r="AM143"/>
  <c r="Z153"/>
  <c r="F33" i="28" s="1"/>
  <c r="Y153" i="7"/>
  <c r="AL152"/>
  <c r="AK152"/>
  <c r="AJ152"/>
  <c r="AI152"/>
  <c r="X149"/>
  <c r="F29" i="27" s="1"/>
  <c r="W149" i="7"/>
  <c r="V149"/>
  <c r="F29" i="25" s="1"/>
  <c r="U149" i="7"/>
  <c r="AN142"/>
  <c r="AM142"/>
  <c r="Z152"/>
  <c r="F32" i="28" s="1"/>
  <c r="Y152" i="7"/>
  <c r="AL144"/>
  <c r="AK144"/>
  <c r="AJ144"/>
  <c r="AI144"/>
  <c r="X148"/>
  <c r="F28" i="27" s="1"/>
  <c r="W148" i="7"/>
  <c r="V148"/>
  <c r="F28" i="25" s="1"/>
  <c r="U148" i="7"/>
  <c r="AN141"/>
  <c r="AM141"/>
  <c r="Z151"/>
  <c r="F31" i="28" s="1"/>
  <c r="Y151" i="7"/>
  <c r="AL143"/>
  <c r="AK143"/>
  <c r="AJ143"/>
  <c r="AI143"/>
  <c r="X147"/>
  <c r="F27" i="27" s="1"/>
  <c r="W147" i="7"/>
  <c r="V147"/>
  <c r="F27" i="25" s="1"/>
  <c r="U147" i="7"/>
  <c r="AN150"/>
  <c r="AM150"/>
  <c r="Z150"/>
  <c r="F30" i="28" s="1"/>
  <c r="Y150" i="7"/>
  <c r="AL142"/>
  <c r="AK142"/>
  <c r="AJ142"/>
  <c r="AI142"/>
  <c r="X146"/>
  <c r="F26" i="27" s="1"/>
  <c r="W146" i="7"/>
  <c r="V146"/>
  <c r="F26" i="25" s="1"/>
  <c r="U146" i="7"/>
  <c r="AN140"/>
  <c r="AM140"/>
  <c r="Z149"/>
  <c r="F29" i="28" s="1"/>
  <c r="Y149" i="7"/>
  <c r="AL141"/>
  <c r="AK141"/>
  <c r="AJ141"/>
  <c r="AI141"/>
  <c r="X145"/>
  <c r="F25" i="27" s="1"/>
  <c r="W145" i="7"/>
  <c r="V145"/>
  <c r="F25" i="25" s="1"/>
  <c r="U145" i="7"/>
  <c r="AN149"/>
  <c r="AM149"/>
  <c r="Z148"/>
  <c r="F28" i="28" s="1"/>
  <c r="Y148" i="7"/>
  <c r="AL150"/>
  <c r="AK150"/>
  <c r="AJ150"/>
  <c r="AI150"/>
  <c r="X144"/>
  <c r="F24" i="27" s="1"/>
  <c r="W144" i="7"/>
  <c r="V144"/>
  <c r="F24" i="25" s="1"/>
  <c r="U144" i="7"/>
  <c r="AN153"/>
  <c r="Z147"/>
  <c r="F27" i="28" s="1"/>
  <c r="Y147" i="7"/>
  <c r="AL140"/>
  <c r="AK140"/>
  <c r="AJ140"/>
  <c r="AI140"/>
  <c r="X143"/>
  <c r="F23" i="27" s="1"/>
  <c r="W143" i="7"/>
  <c r="V143"/>
  <c r="F23" i="25" s="1"/>
  <c r="U143" i="7"/>
  <c r="AN139"/>
  <c r="Z146"/>
  <c r="F26" i="28" s="1"/>
  <c r="Y146" i="7"/>
  <c r="AL149"/>
  <c r="AK149"/>
  <c r="AJ149"/>
  <c r="AI149"/>
  <c r="AN138"/>
  <c r="Z145"/>
  <c r="F25" i="28" s="1"/>
  <c r="Y145" i="7"/>
  <c r="AL153"/>
  <c r="AK153"/>
  <c r="AJ153"/>
  <c r="AI153"/>
  <c r="AN137"/>
  <c r="Z144"/>
  <c r="F24" i="28" s="1"/>
  <c r="Y144" i="7"/>
  <c r="AL139"/>
  <c r="AK139"/>
  <c r="AJ139"/>
  <c r="AI139"/>
  <c r="X140"/>
  <c r="F20" i="27" s="1"/>
  <c r="W140" i="7"/>
  <c r="V140"/>
  <c r="F20" i="25" s="1"/>
  <c r="U140" i="7"/>
  <c r="AN136"/>
  <c r="Z143"/>
  <c r="F23" i="28" s="1"/>
  <c r="Y143" i="7"/>
  <c r="AL138"/>
  <c r="AK138"/>
  <c r="AJ138"/>
  <c r="AI138"/>
  <c r="AN135"/>
  <c r="AL137"/>
  <c r="AK137"/>
  <c r="AJ137"/>
  <c r="AI137"/>
  <c r="AN134"/>
  <c r="AL136"/>
  <c r="AK136"/>
  <c r="AJ136"/>
  <c r="AI136"/>
  <c r="AN133"/>
  <c r="AM133"/>
  <c r="Z140"/>
  <c r="F20" i="28" s="1"/>
  <c r="Y140" i="7"/>
  <c r="AL135"/>
  <c r="AK135"/>
  <c r="AJ135"/>
  <c r="AI135"/>
  <c r="X135"/>
  <c r="F14" i="27" s="1"/>
  <c r="W135" i="7"/>
  <c r="V135"/>
  <c r="F14" i="25" s="1"/>
  <c r="U135" i="7"/>
  <c r="AL134"/>
  <c r="AK134"/>
  <c r="AJ134"/>
  <c r="AI134"/>
  <c r="X134"/>
  <c r="F13" i="27" s="1"/>
  <c r="W134" i="7"/>
  <c r="V134"/>
  <c r="F13" i="25" s="1"/>
  <c r="U134" i="7"/>
  <c r="AN131"/>
  <c r="AM131"/>
  <c r="AL133"/>
  <c r="AK133"/>
  <c r="AJ133"/>
  <c r="AI133"/>
  <c r="AN130"/>
  <c r="AM130"/>
  <c r="S133"/>
  <c r="AF132"/>
  <c r="AE132"/>
  <c r="Q133" s="1"/>
  <c r="AD132"/>
  <c r="P133" s="1"/>
  <c r="F12" i="9" s="1"/>
  <c r="AC132" i="7"/>
  <c r="O133" s="1"/>
  <c r="W132"/>
  <c r="U132"/>
  <c r="X132"/>
  <c r="F11" i="27" s="1"/>
  <c r="AN129" i="7"/>
  <c r="AM129"/>
  <c r="Z135"/>
  <c r="F14" i="28" s="1"/>
  <c r="Y135" i="7"/>
  <c r="AL131"/>
  <c r="AK131"/>
  <c r="AJ131"/>
  <c r="AI131"/>
  <c r="W131"/>
  <c r="U131"/>
  <c r="X131"/>
  <c r="F10" i="27" s="1"/>
  <c r="AN128" i="7"/>
  <c r="AM128"/>
  <c r="Z134"/>
  <c r="F13" i="28" s="1"/>
  <c r="Y134" i="7"/>
  <c r="AL130"/>
  <c r="AK130"/>
  <c r="AJ130"/>
  <c r="AI130"/>
  <c r="W130"/>
  <c r="U130"/>
  <c r="X130"/>
  <c r="F9" i="27" s="1"/>
  <c r="AN127" i="7"/>
  <c r="AM127"/>
  <c r="AL129"/>
  <c r="AK129"/>
  <c r="AJ129"/>
  <c r="AI129"/>
  <c r="AN126"/>
  <c r="AM126"/>
  <c r="Y132"/>
  <c r="AL128"/>
  <c r="AK128"/>
  <c r="AJ128"/>
  <c r="AI128"/>
  <c r="AN125"/>
  <c r="AM125"/>
  <c r="Y131"/>
  <c r="AL127"/>
  <c r="AK127"/>
  <c r="AJ127"/>
  <c r="AI127"/>
  <c r="AN124"/>
  <c r="AM124"/>
  <c r="Y130"/>
  <c r="AL126"/>
  <c r="AK126"/>
  <c r="AJ126"/>
  <c r="AI126"/>
  <c r="AL125"/>
  <c r="AK125"/>
  <c r="AJ125"/>
  <c r="AI125"/>
  <c r="AL124"/>
  <c r="AK124"/>
  <c r="AJ124"/>
  <c r="AI124"/>
  <c r="AN55"/>
  <c r="AM55"/>
  <c r="AN54"/>
  <c r="AM54"/>
  <c r="T25"/>
  <c r="D22" i="26" s="1"/>
  <c r="S25" i="7"/>
  <c r="R25"/>
  <c r="D22" i="24" s="1"/>
  <c r="Q25" i="7"/>
  <c r="AN53"/>
  <c r="AM53"/>
  <c r="AL55"/>
  <c r="AK55"/>
  <c r="AJ55"/>
  <c r="AI55"/>
  <c r="AL54"/>
  <c r="AK54"/>
  <c r="AJ54"/>
  <c r="AI54"/>
  <c r="AN51"/>
  <c r="AM51"/>
  <c r="AN50"/>
  <c r="AM50"/>
  <c r="AH52"/>
  <c r="T24" s="1"/>
  <c r="D21" i="26" s="1"/>
  <c r="AG52" i="7"/>
  <c r="S24" s="1"/>
  <c r="AF52"/>
  <c r="R24" s="1"/>
  <c r="D21" i="24" s="1"/>
  <c r="AE52" i="7"/>
  <c r="Q24" s="1"/>
  <c r="AC52"/>
  <c r="O24" s="1"/>
  <c r="AL51"/>
  <c r="AK51"/>
  <c r="AJ51"/>
  <c r="AI51"/>
  <c r="AN48"/>
  <c r="AM48"/>
  <c r="AL50"/>
  <c r="AK50"/>
  <c r="AJ50"/>
  <c r="X49"/>
  <c r="W49"/>
  <c r="V49"/>
  <c r="U49"/>
  <c r="AN47"/>
  <c r="AM47"/>
  <c r="T22"/>
  <c r="D19" i="26" s="1"/>
  <c r="S22" i="7"/>
  <c r="R22"/>
  <c r="D19" i="24" s="1"/>
  <c r="Q22" i="7"/>
  <c r="O22"/>
  <c r="X47"/>
  <c r="W47"/>
  <c r="V47"/>
  <c r="U47"/>
  <c r="AN46"/>
  <c r="AM46"/>
  <c r="AL48"/>
  <c r="AK48"/>
  <c r="AJ48"/>
  <c r="AI48"/>
  <c r="X46"/>
  <c r="W46"/>
  <c r="V46"/>
  <c r="U46"/>
  <c r="AL47"/>
  <c r="AK47"/>
  <c r="AJ47"/>
  <c r="AI47"/>
  <c r="X45"/>
  <c r="W45"/>
  <c r="V45"/>
  <c r="U45"/>
  <c r="AN44"/>
  <c r="AM44"/>
  <c r="Y49"/>
  <c r="D41" i="9"/>
  <c r="AN43" i="7"/>
  <c r="AM43"/>
  <c r="Z47"/>
  <c r="Y47"/>
  <c r="T21"/>
  <c r="D18" i="26" s="1"/>
  <c r="S21" i="7"/>
  <c r="R21"/>
  <c r="D18" i="24" s="1"/>
  <c r="Q21" i="7"/>
  <c r="O21"/>
  <c r="X43"/>
  <c r="D40" i="27" s="1"/>
  <c r="W43" i="7"/>
  <c r="V43"/>
  <c r="D40" i="25" s="1"/>
  <c r="U43" i="7"/>
  <c r="AN42"/>
  <c r="AM42"/>
  <c r="Z46"/>
  <c r="Y46"/>
  <c r="AK44"/>
  <c r="AI44"/>
  <c r="X42"/>
  <c r="D39" i="27" s="1"/>
  <c r="W42" i="7"/>
  <c r="V42"/>
  <c r="D39" i="25" s="1"/>
  <c r="U42" i="7"/>
  <c r="AM41"/>
  <c r="Z45"/>
  <c r="Y45"/>
  <c r="AL43"/>
  <c r="AK43"/>
  <c r="AJ43"/>
  <c r="AI43"/>
  <c r="X41"/>
  <c r="D38" i="27" s="1"/>
  <c r="W41" i="7"/>
  <c r="V41"/>
  <c r="D38" i="25" s="1"/>
  <c r="U41" i="7"/>
  <c r="AL42"/>
  <c r="AK42"/>
  <c r="AJ42"/>
  <c r="AI42"/>
  <c r="X40"/>
  <c r="D37" i="27" s="1"/>
  <c r="W40" i="7"/>
  <c r="V40"/>
  <c r="D37" i="25" s="1"/>
  <c r="U40" i="7"/>
  <c r="Z43"/>
  <c r="D40" i="28" s="1"/>
  <c r="Y43" i="7"/>
  <c r="AL41"/>
  <c r="AK41"/>
  <c r="AJ41"/>
  <c r="X39"/>
  <c r="D36" i="27" s="1"/>
  <c r="W39" i="7"/>
  <c r="V39"/>
  <c r="D36" i="25" s="1"/>
  <c r="U39" i="7"/>
  <c r="Z42"/>
  <c r="D39" i="28" s="1"/>
  <c r="Y42" i="7"/>
  <c r="X38"/>
  <c r="D35" i="27" s="1"/>
  <c r="W38" i="7"/>
  <c r="U38"/>
  <c r="AN29"/>
  <c r="Z41"/>
  <c r="D38" i="28" s="1"/>
  <c r="Y41" i="7"/>
  <c r="X37"/>
  <c r="D34" i="27" s="1"/>
  <c r="W37" i="7"/>
  <c r="V37"/>
  <c r="D34" i="25" s="1"/>
  <c r="U37" i="7"/>
  <c r="AN34"/>
  <c r="Z40"/>
  <c r="D37" i="28" s="1"/>
  <c r="Y40" i="7"/>
  <c r="D15" i="26"/>
  <c r="D17" s="1"/>
  <c r="D15" i="24"/>
  <c r="D17" s="1"/>
  <c r="X36" i="7"/>
  <c r="D33" i="27" s="1"/>
  <c r="W36" i="7"/>
  <c r="U36"/>
  <c r="AN28"/>
  <c r="AM28"/>
  <c r="Z39"/>
  <c r="D36" i="28" s="1"/>
  <c r="Y39" i="7"/>
  <c r="AL29"/>
  <c r="AK29"/>
  <c r="AJ29"/>
  <c r="AI29"/>
  <c r="X35"/>
  <c r="D32" i="27" s="1"/>
  <c r="W35" i="7"/>
  <c r="V35"/>
  <c r="D32" i="25" s="1"/>
  <c r="U35" i="7"/>
  <c r="AN35"/>
  <c r="Y38"/>
  <c r="X34"/>
  <c r="D31" i="27" s="1"/>
  <c r="W34" i="7"/>
  <c r="V34"/>
  <c r="D31" i="25" s="1"/>
  <c r="U34" i="7"/>
  <c r="AN27"/>
  <c r="AM27"/>
  <c r="Z37"/>
  <c r="D34" i="28" s="1"/>
  <c r="Y37" i="7"/>
  <c r="AL28"/>
  <c r="AK28"/>
  <c r="AJ28"/>
  <c r="AI28"/>
  <c r="X33"/>
  <c r="D30" i="27" s="1"/>
  <c r="W33" i="7"/>
  <c r="V33"/>
  <c r="D30" i="25" s="1"/>
  <c r="U33" i="7"/>
  <c r="AN26"/>
  <c r="AM26"/>
  <c r="Y36"/>
  <c r="AL35"/>
  <c r="AK35"/>
  <c r="AJ35"/>
  <c r="AI35"/>
  <c r="X32"/>
  <c r="D29" i="27" s="1"/>
  <c r="W32" i="7"/>
  <c r="V32"/>
  <c r="D29" i="25" s="1"/>
  <c r="U32" i="7"/>
  <c r="AN25"/>
  <c r="AM25"/>
  <c r="Z35"/>
  <c r="D32" i="28" s="1"/>
  <c r="Y35" i="7"/>
  <c r="AL27"/>
  <c r="AK27"/>
  <c r="AJ27"/>
  <c r="AI27"/>
  <c r="X31"/>
  <c r="D28" i="27" s="1"/>
  <c r="W31" i="7"/>
  <c r="V31"/>
  <c r="D28" i="25" s="1"/>
  <c r="U31" i="7"/>
  <c r="AN24"/>
  <c r="AM24"/>
  <c r="Z34"/>
  <c r="D31" i="28" s="1"/>
  <c r="Y34" i="7"/>
  <c r="AL26"/>
  <c r="AK26"/>
  <c r="AJ26"/>
  <c r="AI26"/>
  <c r="X30"/>
  <c r="D27" i="27" s="1"/>
  <c r="W30" i="7"/>
  <c r="V30"/>
  <c r="D27" i="25" s="1"/>
  <c r="U30" i="7"/>
  <c r="AN33"/>
  <c r="Z33"/>
  <c r="D30" i="28" s="1"/>
  <c r="Y33" i="7"/>
  <c r="AL25"/>
  <c r="AK25"/>
  <c r="AJ25"/>
  <c r="AI25"/>
  <c r="X29"/>
  <c r="D26" i="27" s="1"/>
  <c r="W29" i="7"/>
  <c r="V29"/>
  <c r="D26" i="25" s="1"/>
  <c r="U29" i="7"/>
  <c r="AN23"/>
  <c r="AM23"/>
  <c r="Z32"/>
  <c r="D29" i="28" s="1"/>
  <c r="Y32" i="7"/>
  <c r="AL24"/>
  <c r="AK24"/>
  <c r="AJ24"/>
  <c r="AI24"/>
  <c r="X28"/>
  <c r="D25" i="27" s="1"/>
  <c r="W28" i="7"/>
  <c r="V28"/>
  <c r="D25" i="25" s="1"/>
  <c r="U28" i="7"/>
  <c r="AN32"/>
  <c r="Z31"/>
  <c r="D28" i="28" s="1"/>
  <c r="Y31" i="7"/>
  <c r="AL33"/>
  <c r="AK33"/>
  <c r="AI33"/>
  <c r="X27"/>
  <c r="D24" i="27" s="1"/>
  <c r="W27" i="7"/>
  <c r="V27"/>
  <c r="D24" i="25" s="1"/>
  <c r="U27" i="7"/>
  <c r="AN36"/>
  <c r="Z30"/>
  <c r="D27" i="28" s="1"/>
  <c r="Y30" i="7"/>
  <c r="AL23"/>
  <c r="AK23"/>
  <c r="AJ23"/>
  <c r="AI23"/>
  <c r="X26"/>
  <c r="D23" i="27" s="1"/>
  <c r="W26" i="7"/>
  <c r="V26"/>
  <c r="D23" i="25" s="1"/>
  <c r="U26" i="7"/>
  <c r="AN22"/>
  <c r="AM22"/>
  <c r="Z29"/>
  <c r="D26" i="28" s="1"/>
  <c r="Y29" i="7"/>
  <c r="AL32"/>
  <c r="AK32"/>
  <c r="AN21"/>
  <c r="Z28"/>
  <c r="D25" i="28" s="1"/>
  <c r="Y28" i="7"/>
  <c r="AL36"/>
  <c r="AK36"/>
  <c r="AJ36"/>
  <c r="AI36"/>
  <c r="AN20"/>
  <c r="Z27"/>
  <c r="D24" i="28" s="1"/>
  <c r="Y27" i="7"/>
  <c r="AL22"/>
  <c r="AK22"/>
  <c r="AJ22"/>
  <c r="AI22"/>
  <c r="X23"/>
  <c r="D20" i="27" s="1"/>
  <c r="W23" i="7"/>
  <c r="V23"/>
  <c r="D20" i="25" s="1"/>
  <c r="U23" i="7"/>
  <c r="AN19"/>
  <c r="Z26"/>
  <c r="D23" i="28" s="1"/>
  <c r="Y26" i="7"/>
  <c r="AL21"/>
  <c r="AK21"/>
  <c r="AJ21"/>
  <c r="AI21"/>
  <c r="AN18"/>
  <c r="AM18"/>
  <c r="AL20"/>
  <c r="AK20"/>
  <c r="AJ20"/>
  <c r="AI20"/>
  <c r="AN17"/>
  <c r="AM17"/>
  <c r="AL19"/>
  <c r="AK19"/>
  <c r="AJ19"/>
  <c r="AI19"/>
  <c r="Z23"/>
  <c r="D20" i="28" s="1"/>
  <c r="Y23" i="7"/>
  <c r="AL18"/>
  <c r="AK18"/>
  <c r="AJ18"/>
  <c r="AI18"/>
  <c r="X18"/>
  <c r="D14" i="27" s="1"/>
  <c r="W18" i="7"/>
  <c r="V18"/>
  <c r="D14" i="25" s="1"/>
  <c r="U18" i="7"/>
  <c r="AL17"/>
  <c r="AK17"/>
  <c r="AJ17"/>
  <c r="AI17"/>
  <c r="X17"/>
  <c r="D13" i="27" s="1"/>
  <c r="W17" i="7"/>
  <c r="V17"/>
  <c r="D13" i="25" s="1"/>
  <c r="U17" i="7"/>
  <c r="AN14"/>
  <c r="AM14"/>
  <c r="AK16"/>
  <c r="AN13"/>
  <c r="AM13"/>
  <c r="T16"/>
  <c r="D12" i="26" s="1"/>
  <c r="AG15" i="7"/>
  <c r="S16" s="1"/>
  <c r="AE15"/>
  <c r="Q16" s="1"/>
  <c r="AD15"/>
  <c r="AC15"/>
  <c r="O16" s="1"/>
  <c r="W15"/>
  <c r="U15"/>
  <c r="X15"/>
  <c r="D11" i="27" s="1"/>
  <c r="AN12" i="7"/>
  <c r="AM12"/>
  <c r="Z18"/>
  <c r="D14" i="28" s="1"/>
  <c r="Y18" i="7"/>
  <c r="AL14"/>
  <c r="AK14"/>
  <c r="AJ14"/>
  <c r="AI14"/>
  <c r="W14"/>
  <c r="U14"/>
  <c r="X14"/>
  <c r="D10" i="27" s="1"/>
  <c r="AN11" i="7"/>
  <c r="AM11"/>
  <c r="Z17"/>
  <c r="D13" i="28" s="1"/>
  <c r="Y17" i="7"/>
  <c r="AL13"/>
  <c r="AK13"/>
  <c r="AJ13"/>
  <c r="AI13"/>
  <c r="W13"/>
  <c r="U13"/>
  <c r="V13"/>
  <c r="D9" i="25" s="1"/>
  <c r="AN10" i="7"/>
  <c r="AM10"/>
  <c r="AL12"/>
  <c r="AK12"/>
  <c r="AJ12"/>
  <c r="AI12"/>
  <c r="AN9"/>
  <c r="AM9"/>
  <c r="Y15"/>
  <c r="AL11"/>
  <c r="AK11"/>
  <c r="AJ11"/>
  <c r="AI11"/>
  <c r="AN8"/>
  <c r="AM8"/>
  <c r="Y14"/>
  <c r="AL10"/>
  <c r="AK10"/>
  <c r="AJ10"/>
  <c r="AI10"/>
  <c r="AN7"/>
  <c r="AM7"/>
  <c r="AL9"/>
  <c r="AK9"/>
  <c r="AJ9"/>
  <c r="AI9"/>
  <c r="AL8"/>
  <c r="AK8"/>
  <c r="AJ8"/>
  <c r="AI8"/>
  <c r="AL7"/>
  <c r="AK7"/>
  <c r="AJ7"/>
  <c r="AI7"/>
  <c r="Y71"/>
  <c r="AC73"/>
  <c r="O74" s="1"/>
  <c r="AN74"/>
  <c r="AM65"/>
  <c r="AN65"/>
  <c r="AN87"/>
  <c r="AN75"/>
  <c r="AN76"/>
  <c r="AN77"/>
  <c r="AN78"/>
  <c r="AN79"/>
  <c r="AN80"/>
  <c r="AN94"/>
  <c r="AN90"/>
  <c r="AN81"/>
  <c r="AN91"/>
  <c r="AN82"/>
  <c r="AN83"/>
  <c r="AN84"/>
  <c r="AN85"/>
  <c r="AN93"/>
  <c r="AN86"/>
  <c r="AN92"/>
  <c r="AM80"/>
  <c r="AM81"/>
  <c r="AM82"/>
  <c r="AM83"/>
  <c r="AM84"/>
  <c r="AM85"/>
  <c r="AM86"/>
  <c r="AM74"/>
  <c r="E15" i="26"/>
  <c r="E17" s="1"/>
  <c r="AL77" i="7"/>
  <c r="AK77"/>
  <c r="AJ77"/>
  <c r="AI77"/>
  <c r="AL76"/>
  <c r="AK76"/>
  <c r="AJ76"/>
  <c r="AI76"/>
  <c r="AK75"/>
  <c r="AJ75"/>
  <c r="AI75"/>
  <c r="AL74"/>
  <c r="AK74"/>
  <c r="AJ74"/>
  <c r="AI74"/>
  <c r="AH103"/>
  <c r="T79" s="1"/>
  <c r="E18" i="26" s="1"/>
  <c r="AG103" i="7"/>
  <c r="S79" s="1"/>
  <c r="AF103"/>
  <c r="AE103"/>
  <c r="T74"/>
  <c r="E12" i="26" s="1"/>
  <c r="AG73" i="7"/>
  <c r="S74" s="1"/>
  <c r="AF73"/>
  <c r="R74" s="1"/>
  <c r="E12" i="24" s="1"/>
  <c r="AE73" i="7"/>
  <c r="Q74" s="1"/>
  <c r="AD73"/>
  <c r="AN72"/>
  <c r="AM72"/>
  <c r="AL72"/>
  <c r="AK72"/>
  <c r="AJ72"/>
  <c r="AI72"/>
  <c r="AN71"/>
  <c r="AM71"/>
  <c r="AL71"/>
  <c r="AK71"/>
  <c r="AJ71"/>
  <c r="AI71"/>
  <c r="AN70"/>
  <c r="AM70"/>
  <c r="AL70"/>
  <c r="AK70"/>
  <c r="AJ70"/>
  <c r="AI70"/>
  <c r="AN69"/>
  <c r="AM69"/>
  <c r="AL69"/>
  <c r="AK69"/>
  <c r="AJ69"/>
  <c r="AI69"/>
  <c r="X107"/>
  <c r="W107"/>
  <c r="V107"/>
  <c r="U107"/>
  <c r="AN68"/>
  <c r="AM68"/>
  <c r="AL68"/>
  <c r="AK68"/>
  <c r="AJ68"/>
  <c r="AI68"/>
  <c r="X105"/>
  <c r="W105"/>
  <c r="V105"/>
  <c r="U105"/>
  <c r="AL67"/>
  <c r="AK67"/>
  <c r="AJ67"/>
  <c r="AN67"/>
  <c r="AM67"/>
  <c r="X104"/>
  <c r="W104"/>
  <c r="V104"/>
  <c r="U104"/>
  <c r="AN66"/>
  <c r="AM66"/>
  <c r="AL66"/>
  <c r="AK66"/>
  <c r="AJ66"/>
  <c r="AI66"/>
  <c r="X103"/>
  <c r="W103"/>
  <c r="U103"/>
  <c r="Y107"/>
  <c r="AL65"/>
  <c r="AK65"/>
  <c r="AJ65"/>
  <c r="AI65"/>
  <c r="E41" i="9"/>
  <c r="Z105" i="7"/>
  <c r="Y105"/>
  <c r="T83"/>
  <c r="E22" i="26" s="1"/>
  <c r="S83" i="7"/>
  <c r="R83"/>
  <c r="E22" i="24" s="1"/>
  <c r="Q83" i="7"/>
  <c r="X101"/>
  <c r="E40" i="27" s="1"/>
  <c r="W101" i="7"/>
  <c r="V101"/>
  <c r="E40" i="25" s="1"/>
  <c r="U101" i="7"/>
  <c r="AN113"/>
  <c r="AM113"/>
  <c r="Z104"/>
  <c r="Y104"/>
  <c r="AL113"/>
  <c r="AK113"/>
  <c r="AJ113"/>
  <c r="AI113"/>
  <c r="X100"/>
  <c r="E39" i="27" s="1"/>
  <c r="W100" i="7"/>
  <c r="V100"/>
  <c r="E39" i="25" s="1"/>
  <c r="U100" i="7"/>
  <c r="AN112"/>
  <c r="AM112"/>
  <c r="Y103"/>
  <c r="AL112"/>
  <c r="AK112"/>
  <c r="AJ112"/>
  <c r="AI112"/>
  <c r="X99"/>
  <c r="E38" i="27" s="1"/>
  <c r="W99" i="7"/>
  <c r="V99"/>
  <c r="E38" i="25" s="1"/>
  <c r="U99" i="7"/>
  <c r="AN111"/>
  <c r="AM111"/>
  <c r="X98"/>
  <c r="E37" i="27" s="1"/>
  <c r="W98" i="7"/>
  <c r="V98"/>
  <c r="E37" i="25" s="1"/>
  <c r="U98" i="7"/>
  <c r="Z101"/>
  <c r="E40" i="28" s="1"/>
  <c r="Y101" i="7"/>
  <c r="AH110"/>
  <c r="T82" s="1"/>
  <c r="E21" i="26" s="1"/>
  <c r="AG110" i="7"/>
  <c r="S82" s="1"/>
  <c r="AF110"/>
  <c r="R82" s="1"/>
  <c r="E21" i="24" s="1"/>
  <c r="AE110" i="7"/>
  <c r="Q82" s="1"/>
  <c r="AD110"/>
  <c r="AC110"/>
  <c r="W97"/>
  <c r="U97"/>
  <c r="X97"/>
  <c r="E36" i="27" s="1"/>
  <c r="AN109" i="7"/>
  <c r="AM109"/>
  <c r="Z100"/>
  <c r="E39" i="28" s="1"/>
  <c r="Y100" i="7"/>
  <c r="AL109"/>
  <c r="AK109"/>
  <c r="AJ109"/>
  <c r="AI109"/>
  <c r="X96"/>
  <c r="E35" i="27" s="1"/>
  <c r="W96" i="7"/>
  <c r="U96"/>
  <c r="V96"/>
  <c r="E35" i="25" s="1"/>
  <c r="AN108" i="7"/>
  <c r="Z99"/>
  <c r="E38" i="28" s="1"/>
  <c r="Y99" i="7"/>
  <c r="AJ108"/>
  <c r="AL108"/>
  <c r="AK108"/>
  <c r="X95"/>
  <c r="E34" i="27" s="1"/>
  <c r="W95" i="7"/>
  <c r="V95"/>
  <c r="E34" i="25" s="1"/>
  <c r="U95" i="7"/>
  <c r="Z98"/>
  <c r="E37" i="28" s="1"/>
  <c r="Y98" i="7"/>
  <c r="S80"/>
  <c r="R80"/>
  <c r="E19" i="24" s="1"/>
  <c r="Q80" i="7"/>
  <c r="P80"/>
  <c r="O80"/>
  <c r="W94"/>
  <c r="V94"/>
  <c r="E33" i="25" s="1"/>
  <c r="U94" i="7"/>
  <c r="X94"/>
  <c r="E33" i="27" s="1"/>
  <c r="AN106" i="7"/>
  <c r="AM106"/>
  <c r="Z97"/>
  <c r="E36" i="28" s="1"/>
  <c r="Y97" i="7"/>
  <c r="AL106"/>
  <c r="AK106"/>
  <c r="AJ106"/>
  <c r="AI106"/>
  <c r="X93"/>
  <c r="E32" i="27" s="1"/>
  <c r="W93" i="7"/>
  <c r="V93"/>
  <c r="E32" i="25" s="1"/>
  <c r="U93" i="7"/>
  <c r="AN105"/>
  <c r="AM105"/>
  <c r="Y96"/>
  <c r="AL105"/>
  <c r="AK105"/>
  <c r="AJ105"/>
  <c r="AI105"/>
  <c r="W92"/>
  <c r="U92"/>
  <c r="Z92"/>
  <c r="E31" i="28" s="1"/>
  <c r="AN104" i="7"/>
  <c r="AM104"/>
  <c r="Z95"/>
  <c r="E34" i="28" s="1"/>
  <c r="Y95" i="7"/>
  <c r="W91"/>
  <c r="U91"/>
  <c r="X91"/>
  <c r="E30" i="27" s="1"/>
  <c r="Z91" i="7"/>
  <c r="E30" i="28" s="1"/>
  <c r="Z94" i="7"/>
  <c r="E33" i="28" s="1"/>
  <c r="Y94" i="7"/>
  <c r="X90"/>
  <c r="E29" i="27" s="1"/>
  <c r="W90" i="7"/>
  <c r="V90"/>
  <c r="E29" i="25" s="1"/>
  <c r="U90" i="7"/>
  <c r="AN102"/>
  <c r="AM102"/>
  <c r="Z93"/>
  <c r="E32" i="28" s="1"/>
  <c r="Y93" i="7"/>
  <c r="AK102"/>
  <c r="AI102"/>
  <c r="X89"/>
  <c r="E28" i="27" s="1"/>
  <c r="W89" i="7"/>
  <c r="V89"/>
  <c r="E28" i="25" s="1"/>
  <c r="U89" i="7"/>
  <c r="AN101"/>
  <c r="AM101"/>
  <c r="Y92"/>
  <c r="AL101"/>
  <c r="AK101"/>
  <c r="AJ101"/>
  <c r="AI101"/>
  <c r="X88"/>
  <c r="E27" i="27" s="1"/>
  <c r="W88" i="7"/>
  <c r="V88"/>
  <c r="E27" i="25" s="1"/>
  <c r="U88" i="7"/>
  <c r="AN100"/>
  <c r="AM100"/>
  <c r="Y91"/>
  <c r="AL100"/>
  <c r="AK100"/>
  <c r="AJ100"/>
  <c r="AI100"/>
  <c r="X87"/>
  <c r="E26" i="27" s="1"/>
  <c r="W87" i="7"/>
  <c r="V87"/>
  <c r="E26" i="25" s="1"/>
  <c r="U87" i="7"/>
  <c r="AM99"/>
  <c r="Z90"/>
  <c r="E29" i="28" s="1"/>
  <c r="Y90" i="7"/>
  <c r="AL99"/>
  <c r="AK99"/>
  <c r="AI99"/>
  <c r="X86"/>
  <c r="E25" i="27" s="1"/>
  <c r="W86" i="7"/>
  <c r="V86"/>
  <c r="E25" i="25" s="1"/>
  <c r="U86" i="7"/>
  <c r="Z89"/>
  <c r="E28" i="28" s="1"/>
  <c r="Y89" i="7"/>
  <c r="W85"/>
  <c r="V85"/>
  <c r="E24" i="25" s="1"/>
  <c r="U85" i="7"/>
  <c r="Z85"/>
  <c r="E24" i="28" s="1"/>
  <c r="Z88" i="7"/>
  <c r="E27" i="28" s="1"/>
  <c r="Y88" i="7"/>
  <c r="X84"/>
  <c r="E23" i="27" s="1"/>
  <c r="W84" i="7"/>
  <c r="V84"/>
  <c r="E23" i="25" s="1"/>
  <c r="U84" i="7"/>
  <c r="Z87"/>
  <c r="E26" i="28" s="1"/>
  <c r="Y87" i="7"/>
  <c r="Z86"/>
  <c r="E25" i="28" s="1"/>
  <c r="Y86" i="7"/>
  <c r="AL87"/>
  <c r="AK87"/>
  <c r="AJ87"/>
  <c r="AI87"/>
  <c r="Y85"/>
  <c r="AL92"/>
  <c r="AK92"/>
  <c r="AJ92"/>
  <c r="AI92"/>
  <c r="X81"/>
  <c r="E20" i="27" s="1"/>
  <c r="W81" i="7"/>
  <c r="V81"/>
  <c r="E20" i="25" s="1"/>
  <c r="U81" i="7"/>
  <c r="Z84"/>
  <c r="E23" i="28" s="1"/>
  <c r="Y84" i="7"/>
  <c r="AI86"/>
  <c r="AL93"/>
  <c r="AK93"/>
  <c r="AJ93"/>
  <c r="AI93"/>
  <c r="AK85"/>
  <c r="AI85"/>
  <c r="AL85"/>
  <c r="Z81"/>
  <c r="E20" i="28" s="1"/>
  <c r="Y81" i="7"/>
  <c r="AL84"/>
  <c r="AK84"/>
  <c r="AI84"/>
  <c r="W76"/>
  <c r="U76"/>
  <c r="X76"/>
  <c r="E14" i="27" s="1"/>
  <c r="AL83" i="7"/>
  <c r="AK83"/>
  <c r="AJ83"/>
  <c r="AI83"/>
  <c r="W75"/>
  <c r="U75"/>
  <c r="X75"/>
  <c r="E13" i="27" s="1"/>
  <c r="AL82" i="7"/>
  <c r="AK82"/>
  <c r="AJ82"/>
  <c r="AI82"/>
  <c r="AK91"/>
  <c r="AJ91"/>
  <c r="AI91"/>
  <c r="W73"/>
  <c r="U73"/>
  <c r="V73"/>
  <c r="E11" i="25" s="1"/>
  <c r="Z76" i="7"/>
  <c r="E14" i="28" s="1"/>
  <c r="Y76" i="7"/>
  <c r="AK81"/>
  <c r="AI81"/>
  <c r="W72"/>
  <c r="U72"/>
  <c r="X72"/>
  <c r="E10" i="27" s="1"/>
  <c r="Z75" i="7"/>
  <c r="E13" i="28" s="1"/>
  <c r="Y75" i="7"/>
  <c r="AL90"/>
  <c r="AK90"/>
  <c r="AI90"/>
  <c r="AJ90"/>
  <c r="W71"/>
  <c r="U71"/>
  <c r="X71"/>
  <c r="E9" i="27" s="1"/>
  <c r="AL94" i="7"/>
  <c r="AK94"/>
  <c r="AJ94"/>
  <c r="AI94"/>
  <c r="Z73"/>
  <c r="E11" i="28" s="1"/>
  <c r="Y73" i="7"/>
  <c r="AL80"/>
  <c r="AK80"/>
  <c r="AJ80"/>
  <c r="AI80"/>
  <c r="Y72"/>
  <c r="AL79"/>
  <c r="AK79"/>
  <c r="AJ79"/>
  <c r="AI79"/>
  <c r="AK78"/>
  <c r="AJ78"/>
  <c r="AI78"/>
  <c r="AL78"/>
  <c r="P526" l="1"/>
  <c r="M21" i="9" s="1"/>
  <c r="R254" i="7"/>
  <c r="H21" i="24" s="1"/>
  <c r="R133" i="7"/>
  <c r="F12" i="24" s="1"/>
  <c r="AM389" i="7"/>
  <c r="P474"/>
  <c r="L22" i="9" s="1"/>
  <c r="AN504" i="7"/>
  <c r="P255"/>
  <c r="H22" i="9" s="1"/>
  <c r="AN286" i="7"/>
  <c r="O473"/>
  <c r="Y473" s="1"/>
  <c r="AM500"/>
  <c r="P189"/>
  <c r="G12" i="9" s="1"/>
  <c r="AN188" i="7"/>
  <c r="P358"/>
  <c r="J12" i="9" s="1"/>
  <c r="AN356" i="7"/>
  <c r="AN173"/>
  <c r="P254"/>
  <c r="H21" i="9" s="1"/>
  <c r="AN282" i="7"/>
  <c r="P311"/>
  <c r="I22" i="9" s="1"/>
  <c r="AN342" i="7"/>
  <c r="O367"/>
  <c r="AM396"/>
  <c r="P465"/>
  <c r="L12" i="9" s="1"/>
  <c r="AN464" i="7"/>
  <c r="P367"/>
  <c r="J22" i="9" s="1"/>
  <c r="AN396" i="7"/>
  <c r="P420"/>
  <c r="K22" i="9" s="1"/>
  <c r="AN450" i="7"/>
  <c r="F21" i="9"/>
  <c r="AN169" i="7"/>
  <c r="O470"/>
  <c r="AM493"/>
  <c r="AN338"/>
  <c r="O366"/>
  <c r="AM392"/>
  <c r="AN73"/>
  <c r="P419"/>
  <c r="K21" i="9" s="1"/>
  <c r="AN446" i="7"/>
  <c r="AM497"/>
  <c r="O246"/>
  <c r="Y246" s="1"/>
  <c r="AM245"/>
  <c r="AN497"/>
  <c r="P198"/>
  <c r="G22" i="9" s="1"/>
  <c r="AN230" i="7"/>
  <c r="AN301"/>
  <c r="O474"/>
  <c r="Y474" s="1"/>
  <c r="AM504"/>
  <c r="P307"/>
  <c r="I18" i="9" s="1"/>
  <c r="AN331" i="7"/>
  <c r="P411"/>
  <c r="K12" i="9" s="1"/>
  <c r="AN410" i="7"/>
  <c r="P16"/>
  <c r="D12" i="9" s="1"/>
  <c r="AN15" i="7"/>
  <c r="R518"/>
  <c r="M12" i="24" s="1"/>
  <c r="AN517" i="7"/>
  <c r="T308"/>
  <c r="I19" i="26" s="1"/>
  <c r="AN335" i="7"/>
  <c r="T133"/>
  <c r="F12" i="26" s="1"/>
  <c r="AN132" i="7"/>
  <c r="R417"/>
  <c r="K19" i="24" s="1"/>
  <c r="AN443" i="7"/>
  <c r="P252"/>
  <c r="H19" i="9" s="1"/>
  <c r="AN279" i="7"/>
  <c r="N17" i="26"/>
  <c r="R367" i="7"/>
  <c r="J22" i="24" s="1"/>
  <c r="Y138" i="7"/>
  <c r="Y21"/>
  <c r="Y523"/>
  <c r="Y77"/>
  <c r="Q79"/>
  <c r="AK103"/>
  <c r="R79"/>
  <c r="E18" i="24" s="1"/>
  <c r="AL103" i="7"/>
  <c r="AJ103"/>
  <c r="P251"/>
  <c r="H18" i="9" s="1"/>
  <c r="Z38" i="7"/>
  <c r="D35" i="28" s="1"/>
  <c r="V38" i="7"/>
  <c r="D35" i="25" s="1"/>
  <c r="X527" i="7"/>
  <c r="M22" i="27" s="1"/>
  <c r="P523" i="7"/>
  <c r="P302"/>
  <c r="I12" i="9" s="1"/>
  <c r="P470" i="7"/>
  <c r="AK551"/>
  <c r="AM558"/>
  <c r="X364"/>
  <c r="J19" i="27" s="1"/>
  <c r="AI554" i="7"/>
  <c r="P310"/>
  <c r="I21" i="9" s="1"/>
  <c r="E19"/>
  <c r="AJ279" i="7"/>
  <c r="AN558"/>
  <c r="AL551"/>
  <c r="AK558"/>
  <c r="X25"/>
  <c r="D22" i="27" s="1"/>
  <c r="AL335" i="7"/>
  <c r="AI275"/>
  <c r="AK493"/>
  <c r="AI389"/>
  <c r="X19"/>
  <c r="D15" i="27" s="1"/>
  <c r="D17" s="1"/>
  <c r="AL446" i="7"/>
  <c r="W217"/>
  <c r="AJ162"/>
  <c r="X217"/>
  <c r="G41" i="27" s="1"/>
  <c r="W364" i="7"/>
  <c r="AK392"/>
  <c r="AL497"/>
  <c r="AM173"/>
  <c r="AK335"/>
  <c r="W252"/>
  <c r="X419"/>
  <c r="K21" i="27" s="1"/>
  <c r="AI223" i="7"/>
  <c r="AL226"/>
  <c r="X141"/>
  <c r="F21" i="27" s="1"/>
  <c r="AJ286" i="7"/>
  <c r="AN56"/>
  <c r="AJ335"/>
  <c r="AJ439"/>
  <c r="V416"/>
  <c r="K18" i="25" s="1"/>
  <c r="R308" i="7"/>
  <c r="I19" i="24" s="1"/>
  <c r="R197" i="7"/>
  <c r="G21" i="24" s="1"/>
  <c r="AM286" i="7"/>
  <c r="AM275"/>
  <c r="AJ389"/>
  <c r="AI497"/>
  <c r="W367"/>
  <c r="AK389"/>
  <c r="X307"/>
  <c r="I18" i="27" s="1"/>
  <c r="AI356" i="7"/>
  <c r="AK279"/>
  <c r="U526"/>
  <c r="AI166"/>
  <c r="AL169"/>
  <c r="AN226"/>
  <c r="AJ396"/>
  <c r="AI439"/>
  <c r="Z515"/>
  <c r="M9" i="28" s="1"/>
  <c r="AL15" i="7"/>
  <c r="W138"/>
  <c r="AN392"/>
  <c r="O416"/>
  <c r="U416" s="1"/>
  <c r="AJ500"/>
  <c r="V527"/>
  <c r="M22" i="25" s="1"/>
  <c r="AJ551" i="7"/>
  <c r="AL554"/>
  <c r="Y198"/>
  <c r="Y252"/>
  <c r="AL162"/>
  <c r="AK173"/>
  <c r="AI335"/>
  <c r="Q366"/>
  <c r="AM450"/>
  <c r="O364"/>
  <c r="U364" s="1"/>
  <c r="U21"/>
  <c r="AI45"/>
  <c r="Q255"/>
  <c r="Y255" s="1"/>
  <c r="P473"/>
  <c r="Z473" s="1"/>
  <c r="L21" i="28" s="1"/>
  <c r="AI500" i="7"/>
  <c r="P197"/>
  <c r="G21" i="9" s="1"/>
  <c r="R255" i="7"/>
  <c r="H22" i="24" s="1"/>
  <c r="O471" i="7"/>
  <c r="U311"/>
  <c r="AN385"/>
  <c r="L19" i="24"/>
  <c r="S251" i="7"/>
  <c r="Y251" s="1"/>
  <c r="AN551"/>
  <c r="AN52"/>
  <c r="H15" i="27"/>
  <c r="H17" s="1"/>
  <c r="H15" i="28"/>
  <c r="H17" s="1"/>
  <c r="H41" i="9"/>
  <c r="P524" i="7"/>
  <c r="M19" i="9" s="1"/>
  <c r="AM230" i="7"/>
  <c r="AJ331"/>
  <c r="AM342"/>
  <c r="AK356"/>
  <c r="W419"/>
  <c r="X470"/>
  <c r="L18" i="27" s="1"/>
  <c r="M19" i="24"/>
  <c r="V526" i="7"/>
  <c r="M21" i="25" s="1"/>
  <c r="AN554" i="7"/>
  <c r="U197"/>
  <c r="W16"/>
  <c r="AL52"/>
  <c r="P138"/>
  <c r="U161"/>
  <c r="AL166"/>
  <c r="AJ230"/>
  <c r="AI392"/>
  <c r="AK504"/>
  <c r="W526"/>
  <c r="Y527"/>
  <c r="AI551"/>
  <c r="AK554"/>
  <c r="AJ282"/>
  <c r="AM279"/>
  <c r="AJ450"/>
  <c r="Q470"/>
  <c r="W470" s="1"/>
  <c r="AN493"/>
  <c r="U24"/>
  <c r="W44"/>
  <c r="AN219"/>
  <c r="AM15"/>
  <c r="X44"/>
  <c r="D41" i="27" s="1"/>
  <c r="AM56" i="7"/>
  <c r="G15" i="27"/>
  <c r="G17" s="1"/>
  <c r="U251" i="7"/>
  <c r="AI301"/>
  <c r="AL331"/>
  <c r="AK342"/>
  <c r="AL356"/>
  <c r="AL385"/>
  <c r="AM446"/>
  <c r="Z464"/>
  <c r="L11" i="28" s="1"/>
  <c r="AL493" i="7"/>
  <c r="AJ504"/>
  <c r="AK282"/>
  <c r="AM338"/>
  <c r="W302"/>
  <c r="W310"/>
  <c r="AK450"/>
  <c r="AK56"/>
  <c r="AJ132"/>
  <c r="AM226"/>
  <c r="AL282"/>
  <c r="AL338"/>
  <c r="AI342"/>
  <c r="AL410"/>
  <c r="AK446"/>
  <c r="AI464"/>
  <c r="AI517"/>
  <c r="AK52"/>
  <c r="AJ226"/>
  <c r="Y311"/>
  <c r="AK443"/>
  <c r="AK500"/>
  <c r="U523"/>
  <c r="W141"/>
  <c r="AK230"/>
  <c r="AL245"/>
  <c r="AL443"/>
  <c r="X473"/>
  <c r="L21" i="27" s="1"/>
  <c r="X526" i="7"/>
  <c r="M21" i="27" s="1"/>
  <c r="AI558" i="7"/>
  <c r="W133"/>
  <c r="Y197"/>
  <c r="Z198"/>
  <c r="G22" i="28" s="1"/>
  <c r="W307" i="7"/>
  <c r="Q358"/>
  <c r="W358" s="1"/>
  <c r="AL389"/>
  <c r="AL392"/>
  <c r="AJ558"/>
  <c r="AK49"/>
  <c r="AJ166"/>
  <c r="AK226"/>
  <c r="AI230"/>
  <c r="AK301"/>
  <c r="X310"/>
  <c r="I21" i="27" s="1"/>
  <c r="X363" i="7"/>
  <c r="J18" i="27" s="1"/>
  <c r="AN45" i="7"/>
  <c r="AL49"/>
  <c r="U138"/>
  <c r="X139"/>
  <c r="F19" i="27" s="1"/>
  <c r="W142" i="7"/>
  <c r="AK166"/>
  <c r="V217"/>
  <c r="G41" i="25" s="1"/>
  <c r="AL439" i="7"/>
  <c r="V470"/>
  <c r="L18" i="25" s="1"/>
  <c r="AI493" i="7"/>
  <c r="J15" i="28"/>
  <c r="J17" s="1"/>
  <c r="J15" i="27"/>
  <c r="J17" s="1"/>
  <c r="W411" i="7"/>
  <c r="W474"/>
  <c r="AN500"/>
  <c r="W102"/>
  <c r="X22"/>
  <c r="D19" i="27" s="1"/>
  <c r="P24" i="7"/>
  <c r="Z24" s="1"/>
  <c r="D21" i="28" s="1"/>
  <c r="Z36" i="7"/>
  <c r="D33" i="28" s="1"/>
  <c r="AI52" i="7"/>
  <c r="V142"/>
  <c r="F22" i="25" s="1"/>
  <c r="F22" i="9"/>
  <c r="AM169" i="7"/>
  <c r="AK188"/>
  <c r="AL223"/>
  <c r="W246"/>
  <c r="Q363"/>
  <c r="Y363" s="1"/>
  <c r="T411"/>
  <c r="O419"/>
  <c r="U419" s="1"/>
  <c r="AM464"/>
  <c r="X474"/>
  <c r="L22" i="27" s="1"/>
  <c r="W518" i="7"/>
  <c r="X21"/>
  <c r="D18" i="27" s="1"/>
  <c r="W24" i="7"/>
  <c r="P25"/>
  <c r="Z25" s="1"/>
  <c r="D22" i="28" s="1"/>
  <c r="X251" i="7"/>
  <c r="H18" i="27" s="1"/>
  <c r="AI282" i="7"/>
  <c r="Z299"/>
  <c r="I9" i="28" s="1"/>
  <c r="AJ392" i="7"/>
  <c r="AI410"/>
  <c r="AM410"/>
  <c r="AK464"/>
  <c r="S471"/>
  <c r="W473"/>
  <c r="AM517"/>
  <c r="X24"/>
  <c r="D21" i="27" s="1"/>
  <c r="W25" i="7"/>
  <c r="V36"/>
  <c r="D33" i="25" s="1"/>
  <c r="AJ49" i="7"/>
  <c r="AK132"/>
  <c r="T189"/>
  <c r="G12" i="26" s="1"/>
  <c r="AI245" i="7"/>
  <c r="W254"/>
  <c r="AI279"/>
  <c r="W311"/>
  <c r="AJ342"/>
  <c r="J12" i="24"/>
  <c r="Y367" i="7"/>
  <c r="AJ410"/>
  <c r="AI443"/>
  <c r="AL464"/>
  <c r="Z493"/>
  <c r="L41" i="28" s="1"/>
  <c r="Y526" i="7"/>
  <c r="AI15"/>
  <c r="AM162"/>
  <c r="W195"/>
  <c r="AK245"/>
  <c r="AM331"/>
  <c r="AK410"/>
  <c r="AJ443"/>
  <c r="AJ517"/>
  <c r="Z130"/>
  <c r="F9" i="28" s="1"/>
  <c r="AK15" i="7"/>
  <c r="AJ52"/>
  <c r="AM132"/>
  <c r="W161"/>
  <c r="AI169"/>
  <c r="Z188"/>
  <c r="G11" i="28" s="1"/>
  <c r="W189" i="7"/>
  <c r="O194"/>
  <c r="U194" s="1"/>
  <c r="X195"/>
  <c r="G19" i="27" s="1"/>
  <c r="AI226" i="7"/>
  <c r="X302"/>
  <c r="I12" i="27" s="1"/>
  <c r="AI338" i="7"/>
  <c r="AI385"/>
  <c r="AJ493"/>
  <c r="AK517"/>
  <c r="W527"/>
  <c r="O25"/>
  <c r="Y25" s="1"/>
  <c r="Y74"/>
  <c r="AM45"/>
  <c r="V44"/>
  <c r="D41" i="25" s="1"/>
  <c r="AI56" i="7"/>
  <c r="AK162"/>
  <c r="X161"/>
  <c r="F41" i="27" s="1"/>
  <c r="AJ169" i="7"/>
  <c r="AL188"/>
  <c r="AM188"/>
  <c r="Z194"/>
  <c r="G18" i="28" s="1"/>
  <c r="W197" i="7"/>
  <c r="AL279"/>
  <c r="AM301"/>
  <c r="U307"/>
  <c r="AK331"/>
  <c r="AJ338"/>
  <c r="U473"/>
  <c r="AL517"/>
  <c r="D9" i="28"/>
  <c r="X518" i="7"/>
  <c r="M12" i="27" s="1"/>
  <c r="AJ56" i="7"/>
  <c r="AI132"/>
  <c r="P139"/>
  <c r="Z139" s="1"/>
  <c r="F19" i="28" s="1"/>
  <c r="U141" i="7"/>
  <c r="AK169"/>
  <c r="AI173"/>
  <c r="AK338"/>
  <c r="AI446"/>
  <c r="P308"/>
  <c r="U310"/>
  <c r="AM356"/>
  <c r="AM439"/>
  <c r="AJ446"/>
  <c r="AM547"/>
  <c r="AL132"/>
  <c r="AI188"/>
  <c r="W198"/>
  <c r="AJ223"/>
  <c r="AJ301"/>
  <c r="AJ497"/>
  <c r="AN547"/>
  <c r="AJ554"/>
  <c r="AM554"/>
  <c r="W22"/>
  <c r="AK45"/>
  <c r="X138"/>
  <c r="F18" i="27" s="1"/>
  <c r="AN166" i="7"/>
  <c r="AJ188"/>
  <c r="AK223"/>
  <c r="AN245"/>
  <c r="AL275"/>
  <c r="AL301"/>
  <c r="Y307"/>
  <c r="P363"/>
  <c r="AI450"/>
  <c r="X465"/>
  <c r="L12" i="27" s="1"/>
  <c r="AK497" i="7"/>
  <c r="AL500"/>
  <c r="Z301"/>
  <c r="I11" i="28" s="1"/>
  <c r="Z72" i="7"/>
  <c r="E10" i="28" s="1"/>
  <c r="Z410" i="7"/>
  <c r="K11" i="28" s="1"/>
  <c r="Z15" i="7"/>
  <c r="D11" i="28" s="1"/>
  <c r="X245" i="7"/>
  <c r="H11" i="27" s="1"/>
  <c r="Z357" i="7"/>
  <c r="J11" i="28" s="1"/>
  <c r="V130" i="7"/>
  <c r="F9" i="25" s="1"/>
  <c r="V515" i="7"/>
  <c r="M9" i="25" s="1"/>
  <c r="Z517" i="7"/>
  <c r="M11" i="28" s="1"/>
  <c r="V161" i="7"/>
  <c r="F41" i="25" s="1"/>
  <c r="F41" i="9"/>
  <c r="V186" i="7"/>
  <c r="G9" i="25" s="1"/>
  <c r="V408" i="7"/>
  <c r="K9" i="25" s="1"/>
  <c r="V464" i="7"/>
  <c r="L11" i="25" s="1"/>
  <c r="V299" i="7"/>
  <c r="I9" i="25" s="1"/>
  <c r="X408" i="7"/>
  <c r="K9" i="27" s="1"/>
  <c r="X462" i="7"/>
  <c r="L9" i="27" s="1"/>
  <c r="X357" i="7"/>
  <c r="J11" i="27" s="1"/>
  <c r="D9" i="9"/>
  <c r="N9" s="1"/>
  <c r="P21" i="7"/>
  <c r="AJ15"/>
  <c r="Y518"/>
  <c r="U518"/>
  <c r="Z518"/>
  <c r="M12" i="28" s="1"/>
  <c r="V518" i="7"/>
  <c r="M12" i="25" s="1"/>
  <c r="W523" i="7"/>
  <c r="X523"/>
  <c r="M18" i="27" s="1"/>
  <c r="Z527" i="7"/>
  <c r="M22" i="28" s="1"/>
  <c r="V516" i="7"/>
  <c r="M10" i="25" s="1"/>
  <c r="O524" i="7"/>
  <c r="AM551"/>
  <c r="V517"/>
  <c r="M11" i="25" s="1"/>
  <c r="Z516" i="7"/>
  <c r="M10" i="28" s="1"/>
  <c r="Q524" i="7"/>
  <c r="W524" s="1"/>
  <c r="Y546"/>
  <c r="AL558"/>
  <c r="M15" i="24"/>
  <c r="M17" s="1"/>
  <c r="Z526" i="7"/>
  <c r="M21" i="28" s="1"/>
  <c r="Z546" i="7"/>
  <c r="M41" i="28" s="1"/>
  <c r="U527" i="7"/>
  <c r="W465"/>
  <c r="U465"/>
  <c r="Y465"/>
  <c r="V474"/>
  <c r="L22" i="25" s="1"/>
  <c r="Z474" i="7"/>
  <c r="L22" i="28" s="1"/>
  <c r="AJ464" i="7"/>
  <c r="AI504"/>
  <c r="V463"/>
  <c r="L10" i="25" s="1"/>
  <c r="P471" i="7"/>
  <c r="L19" i="9" s="1"/>
  <c r="Z463" i="7"/>
  <c r="L10" i="28" s="1"/>
  <c r="Q471" i="7"/>
  <c r="Y493"/>
  <c r="AL504"/>
  <c r="L15" i="24"/>
  <c r="L17" s="1"/>
  <c r="U474" i="7"/>
  <c r="Y411"/>
  <c r="U411"/>
  <c r="Z416"/>
  <c r="K18" i="28" s="1"/>
  <c r="W416" i="7"/>
  <c r="X416"/>
  <c r="K18" i="27" s="1"/>
  <c r="V409" i="7"/>
  <c r="K10" i="25" s="1"/>
  <c r="O417" i="7"/>
  <c r="AM443"/>
  <c r="P417"/>
  <c r="K19" i="9" s="1"/>
  <c r="K15"/>
  <c r="K17" s="1"/>
  <c r="Z409" i="7"/>
  <c r="K10" i="28" s="1"/>
  <c r="W417" i="7"/>
  <c r="Q420"/>
  <c r="W420" s="1"/>
  <c r="Y439"/>
  <c r="AK439"/>
  <c r="AL450"/>
  <c r="X410"/>
  <c r="K11" i="27" s="1"/>
  <c r="K15" i="24"/>
  <c r="K17" s="1"/>
  <c r="R420" i="7"/>
  <c r="K22" i="24" s="1"/>
  <c r="Z439" i="7"/>
  <c r="K41" i="28" s="1"/>
  <c r="V355" i="7"/>
  <c r="J9" i="25" s="1"/>
  <c r="AJ356" i="7"/>
  <c r="T366"/>
  <c r="AI396"/>
  <c r="X355"/>
  <c r="J9" i="27" s="1"/>
  <c r="J19" i="9"/>
  <c r="V366" i="7"/>
  <c r="J21" i="25" s="1"/>
  <c r="AJ385" i="7"/>
  <c r="AN389"/>
  <c r="AK396"/>
  <c r="Z356"/>
  <c r="J10" i="28" s="1"/>
  <c r="X356" i="7"/>
  <c r="J10" i="27" s="1"/>
  <c r="Y386" i="7"/>
  <c r="AK385"/>
  <c r="AL396"/>
  <c r="Z386"/>
  <c r="J41" i="28" s="1"/>
  <c r="U367" i="7"/>
  <c r="Y302"/>
  <c r="U302"/>
  <c r="V300"/>
  <c r="I10" i="25" s="1"/>
  <c r="O308" i="7"/>
  <c r="AM335"/>
  <c r="V301"/>
  <c r="I11" i="25" s="1"/>
  <c r="Z300" i="7"/>
  <c r="I10" i="28" s="1"/>
  <c r="Y310" i="7"/>
  <c r="Q308"/>
  <c r="W308" s="1"/>
  <c r="Y330"/>
  <c r="AL342"/>
  <c r="I15" i="24"/>
  <c r="I17" s="1"/>
  <c r="R311" i="7"/>
  <c r="I22" i="24" s="1"/>
  <c r="Z330" i="7"/>
  <c r="I41" i="28" s="1"/>
  <c r="R246" i="7"/>
  <c r="H12" i="24" s="1"/>
  <c r="AM282" i="7"/>
  <c r="V243"/>
  <c r="H9" i="25" s="1"/>
  <c r="AJ245" i="7"/>
  <c r="T254"/>
  <c r="AI286"/>
  <c r="AJ275"/>
  <c r="AK286"/>
  <c r="Z244"/>
  <c r="H10" i="28" s="1"/>
  <c r="X244" i="7"/>
  <c r="H10" i="27" s="1"/>
  <c r="Y274" i="7"/>
  <c r="AK275"/>
  <c r="AL286"/>
  <c r="R252"/>
  <c r="H19" i="24" s="1"/>
  <c r="H41" i="28"/>
  <c r="U252" i="7"/>
  <c r="O254"/>
  <c r="Y189"/>
  <c r="U189"/>
  <c r="X194"/>
  <c r="G18" i="27" s="1"/>
  <c r="S194" i="7"/>
  <c r="R189"/>
  <c r="G12" i="24" s="1"/>
  <c r="X198" i="7"/>
  <c r="G22" i="27" s="1"/>
  <c r="V187" i="7"/>
  <c r="G10" i="25" s="1"/>
  <c r="O195" i="7"/>
  <c r="AM223"/>
  <c r="V188"/>
  <c r="G11" i="25" s="1"/>
  <c r="P195" i="7"/>
  <c r="G19" i="9" s="1"/>
  <c r="AN223" i="7"/>
  <c r="Z187"/>
  <c r="G10" i="28" s="1"/>
  <c r="Y217" i="7"/>
  <c r="AL230"/>
  <c r="Z217"/>
  <c r="G41" i="28" s="1"/>
  <c r="U198" i="7"/>
  <c r="Y133"/>
  <c r="U133"/>
  <c r="X142"/>
  <c r="F22" i="27" s="1"/>
  <c r="V133" i="7"/>
  <c r="F12" i="25" s="1"/>
  <c r="Z142" i="7"/>
  <c r="F22" i="28" s="1"/>
  <c r="V131" i="7"/>
  <c r="F10" i="25" s="1"/>
  <c r="O139" i="7"/>
  <c r="AI162"/>
  <c r="AM166"/>
  <c r="AJ173"/>
  <c r="Z131"/>
  <c r="F10" i="28" s="1"/>
  <c r="Y141" i="7"/>
  <c r="Q139"/>
  <c r="W139" s="1"/>
  <c r="Y161"/>
  <c r="AL173"/>
  <c r="F15" i="24"/>
  <c r="F17" s="1"/>
  <c r="Z141" i="7"/>
  <c r="F21" i="28" s="1"/>
  <c r="Z161" i="7"/>
  <c r="F41" i="28" s="1"/>
  <c r="Y22" i="7"/>
  <c r="U22"/>
  <c r="U16"/>
  <c r="Y16"/>
  <c r="R16"/>
  <c r="D12" i="24" s="1"/>
  <c r="AM52" i="7"/>
  <c r="X13"/>
  <c r="D9" i="27" s="1"/>
  <c r="V15" i="7"/>
  <c r="D11" i="25" s="1"/>
  <c r="D15" i="9"/>
  <c r="D17" s="1"/>
  <c r="P22" i="7"/>
  <c r="D19" i="9" s="1"/>
  <c r="AN49" i="7"/>
  <c r="V14"/>
  <c r="D10" i="25" s="1"/>
  <c r="Z14" i="7"/>
  <c r="D10" i="28" s="1"/>
  <c r="W19" i="7"/>
  <c r="Y24"/>
  <c r="W21"/>
  <c r="Y44"/>
  <c r="U44"/>
  <c r="AL56"/>
  <c r="AM49"/>
  <c r="Z44"/>
  <c r="D41" i="28" s="1"/>
  <c r="AI49" i="7"/>
  <c r="U102"/>
  <c r="Z71"/>
  <c r="E9" i="28" s="1"/>
  <c r="X73" i="7"/>
  <c r="E11" i="27" s="1"/>
  <c r="V72" i="7"/>
  <c r="E10" i="25" s="1"/>
  <c r="AN110" i="7"/>
  <c r="Y102"/>
  <c r="AJ114"/>
  <c r="P82"/>
  <c r="AI110"/>
  <c r="AN103"/>
  <c r="W80"/>
  <c r="AI103"/>
  <c r="AN107"/>
  <c r="AN114"/>
  <c r="AL107"/>
  <c r="U80"/>
  <c r="Y80"/>
  <c r="V80"/>
  <c r="E19" i="25" s="1"/>
  <c r="W79" i="7"/>
  <c r="X83"/>
  <c r="E22" i="27" s="1"/>
  <c r="T80" i="7"/>
  <c r="P83"/>
  <c r="V83" s="1"/>
  <c r="E22" i="25" s="1"/>
  <c r="AL114" i="7"/>
  <c r="W83"/>
  <c r="AI114"/>
  <c r="AK114"/>
  <c r="AL110"/>
  <c r="AM110"/>
  <c r="AK110"/>
  <c r="O82"/>
  <c r="AM107"/>
  <c r="AK107"/>
  <c r="X74"/>
  <c r="E12" i="27" s="1"/>
  <c r="AL73" i="7"/>
  <c r="W74"/>
  <c r="P74"/>
  <c r="E12" i="9" s="1"/>
  <c r="O79" i="7"/>
  <c r="V102"/>
  <c r="E41" i="25" s="1"/>
  <c r="X102" i="7"/>
  <c r="E41" i="27" s="1"/>
  <c r="Z102" i="7"/>
  <c r="E41" i="28" s="1"/>
  <c r="AJ81" i="7"/>
  <c r="AJ84"/>
  <c r="AM103"/>
  <c r="Z96"/>
  <c r="E35" i="28" s="1"/>
  <c r="AM108" i="7"/>
  <c r="V103"/>
  <c r="AL81"/>
  <c r="AM114"/>
  <c r="AJ86"/>
  <c r="AJ99"/>
  <c r="AI107"/>
  <c r="AJ110"/>
  <c r="V71"/>
  <c r="E9" i="25" s="1"/>
  <c r="AL91" i="7"/>
  <c r="AK86"/>
  <c r="O83"/>
  <c r="Y83" s="1"/>
  <c r="X85"/>
  <c r="E24" i="27" s="1"/>
  <c r="V92" i="7"/>
  <c r="E31" i="25" s="1"/>
  <c r="AJ107" i="7"/>
  <c r="AI67"/>
  <c r="V75"/>
  <c r="E13" i="25" s="1"/>
  <c r="AL86" i="7"/>
  <c r="V91"/>
  <c r="E30" i="25" s="1"/>
  <c r="V97" i="7"/>
  <c r="E36" i="25" s="1"/>
  <c r="Z103" i="7"/>
  <c r="X92"/>
  <c r="E31" i="27" s="1"/>
  <c r="V76" i="7"/>
  <c r="E14" i="25" s="1"/>
  <c r="AJ85" i="7"/>
  <c r="X82"/>
  <c r="E21" i="27" s="1"/>
  <c r="AJ73" i="7"/>
  <c r="P79"/>
  <c r="E18" i="9" s="1"/>
  <c r="AK73" i="7"/>
  <c r="V198" l="1"/>
  <c r="G22" i="25" s="1"/>
  <c r="U246" i="7"/>
  <c r="Z465"/>
  <c r="L12" i="28" s="1"/>
  <c r="V465" i="7"/>
  <c r="L12" i="25" s="1"/>
  <c r="Z251" i="7"/>
  <c r="H18" i="28" s="1"/>
  <c r="U366" i="7"/>
  <c r="X133"/>
  <c r="F12" i="27" s="1"/>
  <c r="Z133" i="7"/>
  <c r="F12" i="28" s="1"/>
  <c r="V254" i="7"/>
  <c r="H21" i="25" s="1"/>
  <c r="X367" i="7"/>
  <c r="J22" i="27" s="1"/>
  <c r="V141" i="7"/>
  <c r="F21" i="25" s="1"/>
  <c r="Z367" i="7"/>
  <c r="J22" i="28" s="1"/>
  <c r="Z419" i="7"/>
  <c r="K21" i="28" s="1"/>
  <c r="V367" i="7"/>
  <c r="J22" i="25" s="1"/>
  <c r="V419" i="7"/>
  <c r="K21" i="25" s="1"/>
  <c r="Z307" i="7"/>
  <c r="I18" i="28" s="1"/>
  <c r="X79" i="7"/>
  <c r="E18" i="27" s="1"/>
  <c r="N18" s="1"/>
  <c r="V307" i="7"/>
  <c r="I18" i="25" s="1"/>
  <c r="X417" i="7"/>
  <c r="K19" i="27" s="1"/>
  <c r="V411" i="7"/>
  <c r="K12" i="25" s="1"/>
  <c r="N17" i="24"/>
  <c r="N17" i="9"/>
  <c r="N9" i="28"/>
  <c r="L18" i="9"/>
  <c r="Z470" i="7"/>
  <c r="L18" i="28" s="1"/>
  <c r="Z21" i="7"/>
  <c r="D18" i="28" s="1"/>
  <c r="D18" i="9"/>
  <c r="Z523" i="7"/>
  <c r="M18" i="28" s="1"/>
  <c r="M18" i="9"/>
  <c r="F18"/>
  <c r="Z138" i="7"/>
  <c r="F18" i="28" s="1"/>
  <c r="J18" i="9"/>
  <c r="Z363" i="7"/>
  <c r="J18" i="28" s="1"/>
  <c r="Y470" i="7"/>
  <c r="N15" i="24"/>
  <c r="N9" i="25"/>
  <c r="Z302" i="7"/>
  <c r="I12" i="28" s="1"/>
  <c r="V251" i="7"/>
  <c r="H18" i="25" s="1"/>
  <c r="Z411" i="7"/>
  <c r="K12" i="28" s="1"/>
  <c r="K12" i="26"/>
  <c r="Z366" i="7"/>
  <c r="J21" i="28" s="1"/>
  <c r="J21" i="26"/>
  <c r="X254" i="7"/>
  <c r="H21" i="27" s="1"/>
  <c r="H21" i="26"/>
  <c r="Z80" i="7"/>
  <c r="E19" i="28" s="1"/>
  <c r="E19" i="26"/>
  <c r="V523" i="7"/>
  <c r="M18" i="25" s="1"/>
  <c r="X420" i="7"/>
  <c r="K22" i="27" s="1"/>
  <c r="X358" i="7"/>
  <c r="J12" i="27" s="1"/>
  <c r="X471" i="7"/>
  <c r="L19" i="27" s="1"/>
  <c r="X524" i="7"/>
  <c r="M19" i="27" s="1"/>
  <c r="K15"/>
  <c r="K17" s="1"/>
  <c r="X311" i="7"/>
  <c r="I22" i="27" s="1"/>
  <c r="X308" i="7"/>
  <c r="I19" i="27" s="1"/>
  <c r="I15"/>
  <c r="I17" s="1"/>
  <c r="X252" i="7"/>
  <c r="H19" i="27" s="1"/>
  <c r="X197" i="7"/>
  <c r="G21" i="27" s="1"/>
  <c r="X246" i="7"/>
  <c r="H12" i="27" s="1"/>
  <c r="X255" i="7"/>
  <c r="H22" i="27" s="1"/>
  <c r="Z310" i="7"/>
  <c r="I21" i="28" s="1"/>
  <c r="V310" i="7"/>
  <c r="I21" i="25" s="1"/>
  <c r="V302" i="7"/>
  <c r="I12" i="25" s="1"/>
  <c r="F15" i="27"/>
  <c r="F17" s="1"/>
  <c r="X16" i="7"/>
  <c r="D12" i="27" s="1"/>
  <c r="Y194" i="7"/>
  <c r="Y366"/>
  <c r="Y416"/>
  <c r="Z308"/>
  <c r="I19" i="28" s="1"/>
  <c r="V524" i="7"/>
  <c r="M19" i="25" s="1"/>
  <c r="W251" i="7"/>
  <c r="V358"/>
  <c r="J12" i="25" s="1"/>
  <c r="V197" i="7"/>
  <c r="G21" i="25" s="1"/>
  <c r="Y419" i="7"/>
  <c r="Z197"/>
  <c r="G21" i="28" s="1"/>
  <c r="X411" i="7"/>
  <c r="K12" i="27" s="1"/>
  <c r="Z255" i="7"/>
  <c r="H22" i="28" s="1"/>
  <c r="U358" i="7"/>
  <c r="Y358"/>
  <c r="W255"/>
  <c r="U255"/>
  <c r="Z254"/>
  <c r="H21" i="28" s="1"/>
  <c r="V473" i="7"/>
  <c r="L21" i="25" s="1"/>
  <c r="L21" i="9"/>
  <c r="W366" i="7"/>
  <c r="U25"/>
  <c r="Y364"/>
  <c r="V138"/>
  <c r="F18" i="25" s="1"/>
  <c r="V308" i="7"/>
  <c r="I19" i="25" s="1"/>
  <c r="I19" i="9"/>
  <c r="V255" i="7"/>
  <c r="H22" i="25" s="1"/>
  <c r="Z524" i="7"/>
  <c r="M19" i="28" s="1"/>
  <c r="U470" i="7"/>
  <c r="V194"/>
  <c r="G18" i="25" s="1"/>
  <c r="Z420" i="7"/>
  <c r="K22" i="28" s="1"/>
  <c r="Z358" i="7"/>
  <c r="J12" i="28" s="1"/>
  <c r="V24" i="7"/>
  <c r="D21" i="25" s="1"/>
  <c r="D21" i="9"/>
  <c r="X189" i="7"/>
  <c r="G12" i="27" s="1"/>
  <c r="W363" i="7"/>
  <c r="U363"/>
  <c r="U142"/>
  <c r="Y142"/>
  <c r="V363"/>
  <c r="J18" i="25" s="1"/>
  <c r="V420" i="7"/>
  <c r="K22" i="25" s="1"/>
  <c r="V21" i="7"/>
  <c r="D18" i="25" s="1"/>
  <c r="Z83" i="7"/>
  <c r="E22" i="28" s="1"/>
  <c r="E22" i="9"/>
  <c r="W471" i="7"/>
  <c r="V139"/>
  <c r="F19" i="25" s="1"/>
  <c r="F19" i="9"/>
  <c r="V25" i="7"/>
  <c r="D22" i="25" s="1"/>
  <c r="D22" i="9"/>
  <c r="E15" i="28"/>
  <c r="E17" s="1"/>
  <c r="Z82" i="7"/>
  <c r="E21" i="28" s="1"/>
  <c r="E21" i="9"/>
  <c r="M15" i="28"/>
  <c r="M17" s="1"/>
  <c r="Y524" i="7"/>
  <c r="U524"/>
  <c r="L15" i="28"/>
  <c r="L17" s="1"/>
  <c r="Y471" i="7"/>
  <c r="V471"/>
  <c r="L19" i="25" s="1"/>
  <c r="Z471" i="7"/>
  <c r="L19" i="28" s="1"/>
  <c r="U471" i="7"/>
  <c r="U420"/>
  <c r="Y420"/>
  <c r="K15" i="28"/>
  <c r="K17" s="1"/>
  <c r="V417" i="7"/>
  <c r="K19" i="25" s="1"/>
  <c r="Z417" i="7"/>
  <c r="K19" i="28" s="1"/>
  <c r="Y417" i="7"/>
  <c r="U417"/>
  <c r="X366"/>
  <c r="J21" i="27" s="1"/>
  <c r="V364" i="7"/>
  <c r="J19" i="25" s="1"/>
  <c r="Z364" i="7"/>
  <c r="J19" i="28" s="1"/>
  <c r="Z311" i="7"/>
  <c r="I22" i="28" s="1"/>
  <c r="V311" i="7"/>
  <c r="I22" i="25" s="1"/>
  <c r="Y308" i="7"/>
  <c r="U308"/>
  <c r="I15" i="28"/>
  <c r="I17" s="1"/>
  <c r="V252" i="7"/>
  <c r="H19" i="25" s="1"/>
  <c r="Z252" i="7"/>
  <c r="H19" i="28" s="1"/>
  <c r="V246" i="7"/>
  <c r="H12" i="25" s="1"/>
  <c r="Z246" i="7"/>
  <c r="H12" i="28" s="1"/>
  <c r="U254" i="7"/>
  <c r="Y254"/>
  <c r="V195"/>
  <c r="G19" i="25" s="1"/>
  <c r="Z195" i="7"/>
  <c r="G19" i="28" s="1"/>
  <c r="W194" i="7"/>
  <c r="G15" i="28"/>
  <c r="G17" s="1"/>
  <c r="V189" i="7"/>
  <c r="G12" i="25" s="1"/>
  <c r="Z189" i="7"/>
  <c r="G12" i="28" s="1"/>
  <c r="Y195" i="7"/>
  <c r="U195"/>
  <c r="Y139"/>
  <c r="U139"/>
  <c r="F15" i="28"/>
  <c r="F17" s="1"/>
  <c r="V16" i="7"/>
  <c r="D12" i="25" s="1"/>
  <c r="Z16" i="7"/>
  <c r="D12" i="28" s="1"/>
  <c r="U19" i="7"/>
  <c r="V22"/>
  <c r="D19" i="25" s="1"/>
  <c r="Z22" i="7"/>
  <c r="D19" i="28" s="1"/>
  <c r="V19" i="7"/>
  <c r="D15" i="25" s="1"/>
  <c r="D17" s="1"/>
  <c r="N17" s="1"/>
  <c r="D15" i="28"/>
  <c r="D17" s="1"/>
  <c r="V82" i="7"/>
  <c r="E21" i="25" s="1"/>
  <c r="AM73" i="7"/>
  <c r="X80"/>
  <c r="E19" i="27" s="1"/>
  <c r="U74" i="7"/>
  <c r="AI73"/>
  <c r="Z74"/>
  <c r="E12" i="28" s="1"/>
  <c r="V74" i="7"/>
  <c r="E12" i="25" s="1"/>
  <c r="Y82" i="7"/>
  <c r="W82"/>
  <c r="U82"/>
  <c r="Y79"/>
  <c r="U79"/>
  <c r="U83"/>
  <c r="N17" i="28" l="1"/>
  <c r="N19" i="27"/>
  <c r="V79" i="7"/>
  <c r="E18" i="25" s="1"/>
  <c r="Z79" i="7"/>
  <c r="E18" i="28" s="1"/>
  <c r="N18" s="1"/>
  <c r="E15" i="27"/>
  <c r="E17" s="1"/>
  <c r="N17" s="1"/>
  <c r="O71" i="29" l="1"/>
  <c r="O73" s="1"/>
  <c r="I576" l="1"/>
  <c r="J576"/>
  <c r="K576"/>
  <c r="M576"/>
  <c r="O576"/>
  <c r="P576"/>
  <c r="J507"/>
  <c r="J509" s="1"/>
  <c r="K507"/>
  <c r="K509" s="1"/>
  <c r="L507"/>
  <c r="L509" s="1"/>
  <c r="M507"/>
  <c r="M509" s="1"/>
  <c r="O507"/>
  <c r="O509" s="1"/>
  <c r="I527"/>
  <c r="I529" s="1"/>
  <c r="J527"/>
  <c r="J529" s="1"/>
  <c r="L527"/>
  <c r="L529" s="1"/>
  <c r="M527"/>
  <c r="M529" s="1"/>
  <c r="N527"/>
  <c r="N529" s="1"/>
  <c r="O527"/>
  <c r="O529" s="1"/>
  <c r="P527"/>
  <c r="P529" s="1"/>
  <c r="I473"/>
  <c r="I475" s="1"/>
  <c r="K473"/>
  <c r="K475" s="1"/>
  <c r="L473"/>
  <c r="L475" s="1"/>
  <c r="M473"/>
  <c r="M475" s="1"/>
  <c r="N473"/>
  <c r="N475" s="1"/>
  <c r="O473"/>
  <c r="O475" s="1"/>
  <c r="J467"/>
  <c r="K467"/>
  <c r="L467"/>
  <c r="M467"/>
  <c r="O467"/>
  <c r="P467"/>
  <c r="I412"/>
  <c r="J412"/>
  <c r="M412"/>
  <c r="N412"/>
  <c r="O412"/>
  <c r="M352"/>
  <c r="M354" s="1"/>
  <c r="N352"/>
  <c r="N354" s="1"/>
  <c r="O352"/>
  <c r="O354" s="1"/>
  <c r="I307"/>
  <c r="K305"/>
  <c r="K307" s="1"/>
  <c r="L307"/>
  <c r="N305"/>
  <c r="N307" s="1"/>
  <c r="O305"/>
  <c r="O307" s="1"/>
  <c r="L289"/>
  <c r="M289"/>
  <c r="O289"/>
  <c r="I190"/>
  <c r="I192" s="1"/>
  <c r="J190"/>
  <c r="J192" s="1"/>
  <c r="K190"/>
  <c r="K192" s="1"/>
  <c r="L190"/>
  <c r="L192" s="1"/>
  <c r="M190"/>
  <c r="M192" s="1"/>
  <c r="N190"/>
  <c r="N192" s="1"/>
  <c r="O190"/>
  <c r="O192" s="1"/>
  <c r="P192"/>
  <c r="I198"/>
  <c r="I200" s="1"/>
  <c r="J198"/>
  <c r="J200" s="1"/>
  <c r="K198"/>
  <c r="K200" s="1"/>
  <c r="M198"/>
  <c r="M200" s="1"/>
  <c r="N198"/>
  <c r="N200" s="1"/>
  <c r="O200"/>
  <c r="P198"/>
  <c r="P200" s="1"/>
  <c r="I181"/>
  <c r="J181"/>
  <c r="K181"/>
  <c r="L181"/>
  <c r="M181"/>
  <c r="N181"/>
  <c r="O181"/>
  <c r="P181"/>
  <c r="I144"/>
  <c r="I146" s="1"/>
  <c r="L144"/>
  <c r="L146" s="1"/>
  <c r="M144"/>
  <c r="M146" s="1"/>
  <c r="N144"/>
  <c r="N146" s="1"/>
  <c r="O146"/>
  <c r="P144"/>
  <c r="P146" s="1"/>
  <c r="I71"/>
  <c r="I73" s="1"/>
  <c r="J71"/>
  <c r="J73" s="1"/>
  <c r="K71"/>
  <c r="K73" s="1"/>
  <c r="L71"/>
  <c r="L73" s="1"/>
  <c r="M71"/>
  <c r="M73" s="1"/>
  <c r="N71"/>
  <c r="N73" s="1"/>
  <c r="P71"/>
  <c r="P73" s="1"/>
  <c r="E412" l="1"/>
  <c r="E410"/>
  <c r="G412"/>
  <c r="G410"/>
  <c r="G422" s="1"/>
  <c r="G424" s="1"/>
  <c r="F412"/>
  <c r="F410"/>
  <c r="G200"/>
  <c r="G198"/>
  <c r="F200"/>
  <c r="F198"/>
  <c r="E200"/>
  <c r="E198"/>
  <c r="P681"/>
  <c r="P682" s="1"/>
  <c r="L681"/>
  <c r="L682" s="1"/>
  <c r="N681"/>
  <c r="N682" s="1"/>
  <c r="M681"/>
  <c r="M682" s="1"/>
  <c r="O681"/>
  <c r="O682" s="1"/>
  <c r="N673"/>
  <c r="N674" s="1"/>
  <c r="K681"/>
  <c r="K682" s="1"/>
  <c r="J681"/>
  <c r="J682" s="1"/>
  <c r="K673"/>
  <c r="K674" s="1"/>
  <c r="I681"/>
  <c r="I682" s="1"/>
  <c r="O673"/>
  <c r="O674" s="1"/>
  <c r="P642"/>
  <c r="P643" s="1"/>
  <c r="J638"/>
  <c r="J639" s="1"/>
  <c r="O638"/>
  <c r="O639" s="1"/>
  <c r="M638"/>
  <c r="M639" s="1"/>
  <c r="L638"/>
  <c r="L639" s="1"/>
  <c r="K638"/>
  <c r="K639" s="1"/>
  <c r="N613"/>
  <c r="N614" s="1"/>
  <c r="K621"/>
  <c r="K622" s="1"/>
  <c r="O613"/>
  <c r="O614" s="1"/>
  <c r="O373"/>
  <c r="O375" s="1"/>
  <c r="P621"/>
  <c r="P622" s="1"/>
  <c r="N373"/>
  <c r="N375" s="1"/>
  <c r="O621"/>
  <c r="O622" s="1"/>
  <c r="M373"/>
  <c r="M375" s="1"/>
  <c r="N621"/>
  <c r="N622" s="1"/>
  <c r="K373"/>
  <c r="K375" s="1"/>
  <c r="K613"/>
  <c r="K614" s="1"/>
  <c r="M621"/>
  <c r="M622" s="1"/>
  <c r="J621"/>
  <c r="J622" s="1"/>
  <c r="L621"/>
  <c r="L622" s="1"/>
  <c r="I621"/>
  <c r="I622" s="1"/>
  <c r="N314"/>
  <c r="N316" s="1"/>
  <c r="O591"/>
  <c r="O593" s="1"/>
  <c r="K591"/>
  <c r="K593" s="1"/>
  <c r="N591"/>
  <c r="N593" s="1"/>
  <c r="P591"/>
  <c r="P593" s="1"/>
  <c r="J591"/>
  <c r="J593" s="1"/>
  <c r="I591"/>
  <c r="I593" s="1"/>
  <c r="L591"/>
  <c r="L593" s="1"/>
  <c r="O595"/>
  <c r="O597" s="1"/>
  <c r="P587"/>
  <c r="P589" s="1"/>
  <c r="N595"/>
  <c r="N597" s="1"/>
  <c r="M587"/>
  <c r="M589" s="1"/>
  <c r="M591"/>
  <c r="M593" s="1"/>
  <c r="I587"/>
  <c r="I589" s="1"/>
  <c r="I595"/>
  <c r="I597" s="1"/>
  <c r="K587"/>
  <c r="K589" s="1"/>
  <c r="G587"/>
  <c r="G589" s="1"/>
  <c r="O587"/>
  <c r="O589" s="1"/>
  <c r="M595"/>
  <c r="M597" s="1"/>
  <c r="N587"/>
  <c r="N589" s="1"/>
  <c r="L595"/>
  <c r="L597" s="1"/>
  <c r="K595"/>
  <c r="K597" s="1"/>
  <c r="L587"/>
  <c r="L589" s="1"/>
  <c r="J595"/>
  <c r="J597" s="1"/>
  <c r="J587"/>
  <c r="J589" s="1"/>
  <c r="H587"/>
  <c r="H589" s="1"/>
  <c r="P595"/>
  <c r="P597" s="1"/>
  <c r="L534"/>
  <c r="L536" s="1"/>
  <c r="N481"/>
  <c r="N483" s="1"/>
  <c r="L538"/>
  <c r="L540" s="1"/>
  <c r="N538"/>
  <c r="N540" s="1"/>
  <c r="M538"/>
  <c r="M540" s="1"/>
  <c r="K538"/>
  <c r="K540" s="1"/>
  <c r="J538"/>
  <c r="J540" s="1"/>
  <c r="I538"/>
  <c r="I540" s="1"/>
  <c r="N542"/>
  <c r="N544" s="1"/>
  <c r="O542"/>
  <c r="O544" s="1"/>
  <c r="O538"/>
  <c r="O540" s="1"/>
  <c r="M542"/>
  <c r="M544" s="1"/>
  <c r="J542"/>
  <c r="J544" s="1"/>
  <c r="N534"/>
  <c r="N536" s="1"/>
  <c r="K542"/>
  <c r="K544" s="1"/>
  <c r="L542"/>
  <c r="L544" s="1"/>
  <c r="O534"/>
  <c r="O536" s="1"/>
  <c r="P534"/>
  <c r="P536" s="1"/>
  <c r="G534"/>
  <c r="G536" s="1"/>
  <c r="M534"/>
  <c r="M536" s="1"/>
  <c r="K534"/>
  <c r="K536" s="1"/>
  <c r="P542"/>
  <c r="P544" s="1"/>
  <c r="H534"/>
  <c r="H536" s="1"/>
  <c r="P538"/>
  <c r="P540" s="1"/>
  <c r="J534"/>
  <c r="J536" s="1"/>
  <c r="I534"/>
  <c r="I536" s="1"/>
  <c r="I542"/>
  <c r="M481"/>
  <c r="M483" s="1"/>
  <c r="L481"/>
  <c r="L483" s="1"/>
  <c r="K481"/>
  <c r="K483" s="1"/>
  <c r="J481"/>
  <c r="J483" s="1"/>
  <c r="I481"/>
  <c r="I483" s="1"/>
  <c r="P481"/>
  <c r="P483" s="1"/>
  <c r="O481"/>
  <c r="O483" s="1"/>
  <c r="K477"/>
  <c r="K479" s="1"/>
  <c r="M477"/>
  <c r="M479" s="1"/>
  <c r="L485"/>
  <c r="L487" s="1"/>
  <c r="J485"/>
  <c r="J487" s="1"/>
  <c r="N477"/>
  <c r="N479" s="1"/>
  <c r="L477"/>
  <c r="L479" s="1"/>
  <c r="J477"/>
  <c r="J479" s="1"/>
  <c r="I477"/>
  <c r="I479" s="1"/>
  <c r="K422"/>
  <c r="K424" s="1"/>
  <c r="P485"/>
  <c r="P487" s="1"/>
  <c r="P477"/>
  <c r="P479" s="1"/>
  <c r="N485"/>
  <c r="N487" s="1"/>
  <c r="O477"/>
  <c r="O479" s="1"/>
  <c r="M485"/>
  <c r="M487" s="1"/>
  <c r="O485"/>
  <c r="O487" s="1"/>
  <c r="J369"/>
  <c r="J371" s="1"/>
  <c r="K485"/>
  <c r="K487" s="1"/>
  <c r="I485"/>
  <c r="I487" s="1"/>
  <c r="J426"/>
  <c r="J428" s="1"/>
  <c r="M426"/>
  <c r="M428" s="1"/>
  <c r="L426"/>
  <c r="L428" s="1"/>
  <c r="L430"/>
  <c r="L432" s="1"/>
  <c r="K430"/>
  <c r="K432" s="1"/>
  <c r="O430"/>
  <c r="O432" s="1"/>
  <c r="K426"/>
  <c r="K428" s="1"/>
  <c r="M422"/>
  <c r="M424" s="1"/>
  <c r="O426"/>
  <c r="O428" s="1"/>
  <c r="N422"/>
  <c r="N424" s="1"/>
  <c r="I422"/>
  <c r="I424" s="1"/>
  <c r="L422"/>
  <c r="L424" s="1"/>
  <c r="P422"/>
  <c r="P424" s="1"/>
  <c r="O422"/>
  <c r="O424" s="1"/>
  <c r="J422"/>
  <c r="J424" s="1"/>
  <c r="J430"/>
  <c r="J432" s="1"/>
  <c r="P430"/>
  <c r="P432" s="1"/>
  <c r="N426"/>
  <c r="N428" s="1"/>
  <c r="M430"/>
  <c r="M432" s="1"/>
  <c r="I426"/>
  <c r="I428" s="1"/>
  <c r="N430"/>
  <c r="N432" s="1"/>
  <c r="I430"/>
  <c r="P426"/>
  <c r="P428" s="1"/>
  <c r="I369"/>
  <c r="I371" s="1"/>
  <c r="H369"/>
  <c r="H371" s="1"/>
  <c r="M314"/>
  <c r="M316" s="1"/>
  <c r="O365"/>
  <c r="O367" s="1"/>
  <c r="N369"/>
  <c r="N371" s="1"/>
  <c r="K365"/>
  <c r="K367" s="1"/>
  <c r="L369"/>
  <c r="L371" s="1"/>
  <c r="K369"/>
  <c r="K371" s="1"/>
  <c r="J365"/>
  <c r="J367" s="1"/>
  <c r="H365"/>
  <c r="H367" s="1"/>
  <c r="G365"/>
  <c r="G367" s="1"/>
  <c r="I365"/>
  <c r="I367" s="1"/>
  <c r="M365"/>
  <c r="M367" s="1"/>
  <c r="N365"/>
  <c r="N367" s="1"/>
  <c r="L365"/>
  <c r="L367" s="1"/>
  <c r="O369"/>
  <c r="O371" s="1"/>
  <c r="P365"/>
  <c r="P367" s="1"/>
  <c r="M369"/>
  <c r="M371" s="1"/>
  <c r="G369"/>
  <c r="G371" s="1"/>
  <c r="L314"/>
  <c r="L316" s="1"/>
  <c r="K314"/>
  <c r="K316" s="1"/>
  <c r="K310"/>
  <c r="K312" s="1"/>
  <c r="I314"/>
  <c r="I316" s="1"/>
  <c r="J314"/>
  <c r="J316" s="1"/>
  <c r="O318"/>
  <c r="O320" s="1"/>
  <c r="P318"/>
  <c r="P320" s="1"/>
  <c r="N318"/>
  <c r="N320" s="1"/>
  <c r="P314"/>
  <c r="P316" s="1"/>
  <c r="O314"/>
  <c r="O316" s="1"/>
  <c r="L318"/>
  <c r="L320" s="1"/>
  <c r="O310"/>
  <c r="O312" s="1"/>
  <c r="N310"/>
  <c r="N312" s="1"/>
  <c r="K318"/>
  <c r="K320" s="1"/>
  <c r="J318"/>
  <c r="J320" s="1"/>
  <c r="J310"/>
  <c r="J312" s="1"/>
  <c r="I310"/>
  <c r="I312" s="1"/>
  <c r="G310"/>
  <c r="G312" s="1"/>
  <c r="P310"/>
  <c r="P312" s="1"/>
  <c r="M310"/>
  <c r="M312" s="1"/>
  <c r="M318"/>
  <c r="M320" s="1"/>
  <c r="L310"/>
  <c r="L312" s="1"/>
  <c r="I318"/>
  <c r="I320" s="1"/>
  <c r="H310"/>
  <c r="H312" s="1"/>
  <c r="I262"/>
  <c r="I264" s="1"/>
  <c r="H262"/>
  <c r="H264" s="1"/>
  <c r="K262"/>
  <c r="K264" s="1"/>
  <c r="K258"/>
  <c r="K260" s="1"/>
  <c r="M258"/>
  <c r="M260" s="1"/>
  <c r="L258"/>
  <c r="L260" s="1"/>
  <c r="J266"/>
  <c r="J268" s="1"/>
  <c r="I266"/>
  <c r="I268" s="1"/>
  <c r="G262"/>
  <c r="G264" s="1"/>
  <c r="P262"/>
  <c r="P264" s="1"/>
  <c r="G266"/>
  <c r="G268" s="1"/>
  <c r="H266"/>
  <c r="H268" s="1"/>
  <c r="O262"/>
  <c r="O264" s="1"/>
  <c r="P258"/>
  <c r="P260" s="1"/>
  <c r="N262"/>
  <c r="N264" s="1"/>
  <c r="J204"/>
  <c r="J206" s="1"/>
  <c r="O258"/>
  <c r="O260" s="1"/>
  <c r="M262"/>
  <c r="M264" s="1"/>
  <c r="N258"/>
  <c r="N260" s="1"/>
  <c r="L262"/>
  <c r="L264" s="1"/>
  <c r="J262"/>
  <c r="J264" s="1"/>
  <c r="J258"/>
  <c r="J260" s="1"/>
  <c r="I258"/>
  <c r="I260" s="1"/>
  <c r="G258"/>
  <c r="G260" s="1"/>
  <c r="H258"/>
  <c r="H260" s="1"/>
  <c r="P266"/>
  <c r="P268" s="1"/>
  <c r="O266"/>
  <c r="O268" s="1"/>
  <c r="N266"/>
  <c r="N268" s="1"/>
  <c r="M266"/>
  <c r="M268" s="1"/>
  <c r="L266"/>
  <c r="L268" s="1"/>
  <c r="K266"/>
  <c r="K268" s="1"/>
  <c r="N208"/>
  <c r="N210" s="1"/>
  <c r="L208"/>
  <c r="L210" s="1"/>
  <c r="I204"/>
  <c r="I206" s="1"/>
  <c r="M208"/>
  <c r="M210" s="1"/>
  <c r="J212"/>
  <c r="J214" s="1"/>
  <c r="N212"/>
  <c r="N214" s="1"/>
  <c r="L212"/>
  <c r="L214" s="1"/>
  <c r="K212"/>
  <c r="K214" s="1"/>
  <c r="M212"/>
  <c r="M214" s="1"/>
  <c r="K208"/>
  <c r="K210" s="1"/>
  <c r="J208"/>
  <c r="J210" s="1"/>
  <c r="O204"/>
  <c r="O206" s="1"/>
  <c r="N204"/>
  <c r="N206" s="1"/>
  <c r="M204"/>
  <c r="M206" s="1"/>
  <c r="L204"/>
  <c r="L206" s="1"/>
  <c r="K204"/>
  <c r="K206" s="1"/>
  <c r="O208"/>
  <c r="O210" s="1"/>
  <c r="P212"/>
  <c r="P214" s="1"/>
  <c r="O212"/>
  <c r="O214" s="1"/>
  <c r="P204"/>
  <c r="P206" s="1"/>
  <c r="I208"/>
  <c r="I210" s="1"/>
  <c r="I212"/>
  <c r="I214" s="1"/>
  <c r="P208"/>
  <c r="P210" s="1"/>
  <c r="I544" l="1"/>
  <c r="I432"/>
  <c r="E422"/>
  <c r="E424" s="1"/>
  <c r="H200"/>
  <c r="H198"/>
  <c r="O658"/>
  <c r="O659" s="1"/>
  <c r="P650"/>
  <c r="P651" s="1"/>
  <c r="P138"/>
  <c r="I138"/>
  <c r="J138"/>
  <c r="K138"/>
  <c r="M138"/>
  <c r="N138"/>
  <c r="O138"/>
  <c r="L152" l="1"/>
  <c r="L154" s="1"/>
  <c r="L138"/>
  <c r="J617"/>
  <c r="J618" s="1"/>
  <c r="J677"/>
  <c r="J678" s="1"/>
  <c r="M152"/>
  <c r="M154" s="1"/>
  <c r="K152"/>
  <c r="K154" s="1"/>
  <c r="J152"/>
  <c r="J154" s="1"/>
  <c r="N152"/>
  <c r="N154" s="1"/>
  <c r="P152"/>
  <c r="P154" s="1"/>
  <c r="O152"/>
  <c r="O154" s="1"/>
  <c r="I152"/>
  <c r="I154" s="1"/>
  <c r="H152"/>
  <c r="H154" s="1"/>
  <c r="P658" l="1"/>
  <c r="P659" s="1"/>
  <c r="N658"/>
  <c r="N659" s="1"/>
  <c r="M658"/>
  <c r="M659" s="1"/>
  <c r="L658"/>
  <c r="L659" s="1"/>
  <c r="K658"/>
  <c r="K659" s="1"/>
  <c r="J658"/>
  <c r="J659" s="1"/>
  <c r="I658"/>
  <c r="I659" s="1"/>
  <c r="P654"/>
  <c r="P655" s="1"/>
  <c r="O654"/>
  <c r="O655" s="1"/>
  <c r="N654"/>
  <c r="N655" s="1"/>
  <c r="M654"/>
  <c r="M655" s="1"/>
  <c r="L654"/>
  <c r="L655" s="1"/>
  <c r="K654"/>
  <c r="K655" s="1"/>
  <c r="J654"/>
  <c r="J655" s="1"/>
  <c r="I654"/>
  <c r="I655" s="1"/>
  <c r="O650"/>
  <c r="O651" s="1"/>
  <c r="N650"/>
  <c r="N651" s="1"/>
  <c r="M650"/>
  <c r="M651" s="1"/>
  <c r="L650"/>
  <c r="L651" s="1"/>
  <c r="K650"/>
  <c r="K651" s="1"/>
  <c r="J650"/>
  <c r="J651" s="1"/>
  <c r="I650"/>
  <c r="I651" s="1"/>
  <c r="P646"/>
  <c r="P647" s="1"/>
  <c r="O646"/>
  <c r="O647" s="1"/>
  <c r="N646"/>
  <c r="N647" s="1"/>
  <c r="M646"/>
  <c r="M647" s="1"/>
  <c r="L646"/>
  <c r="L647" s="1"/>
  <c r="K646"/>
  <c r="K647" s="1"/>
  <c r="J646"/>
  <c r="J647" s="1"/>
  <c r="I646"/>
  <c r="I647" s="1"/>
  <c r="O642"/>
  <c r="O643" s="1"/>
  <c r="N642"/>
  <c r="N643" s="1"/>
  <c r="M642"/>
  <c r="M643" s="1"/>
  <c r="L642"/>
  <c r="L643" s="1"/>
  <c r="K642"/>
  <c r="K643" s="1"/>
  <c r="J642"/>
  <c r="J643" s="1"/>
  <c r="I642"/>
  <c r="I643" s="1"/>
  <c r="P125"/>
  <c r="M125"/>
  <c r="L125"/>
  <c r="J125"/>
  <c r="N86"/>
  <c r="I86"/>
  <c r="F73" l="1"/>
  <c r="F71"/>
  <c r="F613" s="1"/>
  <c r="F614" s="1"/>
  <c r="E73"/>
  <c r="E71"/>
  <c r="E96" s="1"/>
  <c r="E98" s="1"/>
  <c r="L673"/>
  <c r="L674" s="1"/>
  <c r="L127"/>
  <c r="J673"/>
  <c r="J674" s="1"/>
  <c r="J127"/>
  <c r="I673"/>
  <c r="I674" s="1"/>
  <c r="I127"/>
  <c r="L677"/>
  <c r="L678" s="1"/>
  <c r="L86"/>
  <c r="G673"/>
  <c r="G674" s="1"/>
  <c r="M673"/>
  <c r="M674" s="1"/>
  <c r="M127"/>
  <c r="K677"/>
  <c r="K678" s="1"/>
  <c r="K86"/>
  <c r="P673"/>
  <c r="P674" s="1"/>
  <c r="P127"/>
  <c r="M677"/>
  <c r="M678" s="1"/>
  <c r="M86"/>
  <c r="O677"/>
  <c r="O678" s="1"/>
  <c r="O86"/>
  <c r="P677"/>
  <c r="P678" s="1"/>
  <c r="P86"/>
  <c r="F673"/>
  <c r="F674" s="1"/>
  <c r="I617"/>
  <c r="I618" s="1"/>
  <c r="I677"/>
  <c r="I678" s="1"/>
  <c r="N617"/>
  <c r="N618" s="1"/>
  <c r="N677"/>
  <c r="N678" s="1"/>
  <c r="P617"/>
  <c r="P618" s="1"/>
  <c r="G613"/>
  <c r="G614" s="1"/>
  <c r="I613"/>
  <c r="I614" s="1"/>
  <c r="L617"/>
  <c r="L618" s="1"/>
  <c r="J613"/>
  <c r="J614" s="1"/>
  <c r="K617"/>
  <c r="K618" s="1"/>
  <c r="M617"/>
  <c r="M618" s="1"/>
  <c r="L156"/>
  <c r="L158" s="1"/>
  <c r="L148"/>
  <c r="L150" s="1"/>
  <c r="L613"/>
  <c r="L614" s="1"/>
  <c r="M613"/>
  <c r="M614" s="1"/>
  <c r="O617"/>
  <c r="O618" s="1"/>
  <c r="P613"/>
  <c r="P614" s="1"/>
  <c r="I96"/>
  <c r="I98" s="1"/>
  <c r="N96"/>
  <c r="N98" s="1"/>
  <c r="H156"/>
  <c r="H158" s="1"/>
  <c r="H148"/>
  <c r="H150" s="1"/>
  <c r="I156"/>
  <c r="I158" s="1"/>
  <c r="I148"/>
  <c r="I150" s="1"/>
  <c r="J156"/>
  <c r="J158" s="1"/>
  <c r="J148"/>
  <c r="J150" s="1"/>
  <c r="K148"/>
  <c r="K150" s="1"/>
  <c r="K156"/>
  <c r="K158" s="1"/>
  <c r="G148"/>
  <c r="G150" s="1"/>
  <c r="M148"/>
  <c r="M150" s="1"/>
  <c r="M156"/>
  <c r="M158" s="1"/>
  <c r="N148"/>
  <c r="N150" s="1"/>
  <c r="N156"/>
  <c r="N158" s="1"/>
  <c r="O148"/>
  <c r="O150" s="1"/>
  <c r="O156"/>
  <c r="O158" s="1"/>
  <c r="P148"/>
  <c r="P150" s="1"/>
  <c r="P156"/>
  <c r="P158" s="1"/>
  <c r="E152"/>
  <c r="E154" s="1"/>
  <c r="J104"/>
  <c r="J106" s="1"/>
  <c r="M96"/>
  <c r="M98" s="1"/>
  <c r="E156"/>
  <c r="E158" s="1"/>
  <c r="F587"/>
  <c r="F589" s="1"/>
  <c r="F262"/>
  <c r="F264" s="1"/>
  <c r="F534"/>
  <c r="F536" s="1"/>
  <c r="E262"/>
  <c r="E264" s="1"/>
  <c r="E310"/>
  <c r="E312" s="1"/>
  <c r="O104"/>
  <c r="O106" s="1"/>
  <c r="F310"/>
  <c r="F312" s="1"/>
  <c r="E100"/>
  <c r="E102" s="1"/>
  <c r="F266"/>
  <c r="F268" s="1"/>
  <c r="F369"/>
  <c r="F371" s="1"/>
  <c r="L96"/>
  <c r="L98" s="1"/>
  <c r="E258"/>
  <c r="E260" s="1"/>
  <c r="E534"/>
  <c r="E536" s="1"/>
  <c r="F258"/>
  <c r="F260" s="1"/>
  <c r="P104"/>
  <c r="P106" s="1"/>
  <c r="P100"/>
  <c r="E266"/>
  <c r="E268" s="1"/>
  <c r="J96"/>
  <c r="J98" s="1"/>
  <c r="K104"/>
  <c r="K106" s="1"/>
  <c r="K96"/>
  <c r="K98" s="1"/>
  <c r="H100"/>
  <c r="I100"/>
  <c r="J100"/>
  <c r="K100"/>
  <c r="L100"/>
  <c r="M100"/>
  <c r="I104"/>
  <c r="G96"/>
  <c r="G98" s="1"/>
  <c r="H96"/>
  <c r="H98" s="1"/>
  <c r="G100"/>
  <c r="G102" s="1"/>
  <c r="E148"/>
  <c r="E150" s="1"/>
  <c r="E587"/>
  <c r="E589" s="1"/>
  <c r="G104"/>
  <c r="G106" s="1"/>
  <c r="F148"/>
  <c r="F150" s="1"/>
  <c r="F365"/>
  <c r="F367" s="1"/>
  <c r="L104"/>
  <c r="L106" s="1"/>
  <c r="H104"/>
  <c r="H106" s="1"/>
  <c r="F422"/>
  <c r="F424" s="1"/>
  <c r="O96"/>
  <c r="O98" s="1"/>
  <c r="N100"/>
  <c r="M104"/>
  <c r="M106" s="1"/>
  <c r="P96"/>
  <c r="P98" s="1"/>
  <c r="O100"/>
  <c r="N104"/>
  <c r="N106" s="1"/>
  <c r="I693" l="1"/>
  <c r="I106"/>
  <c r="E673"/>
  <c r="E674" s="1"/>
  <c r="E104"/>
  <c r="E106" s="1"/>
  <c r="E613"/>
  <c r="E614" s="1"/>
  <c r="H102"/>
  <c r="O689"/>
  <c r="O690" s="1"/>
  <c r="O102"/>
  <c r="P689"/>
  <c r="P690" s="1"/>
  <c r="P102"/>
  <c r="N689"/>
  <c r="N690" s="1"/>
  <c r="N102"/>
  <c r="K689"/>
  <c r="K690" s="1"/>
  <c r="K102"/>
  <c r="L689"/>
  <c r="L690" s="1"/>
  <c r="L102"/>
  <c r="J689"/>
  <c r="J690" s="1"/>
  <c r="J102"/>
  <c r="M689"/>
  <c r="M690" s="1"/>
  <c r="M102"/>
  <c r="I689"/>
  <c r="I690" s="1"/>
  <c r="I102"/>
  <c r="N685"/>
  <c r="N686" s="1"/>
  <c r="J685"/>
  <c r="J686" s="1"/>
  <c r="O693"/>
  <c r="I685"/>
  <c r="I686" s="1"/>
  <c r="M693"/>
  <c r="M685"/>
  <c r="M686" s="1"/>
  <c r="J693"/>
  <c r="L685"/>
  <c r="L686" s="1"/>
  <c r="O685"/>
  <c r="O686" s="1"/>
  <c r="N693"/>
  <c r="K685"/>
  <c r="K686" s="1"/>
  <c r="P693"/>
  <c r="P685"/>
  <c r="P686" s="1"/>
  <c r="L693"/>
  <c r="K693"/>
  <c r="J629"/>
  <c r="J630" s="1"/>
  <c r="P629"/>
  <c r="P630" s="1"/>
  <c r="I629"/>
  <c r="I630" s="1"/>
  <c r="N629"/>
  <c r="N630" s="1"/>
  <c r="O629"/>
  <c r="O630" s="1"/>
  <c r="M629"/>
  <c r="M630" s="1"/>
  <c r="L629"/>
  <c r="L630" s="1"/>
  <c r="K629"/>
  <c r="K630" s="1"/>
  <c r="J625"/>
  <c r="J626" s="1"/>
  <c r="K625"/>
  <c r="K626" s="1"/>
  <c r="I625"/>
  <c r="I626" s="1"/>
  <c r="J633"/>
  <c r="J634" s="1"/>
  <c r="M625"/>
  <c r="M626" s="1"/>
  <c r="P633"/>
  <c r="P634" s="1"/>
  <c r="L625"/>
  <c r="L626" s="1"/>
  <c r="O633"/>
  <c r="O634" s="1"/>
  <c r="I633"/>
  <c r="I634" s="1"/>
  <c r="K633"/>
  <c r="K634" s="1"/>
  <c r="O625"/>
  <c r="O626" s="1"/>
  <c r="L633"/>
  <c r="L634" s="1"/>
  <c r="N633"/>
  <c r="N634" s="1"/>
  <c r="M633"/>
  <c r="M634" s="1"/>
  <c r="P625"/>
  <c r="P626" s="1"/>
  <c r="N625"/>
  <c r="N626" s="1"/>
  <c r="L694" l="1"/>
  <c r="P694"/>
  <c r="O694"/>
  <c r="N694"/>
  <c r="M694"/>
  <c r="K694"/>
  <c r="J694"/>
  <c r="I694"/>
  <c r="L44" i="24"/>
  <c r="L43"/>
  <c r="L42"/>
  <c r="E363" i="29"/>
  <c r="F363"/>
  <c r="L44" i="9" l="1"/>
  <c r="L42"/>
  <c r="L43"/>
  <c r="J44"/>
  <c r="J42"/>
  <c r="J43"/>
  <c r="I42"/>
  <c r="I43"/>
  <c r="I44"/>
  <c r="I43" i="26"/>
  <c r="I44"/>
  <c r="I42"/>
  <c r="M45" i="9"/>
  <c r="L45" i="24" l="1"/>
  <c r="G44" i="9" l="1"/>
  <c r="G192" i="29" l="1"/>
  <c r="G190"/>
  <c r="E192"/>
  <c r="E190"/>
  <c r="F192"/>
  <c r="F190"/>
  <c r="G45" i="26"/>
  <c r="F44" i="24"/>
  <c r="F43"/>
  <c r="F42"/>
  <c r="D42"/>
  <c r="F45" i="26"/>
  <c r="G617" i="29" l="1"/>
  <c r="G618" s="1"/>
  <c r="G212"/>
  <c r="G208"/>
  <c r="G204"/>
  <c r="E204"/>
  <c r="E212"/>
  <c r="E617"/>
  <c r="E618" s="1"/>
  <c r="E208"/>
  <c r="F208"/>
  <c r="F212"/>
  <c r="F204"/>
  <c r="F45" i="9"/>
  <c r="E45" i="24"/>
  <c r="E45" i="9"/>
  <c r="D42"/>
  <c r="G210" i="29" l="1"/>
  <c r="G214"/>
  <c r="G206"/>
  <c r="G625"/>
  <c r="G626" s="1"/>
  <c r="E210"/>
  <c r="E214"/>
  <c r="E206"/>
  <c r="E625"/>
  <c r="E626" s="1"/>
  <c r="F206"/>
  <c r="F214"/>
  <c r="F210"/>
  <c r="E45" i="25"/>
  <c r="D44" i="9"/>
  <c r="E475" i="29" l="1"/>
  <c r="E473"/>
  <c r="K42" i="26"/>
  <c r="D44" i="24"/>
  <c r="D44" i="25" l="1"/>
  <c r="N9" i="26" l="1"/>
  <c r="N40" l="1"/>
  <c r="N39"/>
  <c r="N38"/>
  <c r="N35"/>
  <c r="N33"/>
  <c r="N32"/>
  <c r="N31"/>
  <c r="N29"/>
  <c r="N27"/>
  <c r="N26"/>
  <c r="N25"/>
  <c r="N23"/>
  <c r="N21"/>
  <c r="N19"/>
  <c r="N18"/>
  <c r="N14"/>
  <c r="N13"/>
  <c r="N11"/>
  <c r="N10"/>
  <c r="N30" l="1"/>
  <c r="N37"/>
  <c r="N34"/>
  <c r="N20"/>
  <c r="N22"/>
  <c r="N28"/>
  <c r="N24"/>
  <c r="N36"/>
  <c r="N35" i="24"/>
  <c r="N38"/>
  <c r="N22" l="1"/>
  <c r="N39" l="1"/>
  <c r="N26"/>
  <c r="N27" l="1"/>
  <c r="N25"/>
  <c r="N34"/>
  <c r="N11"/>
  <c r="N36"/>
  <c r="N23"/>
  <c r="N28"/>
  <c r="N19" l="1"/>
  <c r="N18"/>
  <c r="N37"/>
  <c r="N32"/>
  <c r="N10"/>
  <c r="N30"/>
  <c r="N33" l="1"/>
  <c r="N9"/>
  <c r="N24"/>
  <c r="N29"/>
  <c r="N13"/>
  <c r="N31"/>
  <c r="N20"/>
  <c r="N14"/>
  <c r="N40"/>
  <c r="N35" i="27" l="1"/>
  <c r="N33"/>
  <c r="N39" l="1"/>
  <c r="N38"/>
  <c r="N37"/>
  <c r="N36"/>
  <c r="N34"/>
  <c r="N32"/>
  <c r="N30"/>
  <c r="N29"/>
  <c r="N28"/>
  <c r="N27"/>
  <c r="N26"/>
  <c r="N27" i="28"/>
  <c r="N22"/>
  <c r="N41" i="26"/>
  <c r="N12" l="1"/>
  <c r="N38" i="28"/>
  <c r="N26"/>
  <c r="N13" i="27"/>
  <c r="N40" i="28"/>
  <c r="N32"/>
  <c r="N25" i="27"/>
  <c r="N24"/>
  <c r="N34" i="28"/>
  <c r="N22" i="27"/>
  <c r="N37" i="28"/>
  <c r="N23"/>
  <c r="N23" i="27"/>
  <c r="N10"/>
  <c r="N28" i="28"/>
  <c r="N41" i="24"/>
  <c r="N41" i="27"/>
  <c r="N36" i="28"/>
  <c r="N41" i="25"/>
  <c r="N15" i="26"/>
  <c r="N26" i="25"/>
  <c r="N38"/>
  <c r="N34"/>
  <c r="N22"/>
  <c r="N25"/>
  <c r="N35"/>
  <c r="N37"/>
  <c r="N27"/>
  <c r="N31"/>
  <c r="N32"/>
  <c r="N23"/>
  <c r="N28"/>
  <c r="N36"/>
  <c r="N20" i="27"/>
  <c r="N12" i="24"/>
  <c r="N14" i="28"/>
  <c r="N29"/>
  <c r="N30"/>
  <c r="N14" i="27"/>
  <c r="N31"/>
  <c r="N40"/>
  <c r="N13" i="28"/>
  <c r="N19"/>
  <c r="N31"/>
  <c r="N33"/>
  <c r="N35"/>
  <c r="N25"/>
  <c r="N10"/>
  <c r="N39"/>
  <c r="N20" l="1"/>
  <c r="N9" i="27"/>
  <c r="N11"/>
  <c r="N24" i="28"/>
  <c r="N30" i="25"/>
  <c r="N10"/>
  <c r="N24"/>
  <c r="N40"/>
  <c r="N29"/>
  <c r="N19"/>
  <c r="N18"/>
  <c r="N14"/>
  <c r="N20"/>
  <c r="N39"/>
  <c r="N13"/>
  <c r="N33"/>
  <c r="N12" i="27"/>
  <c r="N41" i="28"/>
  <c r="N15" l="1"/>
  <c r="N15" i="27"/>
  <c r="N12" i="28"/>
  <c r="N15" i="25"/>
  <c r="N12"/>
  <c r="G576" i="29" l="1"/>
  <c r="E576"/>
  <c r="E146"/>
  <c r="G475" l="1"/>
  <c r="G473"/>
  <c r="F584"/>
  <c r="F582"/>
  <c r="F475"/>
  <c r="F473"/>
  <c r="E584"/>
  <c r="E582"/>
  <c r="G584"/>
  <c r="G582"/>
  <c r="F420"/>
  <c r="F418"/>
  <c r="G420"/>
  <c r="G418"/>
  <c r="E420"/>
  <c r="G146"/>
  <c r="G144"/>
  <c r="F146"/>
  <c r="F144"/>
  <c r="M42" i="26"/>
  <c r="M44"/>
  <c r="M43"/>
  <c r="M43" i="24"/>
  <c r="M44"/>
  <c r="M42"/>
  <c r="K43" i="26"/>
  <c r="K44"/>
  <c r="J43"/>
  <c r="J42"/>
  <c r="J44"/>
  <c r="H44" i="24"/>
  <c r="H43"/>
  <c r="H42"/>
  <c r="G44"/>
  <c r="G43"/>
  <c r="G42"/>
  <c r="E44" i="26"/>
  <c r="E43"/>
  <c r="E42"/>
  <c r="E45"/>
  <c r="H475" i="29" l="1"/>
  <c r="H473"/>
  <c r="G591"/>
  <c r="G593" s="1"/>
  <c r="G595"/>
  <c r="G597" s="1"/>
  <c r="H584"/>
  <c r="H582"/>
  <c r="E591"/>
  <c r="E593" s="1"/>
  <c r="E595"/>
  <c r="E597" s="1"/>
  <c r="E430"/>
  <c r="E432" s="1"/>
  <c r="E426"/>
  <c r="E428" s="1"/>
  <c r="F591"/>
  <c r="F593" s="1"/>
  <c r="F595"/>
  <c r="F597" s="1"/>
  <c r="F430"/>
  <c r="F432" s="1"/>
  <c r="F426"/>
  <c r="F428" s="1"/>
  <c r="G430"/>
  <c r="G432" s="1"/>
  <c r="G426"/>
  <c r="G428" s="1"/>
  <c r="F152"/>
  <c r="F154" s="1"/>
  <c r="F156"/>
  <c r="F158" s="1"/>
  <c r="G152"/>
  <c r="G156"/>
  <c r="M43" i="27"/>
  <c r="M44"/>
  <c r="M42"/>
  <c r="L45" i="9"/>
  <c r="K45" i="26"/>
  <c r="E45" i="27"/>
  <c r="D45" i="26"/>
  <c r="M45"/>
  <c r="E45" i="28"/>
  <c r="H591" i="29" l="1"/>
  <c r="H593" s="1"/>
  <c r="H595"/>
  <c r="H597" s="1"/>
  <c r="H420"/>
  <c r="H418"/>
  <c r="H412"/>
  <c r="H410"/>
  <c r="G154"/>
  <c r="G158"/>
  <c r="J45" i="26"/>
  <c r="J45" i="24"/>
  <c r="I43"/>
  <c r="H430" i="29" l="1"/>
  <c r="H432" s="1"/>
  <c r="H422"/>
  <c r="H426"/>
  <c r="H428" s="1"/>
  <c r="M42" i="9"/>
  <c r="I45"/>
  <c r="I44" i="24"/>
  <c r="I42"/>
  <c r="H576" i="29"/>
  <c r="M43" i="9"/>
  <c r="M44"/>
  <c r="H424" i="29" l="1"/>
  <c r="M43" i="25"/>
  <c r="M42"/>
  <c r="M44"/>
  <c r="M45" i="24"/>
  <c r="I42" i="27"/>
  <c r="I43"/>
  <c r="I44"/>
  <c r="M42" i="28"/>
  <c r="M43"/>
  <c r="M44"/>
  <c r="J45" i="27"/>
  <c r="H527" i="29"/>
  <c r="G527"/>
  <c r="F527"/>
  <c r="E527"/>
  <c r="J42" i="24"/>
  <c r="J43"/>
  <c r="J44"/>
  <c r="F467" i="29" l="1"/>
  <c r="F465"/>
  <c r="E467"/>
  <c r="E465"/>
  <c r="G467"/>
  <c r="G465"/>
  <c r="H529"/>
  <c r="G529"/>
  <c r="F529"/>
  <c r="E529"/>
  <c r="M45" i="27"/>
  <c r="M45" i="28"/>
  <c r="L42" i="25"/>
  <c r="M45"/>
  <c r="L43" i="26"/>
  <c r="K44" i="24"/>
  <c r="L42" i="26"/>
  <c r="L44"/>
  <c r="K43" i="24"/>
  <c r="K43" i="9"/>
  <c r="K45"/>
  <c r="L45" i="26"/>
  <c r="K42" i="24"/>
  <c r="K44" i="9"/>
  <c r="K42"/>
  <c r="H465" i="29"/>
  <c r="G477" l="1"/>
  <c r="G481"/>
  <c r="G483" s="1"/>
  <c r="G485"/>
  <c r="G487" s="1"/>
  <c r="G642"/>
  <c r="G643" s="1"/>
  <c r="G677"/>
  <c r="G678" s="1"/>
  <c r="E481"/>
  <c r="E483" s="1"/>
  <c r="E485"/>
  <c r="E487" s="1"/>
  <c r="E477"/>
  <c r="E642"/>
  <c r="E643" s="1"/>
  <c r="E677"/>
  <c r="E678" s="1"/>
  <c r="F477"/>
  <c r="F481"/>
  <c r="F483" s="1"/>
  <c r="F642"/>
  <c r="F643" s="1"/>
  <c r="F485"/>
  <c r="F487" s="1"/>
  <c r="H481"/>
  <c r="H483" s="1"/>
  <c r="H485"/>
  <c r="H487" s="1"/>
  <c r="H477"/>
  <c r="H642"/>
  <c r="H643" s="1"/>
  <c r="H538"/>
  <c r="H542"/>
  <c r="H646"/>
  <c r="H647" s="1"/>
  <c r="G542"/>
  <c r="G538"/>
  <c r="G646"/>
  <c r="G647" s="1"/>
  <c r="F542"/>
  <c r="F646"/>
  <c r="F647" s="1"/>
  <c r="F538"/>
  <c r="E538"/>
  <c r="E542"/>
  <c r="E646"/>
  <c r="E647" s="1"/>
  <c r="H467"/>
  <c r="J44" i="25"/>
  <c r="J42" i="27"/>
  <c r="J43"/>
  <c r="J44"/>
  <c r="L43"/>
  <c r="L44"/>
  <c r="L42"/>
  <c r="K42" i="28"/>
  <c r="K44" i="25"/>
  <c r="K43"/>
  <c r="K43" i="28"/>
  <c r="K42" i="27"/>
  <c r="K43"/>
  <c r="L44" i="28"/>
  <c r="K44" i="27"/>
  <c r="L44" i="25"/>
  <c r="L43"/>
  <c r="K42"/>
  <c r="L43" i="28"/>
  <c r="L42"/>
  <c r="K44"/>
  <c r="L45"/>
  <c r="L45" i="25"/>
  <c r="K45" i="24"/>
  <c r="L45" i="27"/>
  <c r="H363" i="29"/>
  <c r="E479" l="1"/>
  <c r="E650"/>
  <c r="E651" s="1"/>
  <c r="E685"/>
  <c r="E686" s="1"/>
  <c r="F479"/>
  <c r="F650"/>
  <c r="F651" s="1"/>
  <c r="H479"/>
  <c r="H650"/>
  <c r="H651" s="1"/>
  <c r="G479"/>
  <c r="G650"/>
  <c r="G651" s="1"/>
  <c r="G685"/>
  <c r="G686" s="1"/>
  <c r="H544"/>
  <c r="H658"/>
  <c r="H659" s="1"/>
  <c r="H540"/>
  <c r="H654"/>
  <c r="H655" s="1"/>
  <c r="G540"/>
  <c r="G654"/>
  <c r="G655" s="1"/>
  <c r="G544"/>
  <c r="G658"/>
  <c r="G659" s="1"/>
  <c r="F540"/>
  <c r="F654"/>
  <c r="F655" s="1"/>
  <c r="F544"/>
  <c r="F658"/>
  <c r="F659" s="1"/>
  <c r="E544"/>
  <c r="E658"/>
  <c r="E659" s="1"/>
  <c r="E540"/>
  <c r="E654"/>
  <c r="E655" s="1"/>
  <c r="J43" i="25"/>
  <c r="K45" i="28"/>
  <c r="J45" i="9"/>
  <c r="I45" i="26"/>
  <c r="K45" i="27"/>
  <c r="K45" i="25"/>
  <c r="J42"/>
  <c r="J42" i="28" l="1"/>
  <c r="I44" i="25"/>
  <c r="F43" i="26"/>
  <c r="E307" i="29" l="1"/>
  <c r="E305"/>
  <c r="F307"/>
  <c r="F305"/>
  <c r="G307"/>
  <c r="G305"/>
  <c r="H307"/>
  <c r="H305"/>
  <c r="G45" i="9"/>
  <c r="E44"/>
  <c r="H45" i="26"/>
  <c r="N45" s="1"/>
  <c r="H43"/>
  <c r="J45" i="25"/>
  <c r="H44" i="26"/>
  <c r="H42"/>
  <c r="J45" i="28"/>
  <c r="H44" i="9"/>
  <c r="H43"/>
  <c r="H42"/>
  <c r="F314" i="29" l="1"/>
  <c r="F316" s="1"/>
  <c r="F318"/>
  <c r="F320" s="1"/>
  <c r="F621"/>
  <c r="F622" s="1"/>
  <c r="F681"/>
  <c r="F682" s="1"/>
  <c r="G314"/>
  <c r="G318"/>
  <c r="G621"/>
  <c r="G622" s="1"/>
  <c r="G681"/>
  <c r="G682" s="1"/>
  <c r="H318"/>
  <c r="H320" s="1"/>
  <c r="H314"/>
  <c r="H316" s="1"/>
  <c r="H621"/>
  <c r="H622" s="1"/>
  <c r="H681"/>
  <c r="H682" s="1"/>
  <c r="E621"/>
  <c r="E622" s="1"/>
  <c r="E318"/>
  <c r="E314"/>
  <c r="E681"/>
  <c r="E682" s="1"/>
  <c r="H44" i="25"/>
  <c r="H43"/>
  <c r="H42"/>
  <c r="H43" i="27"/>
  <c r="H42"/>
  <c r="H44"/>
  <c r="H45" i="9"/>
  <c r="H42" i="28"/>
  <c r="F44" i="26"/>
  <c r="F42"/>
  <c r="F181" i="29"/>
  <c r="G320" l="1"/>
  <c r="G633"/>
  <c r="G634" s="1"/>
  <c r="G693"/>
  <c r="G316"/>
  <c r="G629"/>
  <c r="G630" s="1"/>
  <c r="G689"/>
  <c r="G690" s="1"/>
  <c r="E316"/>
  <c r="E629"/>
  <c r="E630" s="1"/>
  <c r="E689"/>
  <c r="E690" s="1"/>
  <c r="E320"/>
  <c r="E633"/>
  <c r="E634" s="1"/>
  <c r="E693"/>
  <c r="J44" i="28"/>
  <c r="G44" i="25"/>
  <c r="G42" i="9"/>
  <c r="F43" i="27"/>
  <c r="F43" i="9"/>
  <c r="F44"/>
  <c r="F42"/>
  <c r="E44" i="24"/>
  <c r="N44" s="1"/>
  <c r="E42" i="9"/>
  <c r="E43"/>
  <c r="G44" i="26"/>
  <c r="G42"/>
  <c r="E42" i="24"/>
  <c r="N42" s="1"/>
  <c r="E43"/>
  <c r="G43" i="26"/>
  <c r="G43" i="9"/>
  <c r="H44" i="28"/>
  <c r="H43"/>
  <c r="E694" i="29" l="1"/>
  <c r="G694"/>
  <c r="H192"/>
  <c r="H190"/>
  <c r="J43" i="28"/>
  <c r="I43"/>
  <c r="G45" i="24"/>
  <c r="G42" i="27"/>
  <c r="G43"/>
  <c r="G44"/>
  <c r="G42" i="28"/>
  <c r="G42" i="25"/>
  <c r="G43"/>
  <c r="G43" i="28"/>
  <c r="G44"/>
  <c r="E43" i="27"/>
  <c r="E42"/>
  <c r="F42"/>
  <c r="E43" i="28"/>
  <c r="F44" i="27"/>
  <c r="E44" i="25"/>
  <c r="E43"/>
  <c r="E42" i="28"/>
  <c r="E42" i="25"/>
  <c r="F44"/>
  <c r="E44" i="27"/>
  <c r="F42" i="25"/>
  <c r="E44" i="28"/>
  <c r="F43" i="25"/>
  <c r="F43" i="28"/>
  <c r="F42"/>
  <c r="F44"/>
  <c r="F45" i="24"/>
  <c r="D45"/>
  <c r="H45"/>
  <c r="I42" i="28"/>
  <c r="I45" i="24"/>
  <c r="I42" i="25"/>
  <c r="I44" i="28"/>
  <c r="I43" i="25"/>
  <c r="H204" i="29" l="1"/>
  <c r="H208"/>
  <c r="H212"/>
  <c r="H617"/>
  <c r="H618" s="1"/>
  <c r="H677"/>
  <c r="H678" s="1"/>
  <c r="N44" i="25"/>
  <c r="I45" i="28"/>
  <c r="I45" i="27"/>
  <c r="I45" i="25"/>
  <c r="N45" i="24"/>
  <c r="F45" i="27"/>
  <c r="F45" i="25"/>
  <c r="F45" i="28"/>
  <c r="H45"/>
  <c r="H45" i="27"/>
  <c r="H45" i="25"/>
  <c r="G45"/>
  <c r="G45" i="28"/>
  <c r="G45" i="27"/>
  <c r="H214" i="29" l="1"/>
  <c r="H633"/>
  <c r="H634" s="1"/>
  <c r="H693"/>
  <c r="H210"/>
  <c r="H689"/>
  <c r="H690" s="1"/>
  <c r="H629"/>
  <c r="H630" s="1"/>
  <c r="H206"/>
  <c r="H625"/>
  <c r="H626" s="1"/>
  <c r="H685"/>
  <c r="H686" s="1"/>
  <c r="D43" i="26"/>
  <c r="N43" s="1"/>
  <c r="D42"/>
  <c r="N42" s="1"/>
  <c r="D44"/>
  <c r="N44" s="1"/>
  <c r="H694" i="29" l="1"/>
  <c r="D44" i="27"/>
  <c r="N44" s="1"/>
  <c r="F86" i="29" l="1"/>
  <c r="F84"/>
  <c r="D43" i="24"/>
  <c r="N43" s="1"/>
  <c r="D43" i="9"/>
  <c r="F100" i="29" l="1"/>
  <c r="F104"/>
  <c r="F96"/>
  <c r="F617"/>
  <c r="F618" s="1"/>
  <c r="F677"/>
  <c r="F678" s="1"/>
  <c r="D42" i="25"/>
  <c r="N42" s="1"/>
  <c r="D43"/>
  <c r="N43" s="1"/>
  <c r="D42" i="28"/>
  <c r="N42" s="1"/>
  <c r="D43"/>
  <c r="N43" s="1"/>
  <c r="D45" i="27"/>
  <c r="N45" s="1"/>
  <c r="D44" i="28"/>
  <c r="N44" s="1"/>
  <c r="D45" i="9"/>
  <c r="D42" i="27"/>
  <c r="N42" s="1"/>
  <c r="D43"/>
  <c r="N43" s="1"/>
  <c r="F98" i="29" l="1"/>
  <c r="F625"/>
  <c r="F626" s="1"/>
  <c r="F685"/>
  <c r="F686" s="1"/>
  <c r="F106"/>
  <c r="F633"/>
  <c r="F634" s="1"/>
  <c r="F693"/>
  <c r="F102"/>
  <c r="F629"/>
  <c r="F630" s="1"/>
  <c r="F689"/>
  <c r="F690" s="1"/>
  <c r="D45" i="25"/>
  <c r="N45" s="1"/>
  <c r="D45" i="28"/>
  <c r="N45" s="1"/>
  <c r="F694" i="29" l="1"/>
  <c r="N20" i="9" l="1"/>
  <c r="N37"/>
  <c r="N41"/>
  <c r="N36"/>
  <c r="N38"/>
  <c r="N27"/>
  <c r="N35"/>
  <c r="N30"/>
  <c r="N24"/>
  <c r="N34"/>
  <c r="N32"/>
  <c r="N28"/>
  <c r="N33"/>
  <c r="N31"/>
  <c r="N29"/>
  <c r="N13"/>
  <c r="N25"/>
  <c r="N26"/>
  <c r="N23"/>
  <c r="N14"/>
  <c r="N39"/>
  <c r="N40"/>
  <c r="N18"/>
  <c r="N10" l="1"/>
  <c r="N22"/>
  <c r="N21" l="1"/>
  <c r="N12" l="1"/>
  <c r="N19"/>
  <c r="N15"/>
  <c r="N43" l="1"/>
  <c r="N44"/>
  <c r="N42"/>
  <c r="N45" l="1"/>
  <c r="N21" i="24" l="1"/>
  <c r="N21" i="25"/>
  <c r="N21" i="28" l="1"/>
  <c r="N21" i="27"/>
  <c r="F11" i="9" l="1"/>
  <c r="N11" s="1"/>
  <c r="V132" i="7"/>
  <c r="F11" i="25" s="1"/>
  <c r="N11" s="1"/>
  <c r="Z132" i="7"/>
  <c r="F11" i="28" s="1"/>
  <c r="N11" s="1"/>
</calcChain>
</file>

<file path=xl/sharedStrings.xml><?xml version="1.0" encoding="utf-8"?>
<sst xmlns="http://schemas.openxmlformats.org/spreadsheetml/2006/main" count="5820" uniqueCount="1026">
  <si>
    <t xml:space="preserve">Сезон : </t>
  </si>
  <si>
    <t xml:space="preserve">   1-я неделя</t>
  </si>
  <si>
    <t>Сборник</t>
  </si>
  <si>
    <t>Наименование блюд</t>
  </si>
  <si>
    <t>Выход</t>
  </si>
  <si>
    <t>рецеп №</t>
  </si>
  <si>
    <t>Б</t>
  </si>
  <si>
    <t>Ж</t>
  </si>
  <si>
    <t>У</t>
  </si>
  <si>
    <t>Пром.пр.</t>
  </si>
  <si>
    <t>Хлеб пшеничный</t>
  </si>
  <si>
    <t>Норма по СанПин</t>
  </si>
  <si>
    <t>День</t>
  </si>
  <si>
    <t>Литература:</t>
  </si>
  <si>
    <t>СКУРИХИН И.М.,ТУТЕЛЬЯН В.А.</t>
  </si>
  <si>
    <t xml:space="preserve">ТАБЛИЦЫ ХИМИЧЕСКОГО СОСТАВА И КАЛОРИЙНОСТИ </t>
  </si>
  <si>
    <t>РОССИЙСКИХ ПРОДУКТОВ ПИТАНИЯ: Справочник. - М.: ДеЛи принт, 2008. - 276 с.</t>
  </si>
  <si>
    <t xml:space="preserve">"Ведомость контроля за рационом питания"                                       </t>
  </si>
  <si>
    <t>норма</t>
  </si>
  <si>
    <t>в</t>
  </si>
  <si>
    <t>Откло-</t>
  </si>
  <si>
    <t>нение</t>
  </si>
  <si>
    <t>наименование группы</t>
  </si>
  <si>
    <t xml:space="preserve">от </t>
  </si>
  <si>
    <t>за</t>
  </si>
  <si>
    <t>1-й</t>
  </si>
  <si>
    <t>2-й</t>
  </si>
  <si>
    <t>3-й</t>
  </si>
  <si>
    <t>4-й</t>
  </si>
  <si>
    <t>5-й</t>
  </si>
  <si>
    <t>6-й</t>
  </si>
  <si>
    <t>7-й</t>
  </si>
  <si>
    <t>8-й</t>
  </si>
  <si>
    <t>9-й</t>
  </si>
  <si>
    <t>10-й</t>
  </si>
  <si>
    <t>нормы</t>
  </si>
  <si>
    <t>граммах</t>
  </si>
  <si>
    <t>день</t>
  </si>
  <si>
    <t>%</t>
  </si>
  <si>
    <t>хлеб пшеничный</t>
  </si>
  <si>
    <t>мука пшеничная</t>
  </si>
  <si>
    <t>крупы, бобовые</t>
  </si>
  <si>
    <t xml:space="preserve">макаронные изделия </t>
  </si>
  <si>
    <t>картофель</t>
  </si>
  <si>
    <t>рыба-филе</t>
  </si>
  <si>
    <t>сыр</t>
  </si>
  <si>
    <t>масло сливочное</t>
  </si>
  <si>
    <t>масло растительное</t>
  </si>
  <si>
    <t>сахар</t>
  </si>
  <si>
    <t>кондитерские изделия</t>
  </si>
  <si>
    <t>чай</t>
  </si>
  <si>
    <t>дрожжи хлебопекарные</t>
  </si>
  <si>
    <t>соль</t>
  </si>
  <si>
    <t xml:space="preserve">белки </t>
  </si>
  <si>
    <t>жиры</t>
  </si>
  <si>
    <t>углеводы</t>
  </si>
  <si>
    <t>каллорийность</t>
  </si>
  <si>
    <t xml:space="preserve">молоко </t>
  </si>
  <si>
    <t xml:space="preserve">                     норма закладки продуктов в гр на 1 порцию</t>
  </si>
  <si>
    <t>1-п/г.</t>
  </si>
  <si>
    <t>кабачек</t>
  </si>
  <si>
    <t xml:space="preserve">творог </t>
  </si>
  <si>
    <t>печень</t>
  </si>
  <si>
    <t xml:space="preserve">сметана </t>
  </si>
  <si>
    <t>морковь</t>
  </si>
  <si>
    <t>горох</t>
  </si>
  <si>
    <t>фрукты</t>
  </si>
  <si>
    <t>манка</t>
  </si>
  <si>
    <t>перловка</t>
  </si>
  <si>
    <t>свекла</t>
  </si>
  <si>
    <t>пшено</t>
  </si>
  <si>
    <t>пшеничка</t>
  </si>
  <si>
    <t xml:space="preserve">дрожжи </t>
  </si>
  <si>
    <t>хлеб пш.</t>
  </si>
  <si>
    <t>мука пш.</t>
  </si>
  <si>
    <t>молоко</t>
  </si>
  <si>
    <t>вода</t>
  </si>
  <si>
    <t>м/сливочное</t>
  </si>
  <si>
    <t>говядина</t>
  </si>
  <si>
    <t>лук репчатый</t>
  </si>
  <si>
    <t>сахар песок</t>
  </si>
  <si>
    <t>м/растительное</t>
  </si>
  <si>
    <t>творог</t>
  </si>
  <si>
    <t xml:space="preserve">чай </t>
  </si>
  <si>
    <t>сметана</t>
  </si>
  <si>
    <t>томат пюре</t>
  </si>
  <si>
    <t>крупа рисовая</t>
  </si>
  <si>
    <t>сухарь панирован.</t>
  </si>
  <si>
    <t>сырьё</t>
  </si>
  <si>
    <t xml:space="preserve">брутто </t>
  </si>
  <si>
    <t>нетто</t>
  </si>
  <si>
    <t>филе</t>
  </si>
  <si>
    <t>сухофрукты</t>
  </si>
  <si>
    <t>макароны</t>
  </si>
  <si>
    <t xml:space="preserve">Итого за день по СанПиН  </t>
  </si>
  <si>
    <t>по</t>
  </si>
  <si>
    <t>Ответственный за разработку меню инженер-технолог       ___________________________________________</t>
  </si>
  <si>
    <t>/Ткаченко А.Н./</t>
  </si>
  <si>
    <t>мясо 1-й категории</t>
  </si>
  <si>
    <t>цыплята 1 кат. потрошеные</t>
  </si>
  <si>
    <r>
      <t xml:space="preserve">Субпродукты </t>
    </r>
    <r>
      <rPr>
        <sz val="8"/>
        <rFont val="Arial Cyr"/>
        <charset val="204"/>
      </rPr>
      <t>(печень, язык, сердце)</t>
    </r>
  </si>
  <si>
    <t>кофейный напиток</t>
  </si>
  <si>
    <t>Крахмал</t>
  </si>
  <si>
    <t>Специи</t>
  </si>
  <si>
    <t>СанПиН  2.3 /2.4. 3590 - 20</t>
  </si>
  <si>
    <t>1-й день</t>
  </si>
  <si>
    <t>минтай б/г</t>
  </si>
  <si>
    <t>Сок фруктовый (яблочный)</t>
  </si>
  <si>
    <t xml:space="preserve">О Б Е Д </t>
  </si>
  <si>
    <t>капуста свеж.</t>
  </si>
  <si>
    <t xml:space="preserve">огурец солёный </t>
  </si>
  <si>
    <t>огурец свежий</t>
  </si>
  <si>
    <t>капуста квашен.</t>
  </si>
  <si>
    <t>помидор св.</t>
  </si>
  <si>
    <t>зелень св.</t>
  </si>
  <si>
    <t xml:space="preserve">сок </t>
  </si>
  <si>
    <t>хлеб пшен.</t>
  </si>
  <si>
    <t>хлеб ржан.</t>
  </si>
  <si>
    <t>лим/кислота</t>
  </si>
  <si>
    <t>кофейный нап.</t>
  </si>
  <si>
    <t>какао порошок</t>
  </si>
  <si>
    <t>кисломолочка</t>
  </si>
  <si>
    <t>кондитерка</t>
  </si>
  <si>
    <t>2 - я   неделя</t>
  </si>
  <si>
    <t>1 - я   неделя</t>
  </si>
  <si>
    <t>яйца шт./ гр.</t>
  </si>
  <si>
    <t>крахмал</t>
  </si>
  <si>
    <t>Среднее за 10 дней (фактически)</t>
  </si>
  <si>
    <t>свинина</t>
  </si>
  <si>
    <t xml:space="preserve"> "УТВЕРЖДАЮ"</t>
  </si>
  <si>
    <t xml:space="preserve">   Директор ООО  "Торговый дом Кубань"</t>
  </si>
  <si>
    <t>З А В Т Р А К</t>
  </si>
  <si>
    <t>Компот из смеси сухофруктов</t>
  </si>
  <si>
    <t>лук репчат.</t>
  </si>
  <si>
    <t>лавр./лист</t>
  </si>
  <si>
    <t>яйца шт./гр.</t>
  </si>
  <si>
    <t>итого Специи</t>
  </si>
  <si>
    <t xml:space="preserve">лук репчат.        </t>
  </si>
  <si>
    <t>яйцо шт. / гр.</t>
  </si>
  <si>
    <t>А.Л.Жваков</t>
  </si>
  <si>
    <t xml:space="preserve">                            ДЕСЯТИДНЕВНОЕ МЕНЮ ПРИГОТОВЛЯЕМЫХ БЛЮД </t>
  </si>
  <si>
    <t xml:space="preserve">                             ДЛЯ  УЧАЩИХСЯ    В   ОБЩЕОБРАЗОВАТЕЛЬНОМ   УЧРЕЖДЕНИЕ</t>
  </si>
  <si>
    <t>меню разработано согласно</t>
  </si>
  <si>
    <t>приём</t>
  </si>
  <si>
    <t>Вес</t>
  </si>
  <si>
    <t xml:space="preserve">  Пищевые вещества  ( г )</t>
  </si>
  <si>
    <t>Энергети-</t>
  </si>
  <si>
    <r>
      <t xml:space="preserve">  №  </t>
    </r>
    <r>
      <rPr>
        <b/>
        <sz val="8"/>
        <rFont val="Arial Cyr"/>
        <charset val="204"/>
      </rPr>
      <t>ре -</t>
    </r>
  </si>
  <si>
    <r>
      <t xml:space="preserve">№ </t>
    </r>
    <r>
      <rPr>
        <sz val="9"/>
        <color rgb="FF000000"/>
        <rFont val="Calibri"/>
        <family val="2"/>
        <charset val="204"/>
      </rPr>
      <t>по</t>
    </r>
  </si>
  <si>
    <t>пищи</t>
  </si>
  <si>
    <t>Наименование блюда</t>
  </si>
  <si>
    <t>блюда</t>
  </si>
  <si>
    <t>белки</t>
  </si>
  <si>
    <t>ческая</t>
  </si>
  <si>
    <t>цептуры</t>
  </si>
  <si>
    <t>ценность</t>
  </si>
  <si>
    <t>Тех.Карты</t>
  </si>
  <si>
    <t>неделя</t>
  </si>
  <si>
    <t>1 -я</t>
  </si>
  <si>
    <t>1 -й</t>
  </si>
  <si>
    <t>итого за обед</t>
  </si>
  <si>
    <t>2 -й</t>
  </si>
  <si>
    <t>3 -й</t>
  </si>
  <si>
    <t>4 -й</t>
  </si>
  <si>
    <t>5 -й</t>
  </si>
  <si>
    <t>6 -й</t>
  </si>
  <si>
    <t>7 -й</t>
  </si>
  <si>
    <t>8 -й</t>
  </si>
  <si>
    <t>10 -й</t>
  </si>
  <si>
    <t>в %</t>
  </si>
  <si>
    <t>( + / - )</t>
  </si>
  <si>
    <t xml:space="preserve">                            ДЛЯ  УЧАЩИХСЯ  В ОБЩЕОБРАЗОВАТЕЛЬНОМ УЧРЕЖДЕНИЕ</t>
  </si>
  <si>
    <t>итого за завтрак</t>
  </si>
  <si>
    <t>З А В Т Р А К И   И  О Б Е Д Ы</t>
  </si>
  <si>
    <t xml:space="preserve">Россия Краснодарский край </t>
  </si>
  <si>
    <t>продукции</t>
  </si>
  <si>
    <t>п/п</t>
  </si>
  <si>
    <t>пищевой продукции</t>
  </si>
  <si>
    <t>г (нетто)</t>
  </si>
  <si>
    <t xml:space="preserve">хлеб ржаной </t>
  </si>
  <si>
    <t>фрукты  свежие</t>
  </si>
  <si>
    <t>молоко (м. д. ж. 2,5% 3,2%)</t>
  </si>
  <si>
    <t>кисломолоч. (м. д. ж. 2,5% 3,2%)</t>
  </si>
  <si>
    <t>творог (м. д. ж.  5% не более 9%)</t>
  </si>
  <si>
    <t>сметана (м. д. ж.. не более15%)</t>
  </si>
  <si>
    <t>яйцо диетическое столовое</t>
  </si>
  <si>
    <t>какао - порошок</t>
  </si>
  <si>
    <t>соль пищевая поваренная йодированная</t>
  </si>
  <si>
    <t>меню   10 - тидневка</t>
  </si>
  <si>
    <t xml:space="preserve">     г,  на одного человека</t>
  </si>
  <si>
    <t>среднем</t>
  </si>
  <si>
    <t>Рекомендации по корректировке  меню :</t>
  </si>
  <si>
    <t>Подпись  медицинского работника и дата:</t>
  </si>
  <si>
    <t>Подпись  руководителя образовательной (оздоровительной) организации, организации по уходу и присмотру и дата ознокомления:</t>
  </si>
  <si>
    <t xml:space="preserve">Подпись   ответственного    лица   за   организацию   питания  и  дата  ознакомления,  а  также проведённой   корректировки   в   соответствии   с </t>
  </si>
  <si>
    <t>рекомендациями медицинского работника:</t>
  </si>
  <si>
    <t xml:space="preserve">               10 - ТИДНЕВНАЯ  М Е Н Ю  -  Р А С К Л А Д К А    ДЛЯ ПИТАНИЯ ДЕТЕЙ  ШКОЛЬНЫХ </t>
  </si>
  <si>
    <t xml:space="preserve">   1 - я неделя</t>
  </si>
  <si>
    <t xml:space="preserve">                                            Россия   Краснодарский край </t>
  </si>
  <si>
    <t>П О Л Д Н И К</t>
  </si>
  <si>
    <t>Кефир  (м. д. ж. 2,5% )</t>
  </si>
  <si>
    <t>Кофейный напиток с молоком</t>
  </si>
  <si>
    <t xml:space="preserve">                             ШКОЛЬНЫХ   З А В Т Р А К О В    -    О Б Е Д  О В    И    П О Л Д Н И К О В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</si>
  <si>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трёхразовый      с               по</t>
    </r>
  </si>
  <si>
    <r>
      <t xml:space="preserve">               Фактически выдано продуктов в   </t>
    </r>
    <r>
      <rPr>
        <b/>
        <sz val="9"/>
        <rFont val="Arial Cyr"/>
        <charset val="204"/>
      </rPr>
      <t>Н Е Т Т О</t>
    </r>
    <r>
      <rPr>
        <sz val="9"/>
        <rFont val="Arial Cyr"/>
        <family val="2"/>
        <charset val="204"/>
      </rPr>
      <t xml:space="preserve">  </t>
    </r>
    <r>
      <rPr>
        <b/>
        <sz val="9"/>
        <rFont val="Arial Cyr"/>
        <charset val="204"/>
      </rPr>
      <t xml:space="preserve"> </t>
    </r>
    <r>
      <rPr>
        <sz val="9"/>
        <rFont val="Arial Cyr"/>
        <charset val="204"/>
      </rPr>
      <t xml:space="preserve">по </t>
    </r>
    <r>
      <rPr>
        <sz val="9"/>
        <rFont val="Arial Cyr"/>
        <family val="2"/>
        <charset val="204"/>
      </rPr>
      <t>дням в качестве горячих</t>
    </r>
  </si>
  <si>
    <t>КОМПАНОВКА  10- ТИДНЕВНОЕ ЦИКЛИЧНОЕ МЕНЮ ШКОЛЬНЫХ    З А В Т Р А К О В  - О Б Е Д О В - П О Л Д Н И К О В</t>
  </si>
  <si>
    <t>итого за полдник</t>
  </si>
  <si>
    <t>ВСЕГО: за  завтрак  -   обед - полдник</t>
  </si>
  <si>
    <t xml:space="preserve">                                                  З А В Т Р А К О В  -  О Б Е Д О В   - П О Л Д Н И К О В</t>
  </si>
  <si>
    <t xml:space="preserve">                                       10 - ТИДНЕВНОЕ  МЕНЮ ПРИГОТОВЛЯЕМЫХ БЛЮД ШКОЛЬНЫХ    </t>
  </si>
  <si>
    <t>Среднее за 5 дней (фактически)</t>
  </si>
  <si>
    <t>Бутерброд с сыром</t>
  </si>
  <si>
    <t>сухарь пан</t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</si>
  <si>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П О Л Д Н И К О В  10%   (всего  70 % )</t>
    </r>
  </si>
  <si>
    <t>птица</t>
  </si>
  <si>
    <t>бедро</t>
  </si>
  <si>
    <r>
      <t xml:space="preserve"> </t>
    </r>
    <r>
      <rPr>
        <b/>
        <sz val="9"/>
        <rFont val="Arial Cyr"/>
        <charset val="204"/>
      </rPr>
      <t xml:space="preserve"> З А В Т Р А К  О В    25 %    </t>
    </r>
  </si>
  <si>
    <r>
      <t xml:space="preserve"> </t>
    </r>
    <r>
      <rPr>
        <b/>
        <sz val="9"/>
        <rFont val="Arial Cyr"/>
        <charset val="204"/>
      </rPr>
      <t xml:space="preserve">     О  Б Е Д  О В   35 %    </t>
    </r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</si>
  <si>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</t>
    </r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</si>
  <si>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двухразовый      с               по</t>
    </r>
  </si>
  <si>
    <t xml:space="preserve">  3 - й   день</t>
  </si>
  <si>
    <t xml:space="preserve">  5 - й   день</t>
  </si>
  <si>
    <t>6- й   день</t>
  </si>
  <si>
    <t xml:space="preserve">  7 - й день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</si>
  <si>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одноразовый      с               по</t>
    </r>
  </si>
  <si>
    <t xml:space="preserve">      О  Б Е Д  О В   35 %    И  П О Л Д Н И К О В  10 %</t>
  </si>
  <si>
    <t>режим питания: двухразовый      с               по</t>
  </si>
  <si>
    <t xml:space="preserve">           П О Л Д Н И К О В           10 %    </t>
  </si>
  <si>
    <t>крупа манная</t>
  </si>
  <si>
    <t>кукуруза конс</t>
  </si>
  <si>
    <t>м/сливочн</t>
  </si>
  <si>
    <t>П О Л Д Н И К И</t>
  </si>
  <si>
    <t xml:space="preserve"> О Б Е Д Ы  И  П О Л Д Н И К И</t>
  </si>
  <si>
    <t>ЗАВТРАКИ  -  ОБЕДЫ  И  ПОЛДНИКИ</t>
  </si>
  <si>
    <t>Среднее за 5 дней   (фактически)</t>
  </si>
  <si>
    <t xml:space="preserve">З А В Т Р А К И   </t>
  </si>
  <si>
    <t>О Б Е Д Ы</t>
  </si>
  <si>
    <t xml:space="preserve">меню завтраки   10-тидневка </t>
  </si>
  <si>
    <t xml:space="preserve">ВСЕГО: за  ОБЕД   И ПОЛДНИК </t>
  </si>
  <si>
    <t>ВСЕГО: за  ЗАВТРАК - ОБЕД</t>
  </si>
  <si>
    <t xml:space="preserve">  1 -я - 2-я неделя</t>
  </si>
  <si>
    <t>ТТК</t>
  </si>
  <si>
    <t>2 -я</t>
  </si>
  <si>
    <t>СЫРЬЕ</t>
  </si>
  <si>
    <t>Сок фруктовый (персиковый)</t>
  </si>
  <si>
    <t>Сок фруктовый (абрикосовый)</t>
  </si>
  <si>
    <t xml:space="preserve">                      К       ДЕСЯТИДНЕВНОМУ  МЕНЮ ПРИГОТОВЛЯЕМЫХ БЛЮД </t>
  </si>
  <si>
    <t xml:space="preserve">              ШКОЛЬНЫХ   З А В Т Р А К О В    -    О Б Е Д  О В    И    П О Л Д Н И К О В</t>
  </si>
  <si>
    <t>ПРИЛОЖЕНИЕ К МЕНЮ</t>
  </si>
  <si>
    <t xml:space="preserve">  Витамины  ( мг./сут. )</t>
  </si>
  <si>
    <t>Минерал. в-ва (мг)</t>
  </si>
  <si>
    <t xml:space="preserve">р-р </t>
  </si>
  <si>
    <t>С</t>
  </si>
  <si>
    <t>В1</t>
  </si>
  <si>
    <t>В2</t>
  </si>
  <si>
    <t>A</t>
  </si>
  <si>
    <t>Ca</t>
  </si>
  <si>
    <t>P</t>
  </si>
  <si>
    <t>Mg</t>
  </si>
  <si>
    <t>Fe</t>
  </si>
  <si>
    <t>г.изд.</t>
  </si>
  <si>
    <t>кальций</t>
  </si>
  <si>
    <t>фосфор</t>
  </si>
  <si>
    <t>магний</t>
  </si>
  <si>
    <t>железо</t>
  </si>
  <si>
    <t xml:space="preserve">  ВСЕГО: за  завтрак  -   обед - полдник</t>
  </si>
  <si>
    <t xml:space="preserve">    ВСЕГО: за  завтрак  -   обед - полдник</t>
  </si>
  <si>
    <t>завтрак-обед-полдник</t>
  </si>
  <si>
    <t>№ сб.</t>
  </si>
  <si>
    <t>отклонение от нормы</t>
  </si>
  <si>
    <t>год. изд.</t>
  </si>
  <si>
    <t>Сб. р-р /</t>
  </si>
  <si>
    <t>ДЛЯ  УЧАЩИХСЯ  В ОБЩЕОБРАЗОВАТЕЛЬНОМ УЧРЕЖДЕНИЕ</t>
  </si>
  <si>
    <t xml:space="preserve"> 1   -   2-я   неделя</t>
  </si>
  <si>
    <t>ТК</t>
  </si>
  <si>
    <t>яйца шт/гр.</t>
  </si>
  <si>
    <t xml:space="preserve">№ </t>
  </si>
  <si>
    <t xml:space="preserve"> веществава (мг)</t>
  </si>
  <si>
    <t xml:space="preserve">Минеральные </t>
  </si>
  <si>
    <t>Д Е Н Ь   1 - й</t>
  </si>
  <si>
    <t xml:space="preserve">  2 - я неделя</t>
  </si>
  <si>
    <t>Д Е Н Ь  2 - й</t>
  </si>
  <si>
    <t>Д Е Н Ь   3 - й</t>
  </si>
  <si>
    <t>З А В Т Р А К О В  -  О Б Е Д О В   - П О Л Д Н И К О В</t>
  </si>
  <si>
    <t>54-1з/22</t>
  </si>
  <si>
    <t>54-1хн/22</t>
  </si>
  <si>
    <t>репа</t>
  </si>
  <si>
    <t xml:space="preserve"> дней</t>
  </si>
  <si>
    <t xml:space="preserve">норма </t>
  </si>
  <si>
    <t>СанПиН</t>
  </si>
  <si>
    <t>суточная</t>
  </si>
  <si>
    <t>ИТОГО ЗА ЗАВТРАК</t>
  </si>
  <si>
    <t>ИТОГО ЗА ОБЕД</t>
  </si>
  <si>
    <t>ИТОГО ЗА ПОЛДНИК</t>
  </si>
  <si>
    <r>
      <t xml:space="preserve">Компановка сырья по БРУТТО (продукт без очистки ):,     </t>
    </r>
    <r>
      <rPr>
        <sz val="11"/>
        <color rgb="FFC00000"/>
        <rFont val="Calibri"/>
        <family val="2"/>
        <charset val="204"/>
      </rPr>
      <t>НЕТТО</t>
    </r>
    <r>
      <rPr>
        <sz val="11"/>
        <color rgb="FF000000"/>
        <rFont val="Calibri"/>
        <family val="2"/>
        <charset val="204"/>
      </rPr>
      <t xml:space="preserve"> ( продукт после очистки)</t>
    </r>
  </si>
  <si>
    <t xml:space="preserve">       З А В Т Р А К</t>
  </si>
  <si>
    <t xml:space="preserve">         О Б Е Д</t>
  </si>
  <si>
    <t xml:space="preserve">     П О Л Д Н И К </t>
  </si>
  <si>
    <t xml:space="preserve">   ЗАВТРАК - ОБЕД</t>
  </si>
  <si>
    <t>зелень сушёная</t>
  </si>
  <si>
    <t xml:space="preserve">   ЗАВТРАК -  ОБЕД</t>
  </si>
  <si>
    <t>ОБЕД - ПОЛДНИК</t>
  </si>
  <si>
    <t xml:space="preserve"> ЗАВТРАК -ОБЕД- ПОЛДНИК</t>
  </si>
  <si>
    <t>ИТОГО крупа</t>
  </si>
  <si>
    <t>ФРУКТЫ</t>
  </si>
  <si>
    <t>ЯБЛОКО</t>
  </si>
  <si>
    <t>БАНАН</t>
  </si>
  <si>
    <t>АПЕЛЬСИН</t>
  </si>
  <si>
    <t>ЛИМОН</t>
  </si>
  <si>
    <t>ИТОГО  ФРУКТЫ</t>
  </si>
  <si>
    <t>ИТОГО  мяса</t>
  </si>
  <si>
    <t>ИТОГО  птица</t>
  </si>
  <si>
    <t>ИТОГО круп</t>
  </si>
  <si>
    <t>ГОВЯДИНА</t>
  </si>
  <si>
    <t>СВИНИНА</t>
  </si>
  <si>
    <t>ИТОГО МЯСО</t>
  </si>
  <si>
    <t>ИТОГО ПТИЦА</t>
  </si>
  <si>
    <t>Хлеб ржаной</t>
  </si>
  <si>
    <t>СУХОФРУКТЫ смесь</t>
  </si>
  <si>
    <t>сухофр/яблоки</t>
  </si>
  <si>
    <t>ИТОГО  сухофрукт</t>
  </si>
  <si>
    <t>редька</t>
  </si>
  <si>
    <t>помидор солён.</t>
  </si>
  <si>
    <t>репка</t>
  </si>
  <si>
    <t xml:space="preserve"> горошек конс.</t>
  </si>
  <si>
    <t>КРУПЫ</t>
  </si>
  <si>
    <t xml:space="preserve"> ячневая</t>
  </si>
  <si>
    <t>рисовая</t>
  </si>
  <si>
    <t xml:space="preserve">соотношения яйца в скорлупе средняя масса брутто 46 гр. потери на скорлупу 9,1%, и стёк 3,4%; итого потери 12,5 % </t>
  </si>
  <si>
    <t>чистый вес яйца к массе нетто без скорлупы 40 гр.</t>
  </si>
  <si>
    <t>яйцо в граммах</t>
  </si>
  <si>
    <t>чай.чёрный</t>
  </si>
  <si>
    <t>соль пищ. йодир.</t>
  </si>
  <si>
    <t>Крахмал карт.</t>
  </si>
  <si>
    <t xml:space="preserve">сыр </t>
  </si>
  <si>
    <t>3-й день</t>
  </si>
  <si>
    <t>Сб. р-р.</t>
  </si>
  <si>
    <t xml:space="preserve"> № /год. изд.</t>
  </si>
  <si>
    <t>347/21</t>
  </si>
  <si>
    <t>ваниль</t>
  </si>
  <si>
    <t>ккал</t>
  </si>
  <si>
    <t>ТК  /  ТТК</t>
  </si>
  <si>
    <t xml:space="preserve">                                    отклонение от нормы  + / -  % </t>
  </si>
  <si>
    <t xml:space="preserve">     10 - ТИДНЕВНОЕ  МЕНЮ  ПРИГОТОВЛЯЕМЫХ  БЛЮД ШКОЛЬНЫХ    З А В Т Р А К О В - О Б Е Д О В - П О Л Д Н И К О В</t>
  </si>
  <si>
    <t xml:space="preserve">  Суточная потребность   по СанПиН  </t>
  </si>
  <si>
    <t>отклонение от нормы    (  +  / -  )    %</t>
  </si>
  <si>
    <t>Печень по-строгановски</t>
  </si>
  <si>
    <t>Сборник рецептур блюд и типовых меню для организации питания детей</t>
  </si>
  <si>
    <t xml:space="preserve">образовательных организациях и организациях отдыха детей и их оздоровления   (от 7 до 18 лет) </t>
  </si>
  <si>
    <t xml:space="preserve"> ФБУН "НИИ" Роспотребнадзора И.И.Новикова разработчик (протокол №3 от 19.05.2022 г.)</t>
  </si>
  <si>
    <t>Единый сборник технологических нормативов, рецептур блюд и кулинарных изделий</t>
  </si>
  <si>
    <t xml:space="preserve"> / сост.А.Я.Перевалов.  Н.В.Тапешкина.-Изд-е 4-е доп.и испр..-Пермь, 2021.-410с.</t>
  </si>
  <si>
    <t>82 / 21</t>
  </si>
  <si>
    <t>соки, напитки фруктовые.</t>
  </si>
  <si>
    <t>мука пш. в/с</t>
  </si>
  <si>
    <t>икра кабачк конс</t>
  </si>
  <si>
    <t>шиповник</t>
  </si>
  <si>
    <t>54-23гн/22</t>
  </si>
  <si>
    <t>джем абрикосовый</t>
  </si>
  <si>
    <t>джем абрикос</t>
  </si>
  <si>
    <t>501 /21</t>
  </si>
  <si>
    <t xml:space="preserve"> З А В Т Р А К О В   -   О Б Е Д О В  -  П О Л Д Н И К О В</t>
  </si>
  <si>
    <t>вода питьевая</t>
  </si>
  <si>
    <t>соль йодированная</t>
  </si>
  <si>
    <t>КОРЕНЬ ПЕТРУШКА</t>
  </si>
  <si>
    <t>ЧЕСНОК СВ.</t>
  </si>
  <si>
    <t>465 / 21</t>
  </si>
  <si>
    <t>сахар-песок</t>
  </si>
  <si>
    <t>Борщ из свежей капусты</t>
  </si>
  <si>
    <t>53 / 21</t>
  </si>
  <si>
    <t>303/17</t>
  </si>
  <si>
    <t xml:space="preserve"> 2 - й день</t>
  </si>
  <si>
    <t>4- й   день</t>
  </si>
  <si>
    <t xml:space="preserve">338 / 17 </t>
  </si>
  <si>
    <t>ванилин</t>
  </si>
  <si>
    <t>Щи из свежей капусты</t>
  </si>
  <si>
    <t>291/17</t>
  </si>
  <si>
    <t>Плов из птицы</t>
  </si>
  <si>
    <t>Крупа рисовая</t>
  </si>
  <si>
    <t>8- й   день</t>
  </si>
  <si>
    <t>ТТК /3/17</t>
  </si>
  <si>
    <t>Энерг-ая</t>
  </si>
  <si>
    <t>470 / 21</t>
  </si>
  <si>
    <t>сухарь панир</t>
  </si>
  <si>
    <t xml:space="preserve"> молоко</t>
  </si>
  <si>
    <t>томат-пюре</t>
  </si>
  <si>
    <t>149 / 17</t>
  </si>
  <si>
    <t>152/17</t>
  </si>
  <si>
    <t>яблоки св.</t>
  </si>
  <si>
    <t>Картофель запечённый в сметанном соусе</t>
  </si>
  <si>
    <t>Какао с молоком и витаминами</t>
  </si>
  <si>
    <t>103 / 21</t>
  </si>
  <si>
    <t>СБОРНИК  ТЕХНИЧЕСКИХ  НОРМАТИВОВ - Сборник рецептур на продукцию для обучающихся во всех</t>
  </si>
  <si>
    <t xml:space="preserve"> образовательных учреждениях  / Под ред. М.П. Могольного и В.А. Тутельяна. - М.: ДеЛи плюс,  2017. - 544 с.</t>
  </si>
  <si>
    <t xml:space="preserve">                            ПРИЛОЖЕНИЕ К  ДЕСЯТИДНЕВНОМУ  МЕНЮ ПРИГОТОВЛЯЕМЫХ БЛЮД </t>
  </si>
  <si>
    <t xml:space="preserve">                                    ТАБЛИЦА   ПОТРЕБНОСТИ ПИЩЕВЫХ ВЕЩЕСТВ,   ВИТАМИНОВ  И  МИНЕРАЛЬНЫХ ВЕЩЕСТВ</t>
  </si>
  <si>
    <t xml:space="preserve">             ТАБЛИЦА   ПОТРЕБНОСТИ ПИЩЕВЫХ ВЕЩЕСТВ,   ВИТАМИНОВ  И  МИНЕРАЛЬНЫХ ВЕЩЕСТВ</t>
  </si>
  <si>
    <t>Д Е Н Ь   4  - й</t>
  </si>
  <si>
    <t>Д Е Н Ь  5  - й</t>
  </si>
  <si>
    <t>Д Е Н Ь  6  - й</t>
  </si>
  <si>
    <t>Д Е Н Ь  7  - й</t>
  </si>
  <si>
    <t>Д Е Н Ь  8  - й</t>
  </si>
  <si>
    <t>Д Е Н Ь  9  - й</t>
  </si>
  <si>
    <t>Д Е Н Ь  10  - й</t>
  </si>
  <si>
    <t>угле-</t>
  </si>
  <si>
    <t>воды</t>
  </si>
  <si>
    <t>2 - я неделя</t>
  </si>
  <si>
    <t xml:space="preserve">Пищевые вещества г. </t>
  </si>
  <si>
    <t xml:space="preserve">отклонение от нормы    (  +  / -  )    </t>
  </si>
  <si>
    <t>ОВОЩИ св. конс.</t>
  </si>
  <si>
    <t>итого овощ св.</t>
  </si>
  <si>
    <t>итого овощ солёные</t>
  </si>
  <si>
    <t>ВСЕГО овощ</t>
  </si>
  <si>
    <r>
      <t xml:space="preserve">овощи </t>
    </r>
    <r>
      <rPr>
        <sz val="7"/>
        <rFont val="Arial Cyr"/>
        <charset val="204"/>
      </rPr>
      <t>(свежие, мороженные, консервированные)</t>
    </r>
  </si>
  <si>
    <t>включая 10% (соленые, квашеные) томат, зелень</t>
  </si>
  <si>
    <t>овощи св. конс</t>
  </si>
  <si>
    <t>овощи солёные</t>
  </si>
  <si>
    <r>
      <t xml:space="preserve">включая 10% </t>
    </r>
    <r>
      <rPr>
        <sz val="7"/>
        <rFont val="Arial Cyr"/>
        <charset val="204"/>
      </rPr>
      <t>(соленые, квашеные) томат, зелень</t>
    </r>
  </si>
  <si>
    <t>276/17</t>
  </si>
  <si>
    <t>Возрастная категория:   12  лет и старше</t>
  </si>
  <si>
    <t>возрастная категория 12  лет и старше</t>
  </si>
  <si>
    <t xml:space="preserve">      Возрастная категория:   12  лет и старше</t>
  </si>
  <si>
    <t>ЗАВТРАКИ  -  ОБЕДЫ -  ПОЛДНИКИ</t>
  </si>
  <si>
    <t>З А В Т Р А К О В - О Б Е Д О В - П О Л Д Н И К О В</t>
  </si>
  <si>
    <t>З А В Т Р А К О В  - О Б Е Д О В  - П О Л Д Н И К О В</t>
  </si>
  <si>
    <t>ОВОЩИ солёные</t>
  </si>
  <si>
    <t xml:space="preserve">ОВОЩИ солёные </t>
  </si>
  <si>
    <t xml:space="preserve">Пюре картофельное </t>
  </si>
  <si>
    <t>Рагу из овощей</t>
  </si>
  <si>
    <r>
      <t xml:space="preserve">овощи </t>
    </r>
    <r>
      <rPr>
        <i/>
        <sz val="7"/>
        <rFont val="Arial Cyr"/>
        <charset val="204"/>
      </rPr>
      <t>(свежие, мороженные, консервированные)</t>
    </r>
  </si>
  <si>
    <t xml:space="preserve">включая 10% (соленые, квашеные) </t>
  </si>
  <si>
    <t xml:space="preserve">всего общая сумма овощей </t>
  </si>
  <si>
    <t>КОМПАНОВКА  12- ТИДНЕВНОЕ ЦИКЛИЧНОЕ МЕНЮ ШКОЛЬНЫХ    З А В Т Р А К О В  - О Б Е Д О В - П О Л Д Н И К О В</t>
  </si>
  <si>
    <t xml:space="preserve">               10 - ТИДНЕВКА</t>
  </si>
  <si>
    <t>гречка</t>
  </si>
  <si>
    <t>Плоды свежие (яблоко) **</t>
  </si>
  <si>
    <t>9- й день</t>
  </si>
  <si>
    <t>10 - й день</t>
  </si>
  <si>
    <t>чеснок св.</t>
  </si>
  <si>
    <t>сухарь панированный</t>
  </si>
  <si>
    <t>СБОРНИК РЕЦЕПТУР БЛЮД И КУЛИНАРНЫХ ИЗДЕЛИЙ  ДЛЯ  ОБУЧАЮЩИХСЯ ОБРАЗОВАТЕЛЬНЫХ  ОРГАНИЗАЦИЙ</t>
  </si>
  <si>
    <t>СБОРНИК ТЕХНИЧЕСКИХ НОРМАТИВОВ. ФГАУ НЦЗД МИНЗДРАВА    РОССИИ,  ФГБУН   ФИЦ   Питания, биотехнологии</t>
  </si>
  <si>
    <t xml:space="preserve"> и безопасности пищи, Отраслевой союз развития социального питания, НП СРО «АПСПОЗ» —  М.: Издатель</t>
  </si>
  <si>
    <t xml:space="preserve"> Научный центр здоровья детей, 2022. — 698 с.  </t>
  </si>
  <si>
    <t>*</t>
  </si>
  <si>
    <t xml:space="preserve">Овощи свежие или солёные, отварные в нарезке, </t>
  </si>
  <si>
    <t>консервированные допускается выдача иных овощей;</t>
  </si>
  <si>
    <t xml:space="preserve">       выдача иных кондитерских и булочных  изделий.</t>
  </si>
  <si>
    <t>692/22</t>
  </si>
  <si>
    <t xml:space="preserve">Сок </t>
  </si>
  <si>
    <t>Рыба тушёная в томате с овощами</t>
  </si>
  <si>
    <t>299/21</t>
  </si>
  <si>
    <t>зелень свежая</t>
  </si>
  <si>
    <t>фасось овощн. конс</t>
  </si>
  <si>
    <t>куркума</t>
  </si>
  <si>
    <t>Свекольник со сметаной</t>
  </si>
  <si>
    <t>сухофр/изюм</t>
  </si>
  <si>
    <t>Азу из говядины с картофелем</t>
  </si>
  <si>
    <t>2024 -___г.г.</t>
  </si>
  <si>
    <t>2024 г.</t>
  </si>
  <si>
    <t>54-2з/22</t>
  </si>
  <si>
    <t>огурец св.</t>
  </si>
  <si>
    <t>Капуста белокач</t>
  </si>
  <si>
    <t>2024.</t>
  </si>
  <si>
    <t>460 / 21</t>
  </si>
  <si>
    <t>Овощи консервированные</t>
  </si>
  <si>
    <t>О С Е Н Ь   2024 - ___ г.г.</t>
  </si>
  <si>
    <t xml:space="preserve">                               Возрастная категория:      с   7  до 11 лет</t>
  </si>
  <si>
    <t xml:space="preserve">   Возрастная категория:      с   7  до 11 лет</t>
  </si>
  <si>
    <t xml:space="preserve">      Возрастная категория:      с   7  до 11 лет</t>
  </si>
  <si>
    <t>7 - 11 л</t>
  </si>
  <si>
    <t xml:space="preserve">      Возрастная категория:  7 - 11 лет  </t>
  </si>
  <si>
    <t xml:space="preserve">      Возрастная категория:   7 - 11  лет </t>
  </si>
  <si>
    <t xml:space="preserve">  Возрастная категория: 7 - 11  лет </t>
  </si>
  <si>
    <t xml:space="preserve">   Возрастная категория:  7 - 11  лет </t>
  </si>
  <si>
    <t xml:space="preserve">                               Возрастная категория:         7  -  11   лет</t>
  </si>
  <si>
    <t xml:space="preserve"> ПЕРИОД:     О С Е Н Ь</t>
  </si>
  <si>
    <t xml:space="preserve"> 2 - я неделя</t>
  </si>
  <si>
    <t>1 - я неделя</t>
  </si>
  <si>
    <t>О С Е Н Ь    2024 - ___ г.г.</t>
  </si>
  <si>
    <t xml:space="preserve"> 1 - я неделя</t>
  </si>
  <si>
    <t>Возрастная категория:   7 - 11   лет</t>
  </si>
  <si>
    <t>О С Е Н Ь    2024  -   __  г.г.</t>
  </si>
  <si>
    <t>возрастная категория 7-11 лет</t>
  </si>
  <si>
    <t xml:space="preserve">  О С Е Н Ь  2024 г.</t>
  </si>
  <si>
    <t>меню  10 - тидневка  ОСЕНЬ 2024 г.</t>
  </si>
  <si>
    <t xml:space="preserve">возрастная категория 7 - 11  лет </t>
  </si>
  <si>
    <t>О С Е Н Ь    2024 г.</t>
  </si>
  <si>
    <t>О С Е Н Ь  2024 г.</t>
  </si>
  <si>
    <t xml:space="preserve"> 1 - й день</t>
  </si>
  <si>
    <t>54-3з/22</t>
  </si>
  <si>
    <t>Помидор в нарезке*</t>
  </si>
  <si>
    <t>птица филе заморозка</t>
  </si>
  <si>
    <t>53-19з/22</t>
  </si>
  <si>
    <t>Масло сливочное (порциями)</t>
  </si>
  <si>
    <t>морковь св.</t>
  </si>
  <si>
    <t>свежий*</t>
  </si>
  <si>
    <t>перец св.</t>
  </si>
  <si>
    <t>269 / 17</t>
  </si>
  <si>
    <t>Котлета особая (мясная)</t>
  </si>
  <si>
    <t>сухари панирован</t>
  </si>
  <si>
    <t xml:space="preserve">Кондитерское изделие </t>
  </si>
  <si>
    <t>нарезка</t>
  </si>
  <si>
    <t>перец сладкий</t>
  </si>
  <si>
    <t>2 - й день</t>
  </si>
  <si>
    <t>Тефтели из говядины с соусом</t>
  </si>
  <si>
    <t>Картофель по- деревенски</t>
  </si>
  <si>
    <t>с сыром</t>
  </si>
  <si>
    <t>546/22</t>
  </si>
  <si>
    <t xml:space="preserve">Тефтели из говядины </t>
  </si>
  <si>
    <t>говядина б/к замор</t>
  </si>
  <si>
    <t xml:space="preserve"> с соусом</t>
  </si>
  <si>
    <t>645/22</t>
  </si>
  <si>
    <t xml:space="preserve">морковь       </t>
  </si>
  <si>
    <t>сыр тв. Сортов</t>
  </si>
  <si>
    <t>масса полуфабриката 60 гр.</t>
  </si>
  <si>
    <t>Кофейный напиток</t>
  </si>
  <si>
    <t xml:space="preserve"> с молоком</t>
  </si>
  <si>
    <t>масса готовых тефтелий 50 гр.</t>
  </si>
  <si>
    <t>масса готового соуса 50 гр.</t>
  </si>
  <si>
    <t>432/22</t>
  </si>
  <si>
    <t>Пудинг из творога, запечённый</t>
  </si>
  <si>
    <t>687 /22</t>
  </si>
  <si>
    <t xml:space="preserve">вода </t>
  </si>
  <si>
    <t>курага</t>
  </si>
  <si>
    <t>масса п/ф  177 г.</t>
  </si>
  <si>
    <t>0,1875 шт.</t>
  </si>
  <si>
    <t>сухофр/курага</t>
  </si>
  <si>
    <t>Макароны отварные</t>
  </si>
  <si>
    <t>68 /22</t>
  </si>
  <si>
    <t>Морковь по-корейски</t>
  </si>
  <si>
    <t>255/17</t>
  </si>
  <si>
    <t xml:space="preserve">морковь  св.     </t>
  </si>
  <si>
    <t>чеснок свежий.</t>
  </si>
  <si>
    <t>масса готовой печени 50,67 гр.</t>
  </si>
  <si>
    <t>масса готового соуса  39,33 гр.</t>
  </si>
  <si>
    <t>Сок (яблочный)</t>
  </si>
  <si>
    <t>Икра свекольная</t>
  </si>
  <si>
    <t>свёкла</t>
  </si>
  <si>
    <t>СОУС: вода</t>
  </si>
  <si>
    <t>307/21</t>
  </si>
  <si>
    <t>Котлета рыбная</t>
  </si>
  <si>
    <t>м/сливоч</t>
  </si>
  <si>
    <t>334/22</t>
  </si>
  <si>
    <t xml:space="preserve">лук репчат.       </t>
  </si>
  <si>
    <t>капуста св.</t>
  </si>
  <si>
    <t>м/растительное для пассер.</t>
  </si>
  <si>
    <t>м/растительное для/против</t>
  </si>
  <si>
    <t>масса припущен. овощей 90 г.</t>
  </si>
  <si>
    <t>горошек конс</t>
  </si>
  <si>
    <t>лим./кислота</t>
  </si>
  <si>
    <t>специи зелень сушёная</t>
  </si>
  <si>
    <t>масса готового соуса 54 г.</t>
  </si>
  <si>
    <t>масса п / ф  108  г.</t>
  </si>
  <si>
    <t>масса пассер. лука 4,8 г.</t>
  </si>
  <si>
    <t>масса пассер. томата 9 г.</t>
  </si>
  <si>
    <t>масса р-ра лим/ кислоты 7,2 г.</t>
  </si>
  <si>
    <t>268 / 21</t>
  </si>
  <si>
    <t>157 / 21</t>
  </si>
  <si>
    <t>Сахар-песок</t>
  </si>
  <si>
    <t>горошек зелёный</t>
  </si>
  <si>
    <t>7- й   день</t>
  </si>
  <si>
    <t>Пюре картофельное</t>
  </si>
  <si>
    <t xml:space="preserve">Рыба тушёная в томате </t>
  </si>
  <si>
    <t>с овощами</t>
  </si>
  <si>
    <t>312 /17</t>
  </si>
  <si>
    <t>784 /22</t>
  </si>
  <si>
    <t>Кисель   абрикосовый</t>
  </si>
  <si>
    <t>лек репчатый</t>
  </si>
  <si>
    <t>масса готового томата</t>
  </si>
  <si>
    <t>сок абрикосовый</t>
  </si>
  <si>
    <t>масса припущен. Рыбы 64,26 г.</t>
  </si>
  <si>
    <t>масса припущен. морков 12,4 г.</t>
  </si>
  <si>
    <t>масса припущен. томата 3, г.</t>
  </si>
  <si>
    <t xml:space="preserve"> с овощами 25,74 г.</t>
  </si>
  <si>
    <t>8 - й день</t>
  </si>
  <si>
    <t>Каша рисовая</t>
  </si>
  <si>
    <t>Чай фруктовый</t>
  </si>
  <si>
    <t>Булочка домашняя</t>
  </si>
  <si>
    <t>молочная жидкая</t>
  </si>
  <si>
    <t>Сыр твёрдых сортов в нарезке</t>
  </si>
  <si>
    <t xml:space="preserve">Каша рисовая молочная </t>
  </si>
  <si>
    <t>дрожжи прессов</t>
  </si>
  <si>
    <t>жидкая</t>
  </si>
  <si>
    <t>783 /22</t>
  </si>
  <si>
    <t>992/22</t>
  </si>
  <si>
    <t>мука на подпыл</t>
  </si>
  <si>
    <t>масло порциями</t>
  </si>
  <si>
    <t>сахар посыпка</t>
  </si>
  <si>
    <t>0,0125 шт.</t>
  </si>
  <si>
    <t>костромской</t>
  </si>
  <si>
    <t>Чай с сахаром</t>
  </si>
  <si>
    <t xml:space="preserve">  9- й день</t>
  </si>
  <si>
    <t>Компот из смеси</t>
  </si>
  <si>
    <t>сухофруктов</t>
  </si>
  <si>
    <t>492/22</t>
  </si>
  <si>
    <t>Огурцы консервиров.</t>
  </si>
  <si>
    <t xml:space="preserve"> вода питьевая</t>
  </si>
  <si>
    <t>смесь сух-в</t>
  </si>
  <si>
    <t>Соль йодированная</t>
  </si>
  <si>
    <t>томатная-паста</t>
  </si>
  <si>
    <t>Чеснок</t>
  </si>
  <si>
    <t>фасоль консервиров.</t>
  </si>
  <si>
    <t>10 - й   день</t>
  </si>
  <si>
    <t>масса тушёного  мяса  40,8 гр.</t>
  </si>
  <si>
    <t>фасоль овощн. конс</t>
  </si>
  <si>
    <t>масса готовых овощей  149,2 гр.</t>
  </si>
  <si>
    <t>2,3 шт.</t>
  </si>
  <si>
    <t>масса готовой заварки 45 гр.</t>
  </si>
  <si>
    <r>
      <t xml:space="preserve">Омлет натуральный и </t>
    </r>
    <r>
      <rPr>
        <b/>
        <sz val="9"/>
        <rFont val="Arial Cyr"/>
        <charset val="204"/>
      </rPr>
      <t>/ овощи консервирован-</t>
    </r>
  </si>
  <si>
    <t>ные отварные</t>
  </si>
  <si>
    <t>Каша вязкая гречневая</t>
  </si>
  <si>
    <t>Суп картофельный с крупой</t>
  </si>
  <si>
    <t>114/21</t>
  </si>
  <si>
    <t>500 / 22</t>
  </si>
  <si>
    <t>масса пассер морков 7,2 г.</t>
  </si>
  <si>
    <t>масса пассер лука 4 г.</t>
  </si>
  <si>
    <t>Капуста белок.</t>
  </si>
  <si>
    <t>лимон/кислота</t>
  </si>
  <si>
    <t>перец  сладк. св.</t>
  </si>
  <si>
    <t>Огурец в нарезке*</t>
  </si>
  <si>
    <t xml:space="preserve">         Говядина тушёная с капустой</t>
  </si>
  <si>
    <t xml:space="preserve">Говядина тушёная </t>
  </si>
  <si>
    <t>с капустой</t>
  </si>
  <si>
    <t>Рыба запечённая</t>
  </si>
  <si>
    <t>113 /21</t>
  </si>
  <si>
    <t xml:space="preserve">картофель  </t>
  </si>
  <si>
    <t xml:space="preserve">минтай б/г </t>
  </si>
  <si>
    <t>444/22</t>
  </si>
  <si>
    <t>горох лущён</t>
  </si>
  <si>
    <t>312/17</t>
  </si>
  <si>
    <t xml:space="preserve">  Пюре картофельное  </t>
  </si>
  <si>
    <t>корень петрушки</t>
  </si>
  <si>
    <t>смесь сухофруктов</t>
  </si>
  <si>
    <t>масса после тепл. обр. 1,94 г.</t>
  </si>
  <si>
    <t>Рассольник ленинградский</t>
  </si>
  <si>
    <t>100 / 21</t>
  </si>
  <si>
    <t>масса пассер морков 7 г.</t>
  </si>
  <si>
    <t>огурцы солёные</t>
  </si>
  <si>
    <t>масса припущ. огурцов 10,2 г.</t>
  </si>
  <si>
    <t>масса пассер лука 2 г.</t>
  </si>
  <si>
    <t>крупа перловая</t>
  </si>
  <si>
    <t>Котлеты школьные</t>
  </si>
  <si>
    <t>93 / 21</t>
  </si>
  <si>
    <t>со сметаной</t>
  </si>
  <si>
    <t>капуста бел/кач.</t>
  </si>
  <si>
    <t xml:space="preserve">морковь   </t>
  </si>
  <si>
    <t>масса припущен. морков 7 г.</t>
  </si>
  <si>
    <t>масса припущен. лука 4 г.</t>
  </si>
  <si>
    <t>масса припущен. томата 3,8 г.</t>
  </si>
  <si>
    <t>масса 2 % р-ра лим/косл.  3 г.</t>
  </si>
  <si>
    <t>корень петрушка</t>
  </si>
  <si>
    <t>масса припущен. петрушки. 1,8 г.</t>
  </si>
  <si>
    <t>с бобовыми</t>
  </si>
  <si>
    <t xml:space="preserve"> Суп картофельный</t>
  </si>
  <si>
    <t xml:space="preserve"> с бобовыми</t>
  </si>
  <si>
    <t>Суп картофельный</t>
  </si>
  <si>
    <t>Борщ из свежей капусты со сметаной</t>
  </si>
  <si>
    <t>сок фруктовый</t>
  </si>
  <si>
    <t xml:space="preserve">Картофель запечённый в </t>
  </si>
  <si>
    <t>сметанном соусе</t>
  </si>
  <si>
    <t>сыр тв. сорт.</t>
  </si>
  <si>
    <t>мука</t>
  </si>
  <si>
    <t>181/21</t>
  </si>
  <si>
    <t>149 /21</t>
  </si>
  <si>
    <t>порциями (капуста квашеная)</t>
  </si>
  <si>
    <t>порциями (капуста квашеная)*</t>
  </si>
  <si>
    <t>Суп с клёцками</t>
  </si>
  <si>
    <t>Наггетсы</t>
  </si>
  <si>
    <t>595/22</t>
  </si>
  <si>
    <t>яйцо  шт/гр.</t>
  </si>
  <si>
    <t>Сухари панированные</t>
  </si>
  <si>
    <t xml:space="preserve">       Наггетсы</t>
  </si>
  <si>
    <t>381/22</t>
  </si>
  <si>
    <t>Ризотто</t>
  </si>
  <si>
    <t xml:space="preserve">       Ризотто</t>
  </si>
  <si>
    <t>масса готовой каши  120 гр.</t>
  </si>
  <si>
    <t>перец сладкий св.</t>
  </si>
  <si>
    <t>фрикадельками</t>
  </si>
  <si>
    <t>с молоком</t>
  </si>
  <si>
    <t>Морковь с яблоком</t>
  </si>
  <si>
    <t>Суп с крупой и мясными фрикадельками</t>
  </si>
  <si>
    <t>22 / 21</t>
  </si>
  <si>
    <t>Суп с крупой и мясными</t>
  </si>
  <si>
    <t>яблоко св.</t>
  </si>
  <si>
    <t>масса припущен. морков 7,2 г.</t>
  </si>
  <si>
    <t xml:space="preserve">Сырники из творога </t>
  </si>
  <si>
    <t xml:space="preserve">говядина </t>
  </si>
  <si>
    <t>крупа пшеничная</t>
  </si>
  <si>
    <t>117/17</t>
  </si>
  <si>
    <t>105/17</t>
  </si>
  <si>
    <t>фрикадельки</t>
  </si>
  <si>
    <t>0,06 шт.</t>
  </si>
  <si>
    <t xml:space="preserve">фрикадельки готовые 30 гр. </t>
  </si>
  <si>
    <t>сухарь пан.</t>
  </si>
  <si>
    <t>Сок персиковый)</t>
  </si>
  <si>
    <t>петрушка корень</t>
  </si>
  <si>
    <t>масса припущен. петруш 1,8 г.</t>
  </si>
  <si>
    <t>тома-пюре</t>
  </si>
  <si>
    <t>масса пассер томат 1,3 г.</t>
  </si>
  <si>
    <t>98 /21</t>
  </si>
  <si>
    <t>Свекольник</t>
  </si>
  <si>
    <t xml:space="preserve"> со сметаной</t>
  </si>
  <si>
    <t>масса пассер лука 4,4 г.</t>
  </si>
  <si>
    <t>м/ растительное</t>
  </si>
  <si>
    <t>масса 2% р-ра лим/кислоты 3 г.</t>
  </si>
  <si>
    <t>масса пассер томат 1,6 г.</t>
  </si>
  <si>
    <t>471/22</t>
  </si>
  <si>
    <t>масса припущен. лука 6 гр.</t>
  </si>
  <si>
    <t>горошек зел</t>
  </si>
  <si>
    <t>116 /21</t>
  </si>
  <si>
    <t>филе птиц</t>
  </si>
  <si>
    <t>крупа гречка</t>
  </si>
  <si>
    <t>Голубцы ленивые</t>
  </si>
  <si>
    <t>333 /21</t>
  </si>
  <si>
    <t>капуста белокач.</t>
  </si>
  <si>
    <t>рис</t>
  </si>
  <si>
    <t>масса припущен. Капусты 30,6 гр.</t>
  </si>
  <si>
    <t>масса припущен. Риса  12,87 гр.</t>
  </si>
  <si>
    <t>масса пассер лука 3,6 гр.</t>
  </si>
  <si>
    <t>масса п / ф 101,7 гр.</t>
  </si>
  <si>
    <t>соус:</t>
  </si>
  <si>
    <t xml:space="preserve">Кондитерские изделия </t>
  </si>
  <si>
    <t>275/21</t>
  </si>
  <si>
    <t>Чай с молоком</t>
  </si>
  <si>
    <t>Омлет натуральный и /овощи</t>
  </si>
  <si>
    <t xml:space="preserve"> консервирован. отварные</t>
  </si>
  <si>
    <t xml:space="preserve">Масло сливочное </t>
  </si>
  <si>
    <t>Омлет с сыром   и /</t>
  </si>
  <si>
    <t xml:space="preserve">       фишболы </t>
  </si>
  <si>
    <t>502 / 21</t>
  </si>
  <si>
    <t xml:space="preserve">Какао с молоком </t>
  </si>
  <si>
    <t>и витаминами</t>
  </si>
  <si>
    <t>Сок  фруктовый (персиковый)</t>
  </si>
  <si>
    <t xml:space="preserve"> (мармелад)***</t>
  </si>
  <si>
    <t xml:space="preserve">Рулет с макаронами и / </t>
  </si>
  <si>
    <t>лавр. /лист</t>
  </si>
  <si>
    <t>сухари панир.</t>
  </si>
  <si>
    <t>соус сметанный с томатом</t>
  </si>
  <si>
    <t>331/17</t>
  </si>
  <si>
    <t>котлетная масса 63,08 г.</t>
  </si>
  <si>
    <t>масса фарша из макарон 43,931 г.</t>
  </si>
  <si>
    <t>масса п/ф 112,644 гр.</t>
  </si>
  <si>
    <t>м/растительное для смаз. Противня</t>
  </si>
  <si>
    <t>яйца  шт./ гр.</t>
  </si>
  <si>
    <t>Сухарь панированный</t>
  </si>
  <si>
    <t>525 /22</t>
  </si>
  <si>
    <t>масса припущен. Капусты 39,97 гр.</t>
  </si>
  <si>
    <t>масса отварного риса  8,46 гр.</t>
  </si>
  <si>
    <t>масса пассер лука 4,18 гр.</t>
  </si>
  <si>
    <t>масса п / ф 79,8 гр.</t>
  </si>
  <si>
    <t>Масса готового соуса 30,4 г.</t>
  </si>
  <si>
    <t>масса готов. голубцов 72,2 гр.</t>
  </si>
  <si>
    <t>Кисломолочный напиток</t>
  </si>
  <si>
    <t>кефир</t>
  </si>
  <si>
    <t xml:space="preserve">Котлеты картофельные </t>
  </si>
  <si>
    <t xml:space="preserve">сухарь панирован. </t>
  </si>
  <si>
    <t xml:space="preserve">Котлеты картофельные с творогом </t>
  </si>
  <si>
    <t xml:space="preserve"> с творогом </t>
  </si>
  <si>
    <t>шиповник сушёные</t>
  </si>
  <si>
    <t xml:space="preserve">Молоко </t>
  </si>
  <si>
    <t>птицы с соусом молочным</t>
  </si>
  <si>
    <t>614/22</t>
  </si>
  <si>
    <t>Хлеб пш.</t>
  </si>
  <si>
    <t>Котлеты рубленные из птицы с соусом молочным</t>
  </si>
  <si>
    <t>Вода</t>
  </si>
  <si>
    <t>Соль</t>
  </si>
  <si>
    <t>М/ сливочное</t>
  </si>
  <si>
    <t>Мука пш.</t>
  </si>
  <si>
    <t>яйца шт/гр</t>
  </si>
  <si>
    <t>масса п/ф 108 гр.</t>
  </si>
  <si>
    <t>Котлеты морковные</t>
  </si>
  <si>
    <t>Кефир</t>
  </si>
  <si>
    <t>150/17</t>
  </si>
  <si>
    <t>лук репч.</t>
  </si>
  <si>
    <t xml:space="preserve">морковь </t>
  </si>
  <si>
    <t xml:space="preserve">соль </t>
  </si>
  <si>
    <t>сухари пан</t>
  </si>
  <si>
    <t xml:space="preserve">Биточки из печени </t>
  </si>
  <si>
    <t xml:space="preserve">             Биточки из печени </t>
  </si>
  <si>
    <t>Биточек рисовый с морковью</t>
  </si>
  <si>
    <t>0,045 шт.</t>
  </si>
  <si>
    <t>крупа рис</t>
  </si>
  <si>
    <t>масса готовой каши 85,865 г.</t>
  </si>
  <si>
    <t>масса пассер. Морк. 12,235 г.</t>
  </si>
  <si>
    <t>масса п/ф 102,6 гр.</t>
  </si>
  <si>
    <t>193 / 17</t>
  </si>
  <si>
    <t>сыр костромской</t>
  </si>
  <si>
    <t>Плоды свежие (банан)</t>
  </si>
  <si>
    <t>банан</t>
  </si>
  <si>
    <t>(печенье) ***</t>
  </si>
  <si>
    <t>301 / 21</t>
  </si>
  <si>
    <t>Рыба, запечённая с яйцом</t>
  </si>
  <si>
    <t xml:space="preserve">            Рыба запечённая с яйцом</t>
  </si>
  <si>
    <t xml:space="preserve">Зразы картофельные </t>
  </si>
  <si>
    <t>0,005шт.</t>
  </si>
  <si>
    <t>картофель отварн. протёртый  108 гр.</t>
  </si>
  <si>
    <t>масса фарша 24 гр.</t>
  </si>
  <si>
    <t>масса п / ф 136 гр. г.</t>
  </si>
  <si>
    <t xml:space="preserve">                Зразы картофельные </t>
  </si>
  <si>
    <t xml:space="preserve">СОУС : </t>
  </si>
  <si>
    <t xml:space="preserve">котлеты морковные с творогом </t>
  </si>
  <si>
    <t xml:space="preserve">с творогом </t>
  </si>
  <si>
    <t>какао</t>
  </si>
  <si>
    <t>Сок  фруктовый (абрикосовый)</t>
  </si>
  <si>
    <t>Сок  (абрикосовый)</t>
  </si>
  <si>
    <t>Яблоки</t>
  </si>
  <si>
    <t xml:space="preserve">Крахмал </t>
  </si>
  <si>
    <t xml:space="preserve">Яблоки </t>
  </si>
  <si>
    <t>Компот из яблок с лимоном</t>
  </si>
  <si>
    <t>827/22</t>
  </si>
  <si>
    <t>Лимоны</t>
  </si>
  <si>
    <t>0,315 шт.</t>
  </si>
  <si>
    <t>0,138шт.</t>
  </si>
  <si>
    <t>масса котлетной массы 67,09 г.</t>
  </si>
  <si>
    <t>Масса соуса 43,61 гр.</t>
  </si>
  <si>
    <t>масса п/ф 121 гр.</t>
  </si>
  <si>
    <t>0,105 шт.</t>
  </si>
  <si>
    <t>0,257 шт.</t>
  </si>
  <si>
    <t>Бутерброд с сыром   (сыр</t>
  </si>
  <si>
    <t>хлеб пш.)</t>
  </si>
  <si>
    <r>
      <t xml:space="preserve">Рулет с макаронами  и / </t>
    </r>
    <r>
      <rPr>
        <b/>
        <sz val="8.5"/>
        <rFont val="Arial Cyr"/>
        <charset val="204"/>
      </rPr>
      <t>соус сметанный с томатом</t>
    </r>
  </si>
  <si>
    <t>Голубцы с соусом</t>
  </si>
  <si>
    <t xml:space="preserve">            Голубцы с соусом</t>
  </si>
  <si>
    <t>СОУС :</t>
  </si>
  <si>
    <t>масса пасер. Лука 17,01  гр.</t>
  </si>
  <si>
    <t>и соус шоколадный</t>
  </si>
  <si>
    <r>
      <rPr>
        <sz val="7"/>
        <rFont val="Arial Cyr"/>
        <charset val="204"/>
      </rPr>
      <t>СОУС:</t>
    </r>
    <r>
      <rPr>
        <sz val="8"/>
        <rFont val="Arial Cyr"/>
        <family val="2"/>
        <charset val="204"/>
      </rPr>
      <t xml:space="preserve"> </t>
    </r>
  </si>
  <si>
    <t>молоко сгущ</t>
  </si>
  <si>
    <t>Биточек рисовый с моркрвью /  и соус шоколадный</t>
  </si>
  <si>
    <t>784/22</t>
  </si>
  <si>
    <t>Кисель абрикосовый</t>
  </si>
  <si>
    <t>повидло абрикосовое</t>
  </si>
  <si>
    <t>масса отварной печени 18,38 гр.</t>
  </si>
  <si>
    <t>масса готовой каши 48,04 гр.</t>
  </si>
  <si>
    <t>масса пассер морков 31,2 г.</t>
  </si>
  <si>
    <t>Картофель по- деревенски с сыром</t>
  </si>
  <si>
    <t>Говядина тушёная с капустой</t>
  </si>
  <si>
    <t>Котлеты картофельные с творогом</t>
  </si>
  <si>
    <t xml:space="preserve">                                      хлеб пшеничный)</t>
  </si>
  <si>
    <t>Бутерброд с сыром   (сыр твердых сортов</t>
  </si>
  <si>
    <t>Каша рисовая молочная жидкая</t>
  </si>
  <si>
    <t>Суп картофельный с бобовыми</t>
  </si>
  <si>
    <t>Котлеты морковные с творогом</t>
  </si>
  <si>
    <t xml:space="preserve">* Овощи свежие или солёные, отварные в нарезке, </t>
  </si>
  <si>
    <t>149/ 21</t>
  </si>
  <si>
    <t>Огурец в нарезке</t>
  </si>
  <si>
    <t>в сметанном соусе</t>
  </si>
  <si>
    <t xml:space="preserve">Картофель запечённый  </t>
  </si>
  <si>
    <t>масса  п / ф 204 гр.</t>
  </si>
  <si>
    <r>
      <t xml:space="preserve">консервированные отварные </t>
    </r>
    <r>
      <rPr>
        <sz val="7"/>
        <color rgb="FF000000"/>
        <rFont val="Calibri"/>
        <family val="2"/>
        <charset val="204"/>
      </rPr>
      <t>(сложный гарнир)</t>
    </r>
  </si>
  <si>
    <t>Котлеты рубленные из</t>
  </si>
  <si>
    <t>сыр твёрдый</t>
  </si>
  <si>
    <t xml:space="preserve">Пудинг из творога, запечённый  </t>
  </si>
  <si>
    <t>запечённый  и  / **соус абрикосовый</t>
  </si>
  <si>
    <t>ТТК/478/22</t>
  </si>
  <si>
    <t>Котлета рыбная (минтай)</t>
  </si>
  <si>
    <t>масса полуфабриката 102,6 гр.</t>
  </si>
  <si>
    <t>сок персиковый</t>
  </si>
  <si>
    <t>кондитерка печенье</t>
  </si>
  <si>
    <t>кондитерка мармелад</t>
  </si>
  <si>
    <t>108-109/17</t>
  </si>
  <si>
    <t xml:space="preserve">птица филе бедро </t>
  </si>
  <si>
    <t>0,135 шт.</t>
  </si>
  <si>
    <t>кукуруза</t>
  </si>
  <si>
    <t>огурец с капустой</t>
  </si>
  <si>
    <t>масса отварных макарон 107,142 гр.</t>
  </si>
  <si>
    <t>консервирован. отварные</t>
  </si>
  <si>
    <t>отварные</t>
  </si>
  <si>
    <t>157/21</t>
  </si>
  <si>
    <t>256 / 21</t>
  </si>
  <si>
    <t>Огурец с капустой</t>
  </si>
  <si>
    <t>52 /22</t>
  </si>
  <si>
    <t>54-20з/22</t>
  </si>
  <si>
    <t xml:space="preserve">         Кофейный напиток с молоком</t>
  </si>
  <si>
    <t>Горошек зелёный</t>
  </si>
  <si>
    <t>консервированный</t>
  </si>
  <si>
    <t xml:space="preserve">     Компот из смеси сухофруктов</t>
  </si>
  <si>
    <t>масса готовой заварки 50 г.</t>
  </si>
  <si>
    <t>сухофр/курога</t>
  </si>
  <si>
    <t>и / овощи консервированные</t>
  </si>
  <si>
    <t>печень* говяжья</t>
  </si>
  <si>
    <t>масса теста   38 гр.</t>
  </si>
  <si>
    <t>клёцки готовые 38 гр.</t>
  </si>
  <si>
    <t>клёцки масса теста 34,2 гр.</t>
  </si>
  <si>
    <t>0,125 шт</t>
  </si>
  <si>
    <r>
      <t>Котлета особая</t>
    </r>
    <r>
      <rPr>
        <b/>
        <sz val="8"/>
        <rFont val="Arial Cyr"/>
        <charset val="204"/>
      </rPr>
      <t xml:space="preserve"> (мясная)</t>
    </r>
  </si>
  <si>
    <r>
      <t>Котлета особая</t>
    </r>
    <r>
      <rPr>
        <sz val="8"/>
        <rFont val="Arial Cyr"/>
        <charset val="204"/>
      </rPr>
      <t xml:space="preserve"> (мясная)</t>
    </r>
  </si>
  <si>
    <r>
      <t xml:space="preserve">консервированные отварные </t>
    </r>
    <r>
      <rPr>
        <sz val="7"/>
        <rFont val="Arial Cyr"/>
        <charset val="204"/>
      </rPr>
      <t>(сложный гарнир)</t>
    </r>
  </si>
  <si>
    <t>256/21</t>
  </si>
  <si>
    <t>и / масло сливочное</t>
  </si>
  <si>
    <r>
      <rPr>
        <b/>
        <sz val="7"/>
        <color rgb="FF000000"/>
        <rFont val="Calibri"/>
        <family val="2"/>
        <charset val="204"/>
      </rPr>
      <t>ФАРШ:</t>
    </r>
    <r>
      <rPr>
        <sz val="8"/>
        <color rgb="FF000000"/>
        <rFont val="Calibri"/>
        <family val="2"/>
        <charset val="204"/>
      </rPr>
      <t xml:space="preserve"> макароны</t>
    </r>
  </si>
  <si>
    <t>Макароны отварные и/овощи</t>
  </si>
  <si>
    <t>Макароны отварные и / овощи</t>
  </si>
  <si>
    <t>Чай с лимоном</t>
  </si>
  <si>
    <t>лимон</t>
  </si>
  <si>
    <t>Молоко кипячёное</t>
  </si>
  <si>
    <t>Помидор в нарезке</t>
  </si>
  <si>
    <t>Макароны с овощами</t>
  </si>
  <si>
    <t>205/17</t>
  </si>
  <si>
    <t>масса готовых. Овощей 34,3 г.</t>
  </si>
  <si>
    <t>масса готовых. Макарон 115,7 г.</t>
  </si>
  <si>
    <t>Оладьи из печени</t>
  </si>
  <si>
    <t>485/22</t>
  </si>
  <si>
    <t>Чай с  сахаром</t>
  </si>
  <si>
    <t xml:space="preserve">Капуста с </t>
  </si>
  <si>
    <t>54-32з/22</t>
  </si>
  <si>
    <t>54-31з/22</t>
  </si>
  <si>
    <t>437/22</t>
  </si>
  <si>
    <t>масса полуфабриката 208,8 гр.</t>
  </si>
  <si>
    <t>Курица по тайски</t>
  </si>
  <si>
    <t>588/22</t>
  </si>
  <si>
    <t>сухофр/абрикос</t>
  </si>
  <si>
    <t>Кисель   витаминный</t>
  </si>
  <si>
    <t>шиповник сушёный</t>
  </si>
  <si>
    <t>481/21</t>
  </si>
  <si>
    <t>Кисель витаминный</t>
  </si>
  <si>
    <t>и / соус  абрикосовый</t>
  </si>
  <si>
    <t>687/22</t>
  </si>
  <si>
    <t>Капуста с морковью в нарезке</t>
  </si>
  <si>
    <t xml:space="preserve">фишболы </t>
  </si>
  <si>
    <t>2,9325 шт.</t>
  </si>
  <si>
    <t>масса омлетн. смеси 222,3 г.</t>
  </si>
  <si>
    <t>масса ошпарен. морков 34,5 г.</t>
  </si>
  <si>
    <t xml:space="preserve">Омлет с сыром  </t>
  </si>
  <si>
    <t>181 / 17</t>
  </si>
  <si>
    <t>масса готов. каши с овощ. 99,05 гр.</t>
  </si>
  <si>
    <t>масса готового мяса 60,95 гр.</t>
  </si>
  <si>
    <t>специи (зелень сушёная)</t>
  </si>
  <si>
    <t>Каша вязкая (гречневая )</t>
  </si>
  <si>
    <t>масса риса с овощами  122, гр.</t>
  </si>
  <si>
    <t>масса готовой птицы 33 гр.</t>
  </si>
  <si>
    <t>Котлеты  школьные</t>
  </si>
  <si>
    <t>птица филе</t>
  </si>
  <si>
    <t>масса полуфабриката 112,5 гр.</t>
  </si>
  <si>
    <t>масса готового мяса 57,93 гр.</t>
  </si>
  <si>
    <t>масса готовой. Капуст. 48,585 гр.</t>
  </si>
  <si>
    <t>масса соуса с овощ. 102,07 гр.</t>
  </si>
  <si>
    <t>и / соус шоколадный</t>
  </si>
  <si>
    <t>242/22</t>
  </si>
  <si>
    <t xml:space="preserve"> с макаронами</t>
  </si>
  <si>
    <t xml:space="preserve">Суп картофельный </t>
  </si>
  <si>
    <t>говяж. Печень</t>
  </si>
  <si>
    <t>масса отварной печени 10 гр.</t>
  </si>
  <si>
    <t>вермишель</t>
  </si>
  <si>
    <t>масса полуфабриката 104,4 г.</t>
  </si>
  <si>
    <t>масса омлета готового 195 г.</t>
  </si>
  <si>
    <t>масса омлета с маслом 200 г.</t>
  </si>
  <si>
    <t>печенье</t>
  </si>
  <si>
    <t>чай  с сахаром</t>
  </si>
  <si>
    <t>масса пассер. лука 6,4 г.</t>
  </si>
  <si>
    <t>масса пассер. томата 12 г.</t>
  </si>
  <si>
    <t>масса р-ра лим/ кислоты 9,6 г.</t>
  </si>
  <si>
    <t>Суп из овощей со сметаной</t>
  </si>
  <si>
    <t>117-105/17</t>
  </si>
  <si>
    <t>фрикадельки  полуфабрикат  40,2  гр.</t>
  </si>
  <si>
    <t>масса омлетн. Смеси 147,2 гр.</t>
  </si>
  <si>
    <t>масса готового омлета 138 гр.</t>
  </si>
  <si>
    <t>52/22</t>
  </si>
  <si>
    <t>Щи из свежей капусты со сметаной</t>
  </si>
  <si>
    <t>Котлеты рубленные из птицы</t>
  </si>
  <si>
    <t xml:space="preserve"> с соусом молочным</t>
  </si>
  <si>
    <t>Суп картофельный с макаронами</t>
  </si>
  <si>
    <t>54-31-32з/22</t>
  </si>
  <si>
    <t>Рассольник ленинградский со сметаной</t>
  </si>
  <si>
    <t>5,49,036</t>
  </si>
  <si>
    <t>190 /10</t>
  </si>
  <si>
    <t>Каша вязкая (гречневая)</t>
  </si>
  <si>
    <t>Омлет с сыром / и</t>
  </si>
  <si>
    <t xml:space="preserve">     Масло сливочное </t>
  </si>
  <si>
    <t>469 / 21</t>
  </si>
  <si>
    <t>допускается замена на филе птицы по- строгановски;</t>
  </si>
  <si>
    <t xml:space="preserve"> Печень по строгановски при непереносимости печени,  </t>
  </si>
  <si>
    <t>**</t>
  </si>
  <si>
    <t xml:space="preserve">Фрукты,    допускается выдача иных фруктов; </t>
  </si>
  <si>
    <t>Соус абрикосовый можно заменить на джем абрикосовый</t>
  </si>
  <si>
    <t xml:space="preserve"> или  допускается выдача иного джема. </t>
  </si>
  <si>
    <t>Соус шоколадный можно замениить на какао</t>
  </si>
  <si>
    <t xml:space="preserve"> с молоком сгущённым.</t>
  </si>
  <si>
    <t>***</t>
  </si>
  <si>
    <t xml:space="preserve">Кондитерские и булочные изделия, допускается </t>
  </si>
  <si>
    <t xml:space="preserve">** Фрукты,    допускается выдача иных фруктов; </t>
  </si>
  <si>
    <t xml:space="preserve"> * Оладьи из печени при непереносимости печени, </t>
  </si>
  <si>
    <t>допускается замена печени на мясо говядины или филе  птицы.</t>
  </si>
  <si>
    <t xml:space="preserve">  *** Кондитерские  изделия, допускается выдача </t>
  </si>
  <si>
    <t>иных кондитерских   изделий.</t>
  </si>
  <si>
    <t xml:space="preserve">  *** Булочные изделия, собственного производства, </t>
  </si>
  <si>
    <t>допускается замена и выдача иных  булочных</t>
  </si>
  <si>
    <t>или целыми согласно выходу блюд.</t>
  </si>
  <si>
    <t xml:space="preserve">изделий промышленного производства в нарезку </t>
  </si>
  <si>
    <t>459 / 21</t>
  </si>
  <si>
    <t>457 / 21</t>
  </si>
  <si>
    <t>дрожжи</t>
  </si>
  <si>
    <t>Отвар  шиповника</t>
  </si>
  <si>
    <t>857/ 22</t>
  </si>
  <si>
    <t>Отвар шиповника</t>
  </si>
  <si>
    <t>857/22</t>
  </si>
  <si>
    <t xml:space="preserve">З А В Т Р А К И   И  О Б Е Д Ы  ПОЛДНИКИ </t>
  </si>
  <si>
    <t>ЭКСПЕРТНОЕ ЗАКЛЮЧЕНИЕ ОТ 14.08.2024Г. №3394/28.</t>
  </si>
  <si>
    <t xml:space="preserve">Помидор в нарезке </t>
  </si>
  <si>
    <t xml:space="preserve">Горошек зелёный </t>
  </si>
  <si>
    <t>Кондитерские изделия (мармелад)</t>
  </si>
  <si>
    <t xml:space="preserve">Плоды свежие (яблоко) </t>
  </si>
  <si>
    <t xml:space="preserve">Морковь по-корейски </t>
  </si>
  <si>
    <t>Фрукты свежие (яблоки)</t>
  </si>
  <si>
    <t xml:space="preserve">Хлеб пш. (батон ) </t>
  </si>
  <si>
    <t>и  /соус абрикосовый</t>
  </si>
  <si>
    <t>Кондитерское изделие (печенье)</t>
  </si>
  <si>
    <t>Фрукты свежие (яблоко)</t>
  </si>
  <si>
    <t xml:space="preserve">Икра свекольная </t>
  </si>
  <si>
    <t>Фрукты свежие (банан)</t>
  </si>
  <si>
    <t xml:space="preserve">Морковь с яблоком </t>
  </si>
  <si>
    <t>Хлеб пш. (батон)</t>
  </si>
  <si>
    <t>Кондитерские изделия (печенье)</t>
  </si>
  <si>
    <t xml:space="preserve"> (мармелад)</t>
  </si>
  <si>
    <t>и  / соус абрикосовый</t>
  </si>
  <si>
    <t>(печенье)</t>
  </si>
  <si>
    <t>соус абрикосовый</t>
  </si>
  <si>
    <t xml:space="preserve">Плоды свежие (банан) </t>
  </si>
  <si>
    <t xml:space="preserve">(печенье) </t>
  </si>
  <si>
    <t xml:space="preserve">Огурец с капустой </t>
  </si>
  <si>
    <t xml:space="preserve">Оладьи из печени </t>
  </si>
  <si>
    <t>Плоды свежие (яблоко)</t>
  </si>
  <si>
    <t xml:space="preserve">Огурец в нарезке </t>
  </si>
  <si>
    <t xml:space="preserve"> (печенье)</t>
  </si>
  <si>
    <t>морковью в нарезке</t>
  </si>
</sst>
</file>

<file path=xl/styles.xml><?xml version="1.0" encoding="utf-8"?>
<styleSheet xmlns="http://schemas.openxmlformats.org/spreadsheetml/2006/main">
  <numFmts count="7">
    <numFmt numFmtId="164" formatCode="#,##0.00_р_."/>
    <numFmt numFmtId="165" formatCode="0.0"/>
    <numFmt numFmtId="166" formatCode="0.000"/>
    <numFmt numFmtId="167" formatCode="0.0000"/>
    <numFmt numFmtId="168" formatCode="0.00000"/>
    <numFmt numFmtId="169" formatCode="0.000000"/>
    <numFmt numFmtId="170" formatCode="0.0000000"/>
  </numFmts>
  <fonts count="221">
    <font>
      <sz val="11"/>
      <color rgb="FF000000"/>
      <name val="Calibri"/>
      <family val="2"/>
      <charset val="204"/>
    </font>
    <font>
      <sz val="10"/>
      <name val="Arial Cyr"/>
      <family val="2"/>
      <charset val="204"/>
    </font>
    <font>
      <sz val="8"/>
      <name val="Arial Cyr"/>
      <family val="2"/>
      <charset val="204"/>
    </font>
    <font>
      <sz val="11"/>
      <name val="Arial Cyr"/>
      <family val="2"/>
      <charset val="204"/>
    </font>
    <font>
      <b/>
      <sz val="11"/>
      <name val="Arial Cyr"/>
      <family val="2"/>
      <charset val="204"/>
    </font>
    <font>
      <b/>
      <sz val="10"/>
      <name val="Arial Cyr"/>
      <family val="2"/>
      <charset val="204"/>
    </font>
    <font>
      <sz val="12"/>
      <color rgb="FF000000"/>
      <name val="Calibri"/>
      <family val="2"/>
      <charset val="204"/>
    </font>
    <font>
      <sz val="9"/>
      <name val="Arial Cyr"/>
      <family val="2"/>
      <charset val="204"/>
    </font>
    <font>
      <b/>
      <sz val="9"/>
      <name val="Arial Cyr"/>
      <family val="2"/>
      <charset val="204"/>
    </font>
    <font>
      <b/>
      <sz val="8"/>
      <name val="Arial Cyr"/>
      <family val="2"/>
      <charset val="1"/>
    </font>
    <font>
      <b/>
      <sz val="8"/>
      <name val="Arial Cyr"/>
      <family val="2"/>
      <charset val="204"/>
    </font>
    <font>
      <sz val="12"/>
      <name val="Arial Cyr"/>
      <family val="2"/>
      <charset val="204"/>
    </font>
    <font>
      <b/>
      <sz val="11"/>
      <name val="Arial Cyr"/>
      <family val="2"/>
      <charset val="1"/>
    </font>
    <font>
      <b/>
      <sz val="16"/>
      <color rgb="FF000000"/>
      <name val="Calibri"/>
      <family val="2"/>
      <charset val="204"/>
    </font>
    <font>
      <sz val="7"/>
      <name val="Arial Cyr"/>
      <family val="2"/>
      <charset val="204"/>
    </font>
    <font>
      <b/>
      <sz val="10"/>
      <name val="Times New Roman"/>
      <family val="1"/>
      <charset val="204"/>
    </font>
    <font>
      <sz val="7"/>
      <color rgb="FF000000"/>
      <name val="Calibri"/>
      <family val="2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rgb="FF00206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color rgb="FF000000"/>
      <name val="Calibri"/>
      <family val="2"/>
      <charset val="204"/>
    </font>
    <font>
      <b/>
      <sz val="12"/>
      <name val="Arial Cyr"/>
      <family val="2"/>
      <charset val="1"/>
    </font>
    <font>
      <sz val="11"/>
      <color rgb="FFFF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2"/>
      <color rgb="FFC00000"/>
      <name val="Arial Cyr"/>
      <family val="2"/>
      <charset val="204"/>
    </font>
    <font>
      <b/>
      <sz val="11"/>
      <color rgb="FFC00000"/>
      <name val="Arial Cyr"/>
      <family val="2"/>
      <charset val="204"/>
    </font>
    <font>
      <b/>
      <sz val="8"/>
      <color rgb="FFC00000"/>
      <name val="Arial Cyr"/>
      <family val="2"/>
      <charset val="204"/>
    </font>
    <font>
      <b/>
      <sz val="11"/>
      <color rgb="FFC00000"/>
      <name val="Calibri"/>
      <family val="2"/>
      <charset val="204"/>
    </font>
    <font>
      <sz val="10"/>
      <color rgb="FFC00000"/>
      <name val="Arial Cyr"/>
      <family val="2"/>
      <charset val="204"/>
    </font>
    <font>
      <b/>
      <sz val="9"/>
      <color rgb="FF990066"/>
      <name val="Arial Cyr"/>
      <family val="2"/>
      <charset val="204"/>
    </font>
    <font>
      <b/>
      <sz val="12"/>
      <name val="Arial Cyr"/>
      <family val="2"/>
      <charset val="204"/>
    </font>
    <font>
      <sz val="9"/>
      <color rgb="FF000000"/>
      <name val="Calibri"/>
      <family val="2"/>
      <charset val="204"/>
    </font>
    <font>
      <b/>
      <sz val="7"/>
      <name val="Arial Cyr"/>
      <family val="2"/>
      <charset val="204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1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000000"/>
      <name val="Arial Cyr"/>
      <family val="2"/>
      <charset val="204"/>
    </font>
    <font>
      <b/>
      <sz val="11"/>
      <color rgb="FFFF0000"/>
      <name val="Calibri"/>
      <family val="2"/>
      <charset val="204"/>
    </font>
    <font>
      <sz val="8"/>
      <name val="Cambria"/>
      <family val="1"/>
      <charset val="204"/>
    </font>
    <font>
      <b/>
      <sz val="1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8"/>
      <color rgb="FF000000"/>
      <name val="Calibri"/>
      <family val="2"/>
      <charset val="204"/>
    </font>
    <font>
      <sz val="6"/>
      <name val="Cambria"/>
      <family val="1"/>
      <charset val="204"/>
    </font>
    <font>
      <b/>
      <sz val="9"/>
      <color rgb="FF000000"/>
      <name val="Calibri"/>
      <family val="2"/>
      <charset val="204"/>
    </font>
    <font>
      <sz val="8"/>
      <color rgb="FF000000"/>
      <name val="Cambria"/>
      <family val="1"/>
      <charset val="204"/>
    </font>
    <font>
      <sz val="11"/>
      <color rgb="FF000000"/>
      <name val="Cambria"/>
      <family val="1"/>
      <charset val="204"/>
    </font>
    <font>
      <sz val="8"/>
      <name val="Calibri"/>
      <family val="2"/>
      <charset val="204"/>
    </font>
    <font>
      <sz val="10"/>
      <color rgb="FF000000"/>
      <name val="Calibri"/>
      <family val="2"/>
      <charset val="204"/>
    </font>
    <font>
      <sz val="6"/>
      <name val="Arial Cyr"/>
      <family val="2"/>
      <charset val="204"/>
    </font>
    <font>
      <sz val="7"/>
      <name val="Cambria"/>
      <family val="1"/>
      <charset val="204"/>
    </font>
    <font>
      <b/>
      <sz val="12"/>
      <color rgb="FF000000"/>
      <name val="Calibri"/>
      <family val="2"/>
      <charset val="204"/>
    </font>
    <font>
      <sz val="9"/>
      <name val="Cambria"/>
      <family val="1"/>
      <charset val="204"/>
    </font>
    <font>
      <b/>
      <sz val="9"/>
      <name val="Arial Cyr"/>
      <charset val="204"/>
    </font>
    <font>
      <sz val="11"/>
      <color rgb="FF000000"/>
      <name val="Calibri"/>
      <family val="2"/>
      <charset val="204"/>
    </font>
    <font>
      <sz val="11"/>
      <color theme="5" tint="-0.499984740745262"/>
      <name val="Calibri"/>
      <family val="2"/>
      <charset val="204"/>
    </font>
    <font>
      <sz val="9"/>
      <color theme="5" tint="-0.49998474074526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1"/>
      <name val="Arial Cyr"/>
      <charset val="204"/>
    </font>
    <font>
      <sz val="8"/>
      <color theme="1"/>
      <name val="Arial Cyr"/>
      <family val="2"/>
      <charset val="204"/>
    </font>
    <font>
      <sz val="7"/>
      <name val="Arial Cyr"/>
      <charset val="204"/>
    </font>
    <font>
      <sz val="7"/>
      <name val="Calibri"/>
      <family val="2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8"/>
      <color rgb="FFC00000"/>
      <name val="Cambria"/>
      <family val="1"/>
      <charset val="204"/>
    </font>
    <font>
      <b/>
      <sz val="8"/>
      <color rgb="FFC00000"/>
      <name val="Calibri"/>
      <family val="2"/>
      <charset val="204"/>
    </font>
    <font>
      <b/>
      <sz val="9"/>
      <color rgb="FFC00000"/>
      <name val="Arial Cyr"/>
      <family val="2"/>
      <charset val="204"/>
    </font>
    <font>
      <b/>
      <sz val="9"/>
      <color rgb="FFC00000"/>
      <name val="Calibri"/>
      <family val="2"/>
      <charset val="204"/>
    </font>
    <font>
      <b/>
      <sz val="9"/>
      <color rgb="FFC00000"/>
      <name val="Cambria"/>
      <family val="1"/>
      <charset val="204"/>
    </font>
    <font>
      <b/>
      <sz val="8"/>
      <color rgb="FFC00000"/>
      <name val="Arial Cyr"/>
      <charset val="204"/>
    </font>
    <font>
      <b/>
      <sz val="7"/>
      <color rgb="FFC00000"/>
      <name val="Arial Cyr"/>
      <charset val="204"/>
    </font>
    <font>
      <b/>
      <sz val="7"/>
      <color rgb="FFC00000"/>
      <name val="Arial Cyr"/>
      <family val="2"/>
      <charset val="204"/>
    </font>
    <font>
      <b/>
      <sz val="7"/>
      <color rgb="FFC00000"/>
      <name val="Cambria"/>
      <family val="1"/>
      <charset val="204"/>
    </font>
    <font>
      <sz val="11"/>
      <name val="Calibri"/>
      <family val="2"/>
      <charset val="204"/>
    </font>
    <font>
      <b/>
      <sz val="9"/>
      <name val="Times New Roman"/>
      <family val="1"/>
      <charset val="204"/>
    </font>
    <font>
      <b/>
      <sz val="7.5"/>
      <color rgb="FF002060"/>
      <name val="Times New Roman"/>
      <family val="1"/>
      <charset val="204"/>
    </font>
    <font>
      <sz val="12"/>
      <color rgb="FFFF0000"/>
      <name val="Arial Cyr"/>
      <charset val="204"/>
    </font>
    <font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sz val="7"/>
      <color theme="1"/>
      <name val="Arial Cyr"/>
      <family val="2"/>
      <charset val="204"/>
    </font>
    <font>
      <b/>
      <sz val="7"/>
      <color rgb="FF002060"/>
      <name val="Times New Roman"/>
      <family val="1"/>
      <charset val="204"/>
    </font>
    <font>
      <sz val="9"/>
      <color rgb="FFC00000"/>
      <name val="Calibri"/>
      <family val="2"/>
      <charset val="204"/>
    </font>
    <font>
      <sz val="10"/>
      <color rgb="FFFF0000"/>
      <name val="Arial Cyr"/>
      <family val="2"/>
      <charset val="204"/>
    </font>
    <font>
      <sz val="12"/>
      <color rgb="FFC00000"/>
      <name val="Arial Cyr"/>
      <family val="2"/>
      <charset val="204"/>
    </font>
    <font>
      <sz val="7"/>
      <color theme="1"/>
      <name val="Calibri"/>
      <family val="2"/>
      <charset val="204"/>
    </font>
    <font>
      <b/>
      <sz val="7"/>
      <name val="Times New Roman"/>
      <family val="1"/>
      <charset val="204"/>
    </font>
    <font>
      <b/>
      <sz val="10"/>
      <color theme="1"/>
      <name val="Arial Cyr"/>
      <family val="2"/>
      <charset val="204"/>
    </font>
    <font>
      <b/>
      <sz val="11"/>
      <color theme="1"/>
      <name val="Calibri"/>
      <family val="2"/>
      <charset val="204"/>
    </font>
    <font>
      <b/>
      <sz val="12"/>
      <color rgb="FFFF0000"/>
      <name val="Calibri"/>
      <family val="2"/>
      <charset val="204"/>
    </font>
    <font>
      <sz val="8"/>
      <color rgb="FFC00000"/>
      <name val="Calibri"/>
      <family val="2"/>
      <charset val="204"/>
    </font>
    <font>
      <b/>
      <sz val="12"/>
      <name val="Calibri"/>
      <family val="2"/>
      <charset val="204"/>
    </font>
    <font>
      <i/>
      <sz val="7"/>
      <name val="Arial Cyr"/>
      <family val="2"/>
      <charset val="204"/>
    </font>
    <font>
      <sz val="9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color rgb="FF002060"/>
      <name val="Calibri"/>
      <family val="2"/>
      <charset val="204"/>
    </font>
    <font>
      <b/>
      <sz val="7"/>
      <name val="Arial Cyr"/>
      <charset val="204"/>
    </font>
    <font>
      <sz val="11"/>
      <color rgb="FFC00000"/>
      <name val="Calibri"/>
      <family val="2"/>
      <charset val="204"/>
    </font>
    <font>
      <b/>
      <sz val="10"/>
      <color rgb="FFC00000"/>
      <name val="Arial Cyr"/>
      <family val="2"/>
      <charset val="204"/>
    </font>
    <font>
      <sz val="11"/>
      <color theme="7" tint="-0.499984740745262"/>
      <name val="Calibri"/>
      <family val="2"/>
      <charset val="204"/>
    </font>
    <font>
      <sz val="10.5"/>
      <color rgb="FF000000"/>
      <name val="Calibri"/>
      <family val="2"/>
      <charset val="204"/>
    </font>
    <font>
      <b/>
      <sz val="7"/>
      <color rgb="FF000000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0"/>
      <name val="Calibri"/>
      <family val="2"/>
      <charset val="204"/>
    </font>
    <font>
      <b/>
      <sz val="11"/>
      <color theme="5" tint="-0.499984740745262"/>
      <name val="Calibri"/>
      <family val="2"/>
      <charset val="204"/>
    </font>
    <font>
      <b/>
      <sz val="11"/>
      <color theme="7" tint="-0.499984740745262"/>
      <name val="Calibri"/>
      <family val="2"/>
      <charset val="204"/>
    </font>
    <font>
      <sz val="6"/>
      <color rgb="FF000000"/>
      <name val="Calibri"/>
      <family val="2"/>
      <charset val="204"/>
    </font>
    <font>
      <b/>
      <sz val="6"/>
      <name val="Arial Cyr"/>
      <family val="2"/>
      <charset val="204"/>
    </font>
    <font>
      <b/>
      <sz val="7"/>
      <color rgb="FF002060"/>
      <name val="Calibri"/>
      <family val="2"/>
      <charset val="204"/>
    </font>
    <font>
      <b/>
      <sz val="11"/>
      <color rgb="FF002060"/>
      <name val="Times New Roman"/>
      <family val="1"/>
      <charset val="204"/>
    </font>
    <font>
      <sz val="5"/>
      <name val="Arial Cyr"/>
      <family val="2"/>
      <charset val="204"/>
    </font>
    <font>
      <b/>
      <i/>
      <sz val="7"/>
      <name val="Arial Cyr"/>
      <charset val="204"/>
    </font>
    <font>
      <b/>
      <i/>
      <sz val="11"/>
      <color rgb="FF000000"/>
      <name val="Calibri"/>
      <family val="2"/>
      <charset val="204"/>
    </font>
    <font>
      <b/>
      <sz val="10"/>
      <color rgb="FFC00000"/>
      <name val="Calibri"/>
      <family val="2"/>
      <charset val="204"/>
    </font>
    <font>
      <b/>
      <sz val="9"/>
      <name val="Calibri"/>
      <family val="2"/>
      <charset val="204"/>
    </font>
    <font>
      <b/>
      <sz val="8"/>
      <name val="Calibri"/>
      <family val="2"/>
      <charset val="204"/>
    </font>
    <font>
      <b/>
      <sz val="10"/>
      <color rgb="FF00206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0"/>
      <color rgb="FF000000"/>
      <name val="Liberation Sans"/>
      <family val="2"/>
      <charset val="204"/>
    </font>
    <font>
      <b/>
      <sz val="10"/>
      <color rgb="FF000000"/>
      <name val="Liberation Sans"/>
      <family val="2"/>
      <charset val="204"/>
    </font>
    <font>
      <b/>
      <sz val="10"/>
      <color rgb="FFFFFFFF"/>
      <name val="Liberation Sans"/>
      <family val="2"/>
      <charset val="204"/>
    </font>
    <font>
      <sz val="10"/>
      <color rgb="FFCC0000"/>
      <name val="Liberation Sans"/>
      <family val="2"/>
      <charset val="204"/>
    </font>
    <font>
      <i/>
      <sz val="10"/>
      <color rgb="FF808080"/>
      <name val="Liberation Sans"/>
      <family val="2"/>
      <charset val="204"/>
    </font>
    <font>
      <sz val="10"/>
      <color rgb="FF006600"/>
      <name val="Liberation Sans"/>
      <family val="2"/>
      <charset val="204"/>
    </font>
    <font>
      <b/>
      <sz val="24"/>
      <color rgb="FF000000"/>
      <name val="Liberation Sans"/>
      <family val="2"/>
      <charset val="204"/>
    </font>
    <font>
      <b/>
      <sz val="18"/>
      <color rgb="FF000000"/>
      <name val="Liberation Sans"/>
      <family val="2"/>
      <charset val="204"/>
    </font>
    <font>
      <b/>
      <sz val="12"/>
      <color rgb="FF000000"/>
      <name val="Liberation Sans"/>
      <family val="2"/>
      <charset val="204"/>
    </font>
    <font>
      <u/>
      <sz val="10"/>
      <color rgb="FF0000EE"/>
      <name val="Liberation Sans"/>
      <family val="2"/>
      <charset val="204"/>
    </font>
    <font>
      <sz val="10"/>
      <color rgb="FF996600"/>
      <name val="Liberation Sans"/>
      <family val="2"/>
      <charset val="204"/>
    </font>
    <font>
      <sz val="10"/>
      <color rgb="FF333333"/>
      <name val="Liberation Sans"/>
      <family val="2"/>
      <charset val="204"/>
    </font>
    <font>
      <b/>
      <i/>
      <u/>
      <sz val="10"/>
      <color rgb="FF000000"/>
      <name val="Liberation Sans"/>
      <family val="2"/>
      <charset val="204"/>
    </font>
    <font>
      <b/>
      <sz val="10"/>
      <color rgb="FF000000"/>
      <name val="Times New Roman"/>
      <family val="1"/>
      <charset val="204"/>
    </font>
    <font>
      <b/>
      <sz val="7"/>
      <color rgb="FFC00000"/>
      <name val="Times New Roman"/>
      <family val="1"/>
      <charset val="204"/>
    </font>
    <font>
      <sz val="10"/>
      <name val="Arial Cyr"/>
      <charset val="204"/>
    </font>
    <font>
      <sz val="8"/>
      <color theme="1"/>
      <name val="Calibri"/>
      <family val="2"/>
      <scheme val="minor"/>
    </font>
    <font>
      <sz val="8"/>
      <color rgb="FFC00000"/>
      <name val="Arial Cyr"/>
      <family val="2"/>
      <charset val="204"/>
    </font>
    <font>
      <sz val="6.5"/>
      <name val="Arial Cyr"/>
      <family val="2"/>
      <charset val="204"/>
    </font>
    <font>
      <b/>
      <sz val="6"/>
      <color rgb="FF000000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sz val="6.5"/>
      <name val="Arial Cyr"/>
      <charset val="204"/>
    </font>
    <font>
      <sz val="8"/>
      <color rgb="FF000000"/>
      <name val="Arial"/>
      <family val="2"/>
      <charset val="204"/>
    </font>
    <font>
      <sz val="6.5"/>
      <name val="Cambria"/>
      <family val="1"/>
      <charset val="204"/>
    </font>
    <font>
      <sz val="7.5"/>
      <name val="Arial Cyr"/>
      <family val="2"/>
      <charset val="204"/>
    </font>
    <font>
      <sz val="6.5"/>
      <color rgb="FF000000"/>
      <name val="Calibri"/>
      <family val="2"/>
      <charset val="204"/>
    </font>
    <font>
      <b/>
      <sz val="6.5"/>
      <name val="Arial Cyr"/>
      <family val="2"/>
      <charset val="204"/>
    </font>
    <font>
      <sz val="5.5"/>
      <name val="Arial Cyr"/>
      <family val="2"/>
      <charset val="204"/>
    </font>
    <font>
      <sz val="8"/>
      <color rgb="FFC00000"/>
      <name val="Cambria"/>
      <family val="1"/>
      <charset val="204"/>
    </font>
    <font>
      <b/>
      <sz val="10"/>
      <color rgb="FFFF0000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6.5"/>
      <name val="Arial Cyr"/>
      <charset val="204"/>
    </font>
    <font>
      <b/>
      <i/>
      <sz val="8"/>
      <color rgb="FF000000"/>
      <name val="Calibri"/>
      <family val="2"/>
      <charset val="204"/>
    </font>
    <font>
      <b/>
      <sz val="10"/>
      <name val="Cambria"/>
      <family val="1"/>
      <charset val="204"/>
    </font>
    <font>
      <b/>
      <sz val="10"/>
      <color rgb="FFC00000"/>
      <name val="Cambria"/>
      <family val="1"/>
      <charset val="204"/>
    </font>
    <font>
      <i/>
      <sz val="8"/>
      <name val="Arial Cyr"/>
      <charset val="204"/>
    </font>
    <font>
      <i/>
      <sz val="7"/>
      <name val="Arial Cyr"/>
      <charset val="204"/>
    </font>
    <font>
      <b/>
      <i/>
      <sz val="7"/>
      <color rgb="FF000000"/>
      <name val="Calibri"/>
      <family val="2"/>
      <charset val="204"/>
    </font>
    <font>
      <i/>
      <sz val="7"/>
      <color rgb="FF000000"/>
      <name val="Arial Cyr"/>
      <family val="2"/>
      <charset val="204"/>
    </font>
    <font>
      <i/>
      <sz val="7"/>
      <color rgb="FF000000"/>
      <name val="Calibri"/>
      <family val="2"/>
      <charset val="204"/>
    </font>
    <font>
      <sz val="7"/>
      <color theme="1"/>
      <name val="Times New Roman"/>
      <family val="1"/>
      <charset val="204"/>
    </font>
    <font>
      <i/>
      <sz val="9"/>
      <name val="Arial Cyr"/>
      <family val="2"/>
      <charset val="204"/>
    </font>
    <font>
      <i/>
      <sz val="11"/>
      <color rgb="FF000000"/>
      <name val="Calibri"/>
      <family val="2"/>
      <charset val="204"/>
    </font>
    <font>
      <b/>
      <i/>
      <sz val="11"/>
      <color rgb="FFC00000"/>
      <name val="Calibri"/>
      <family val="2"/>
      <charset val="204"/>
    </font>
    <font>
      <b/>
      <i/>
      <sz val="11"/>
      <color theme="5" tint="-0.499984740745262"/>
      <name val="Calibri"/>
      <family val="2"/>
      <charset val="204"/>
    </font>
    <font>
      <i/>
      <sz val="11"/>
      <color theme="5" tint="-0.499984740745262"/>
      <name val="Calibri"/>
      <family val="2"/>
      <charset val="204"/>
    </font>
    <font>
      <sz val="7"/>
      <color rgb="FF000000"/>
      <name val="Calibri"/>
      <family val="2"/>
      <charset val="204"/>
      <scheme val="minor"/>
    </font>
    <font>
      <b/>
      <sz val="7"/>
      <color rgb="FF002060"/>
      <name val="Arial Cyr"/>
      <family val="2"/>
      <charset val="204"/>
    </font>
    <font>
      <b/>
      <sz val="7"/>
      <color rgb="FF002060"/>
      <name val="Arial Cyr"/>
      <charset val="204"/>
    </font>
    <font>
      <sz val="1"/>
      <name val="Arial Cyr"/>
      <family val="2"/>
      <charset val="204"/>
    </font>
    <font>
      <b/>
      <sz val="10"/>
      <color rgb="FFC00000"/>
      <name val="Arial Cyr"/>
      <charset val="204"/>
    </font>
    <font>
      <sz val="7"/>
      <color rgb="FF002060"/>
      <name val="Arial Cyr"/>
      <family val="2"/>
      <charset val="204"/>
    </font>
    <font>
      <b/>
      <sz val="7"/>
      <color rgb="FFFF0000"/>
      <name val="Calibri"/>
      <family val="2"/>
      <charset val="204"/>
    </font>
    <font>
      <b/>
      <sz val="8"/>
      <color rgb="FF002060"/>
      <name val="Calibri"/>
      <family val="2"/>
      <charset val="204"/>
    </font>
    <font>
      <b/>
      <i/>
      <sz val="6.5"/>
      <name val="Arial Cyr"/>
      <charset val="204"/>
    </font>
    <font>
      <b/>
      <i/>
      <sz val="8"/>
      <name val="Arial Cyr"/>
      <charset val="204"/>
    </font>
    <font>
      <sz val="8.5"/>
      <color rgb="FF000000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i/>
      <sz val="6"/>
      <name val="Arial Cyr"/>
      <charset val="204"/>
    </font>
    <font>
      <b/>
      <sz val="7"/>
      <name val="Cambria"/>
      <family val="1"/>
      <charset val="204"/>
    </font>
    <font>
      <b/>
      <sz val="10"/>
      <color theme="1"/>
      <name val="Calibri"/>
      <family val="2"/>
      <charset val="204"/>
    </font>
    <font>
      <b/>
      <sz val="7"/>
      <name val="Calibri"/>
      <family val="2"/>
      <charset val="204"/>
    </font>
    <font>
      <sz val="10"/>
      <color rgb="FFC00000"/>
      <name val="Calibri"/>
      <family val="2"/>
      <charset val="204"/>
    </font>
    <font>
      <b/>
      <i/>
      <sz val="7"/>
      <name val="Calibri"/>
      <family val="2"/>
      <charset val="204"/>
    </font>
    <font>
      <b/>
      <i/>
      <sz val="6.5"/>
      <name val="Calibri"/>
      <family val="2"/>
      <charset val="204"/>
    </font>
    <font>
      <b/>
      <sz val="8.5"/>
      <name val="Arial Cyr"/>
      <charset val="204"/>
    </font>
    <font>
      <sz val="1"/>
      <color rgb="FF000000"/>
      <name val="Calibri"/>
      <family val="2"/>
      <charset val="204"/>
    </font>
    <font>
      <sz val="10"/>
      <color rgb="FF000000"/>
      <name val="Baskerville Old Face"/>
      <family val="1"/>
    </font>
    <font>
      <b/>
      <sz val="10"/>
      <color rgb="FF0070C0"/>
      <name val="Arial Cyr"/>
      <charset val="204"/>
    </font>
    <font>
      <sz val="11"/>
      <color rgb="FF0070C0"/>
      <name val="Arial Cyr"/>
      <family val="2"/>
      <charset val="204"/>
    </font>
    <font>
      <sz val="7"/>
      <color rgb="FF0070C0"/>
      <name val="Calibri"/>
      <family val="2"/>
      <charset val="204"/>
    </font>
    <font>
      <b/>
      <sz val="9"/>
      <color rgb="FF0070C0"/>
      <name val="Calibri"/>
      <family val="2"/>
      <charset val="204"/>
    </font>
    <font>
      <sz val="11"/>
      <color rgb="FF0070C0"/>
      <name val="Calibri"/>
      <family val="2"/>
      <charset val="204"/>
    </font>
    <font>
      <sz val="7"/>
      <color rgb="FF000000"/>
      <name val="Arial"/>
      <family val="2"/>
      <charset val="204"/>
    </font>
    <font>
      <b/>
      <sz val="8"/>
      <name val="Cambria"/>
      <family val="1"/>
      <charset val="204"/>
    </font>
    <font>
      <b/>
      <sz val="11"/>
      <color rgb="FF0070C0"/>
      <name val="Calibri"/>
      <family val="2"/>
      <charset val="204"/>
    </font>
    <font>
      <sz val="8"/>
      <color rgb="FFFF0000"/>
      <name val="Calibri"/>
      <family val="2"/>
      <charset val="204"/>
    </font>
    <font>
      <sz val="7"/>
      <name val="Arial"/>
      <family val="2"/>
      <charset val="204"/>
    </font>
    <font>
      <sz val="7"/>
      <name val="Calibri"/>
      <family val="2"/>
      <charset val="204"/>
      <scheme val="minor"/>
    </font>
    <font>
      <sz val="9"/>
      <color rgb="FF000000"/>
      <name val="Arial"/>
      <family val="2"/>
      <charset val="204"/>
    </font>
    <font>
      <sz val="8"/>
      <color rgb="FFFF0000"/>
      <name val="Cambria"/>
      <family val="1"/>
      <charset val="204"/>
    </font>
    <font>
      <sz val="8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b/>
      <sz val="11"/>
      <name val="Cambria"/>
      <family val="1"/>
      <charset val="204"/>
    </font>
    <font>
      <b/>
      <sz val="8.5"/>
      <color rgb="FF000000"/>
      <name val="Calibri"/>
      <family val="2"/>
      <charset val="204"/>
    </font>
    <font>
      <sz val="9"/>
      <color rgb="FFFF0000"/>
      <name val="Calibri"/>
      <family val="2"/>
      <charset val="204"/>
    </font>
    <font>
      <b/>
      <sz val="10"/>
      <color rgb="FF000000"/>
      <name val="Arial"/>
      <family val="2"/>
      <charset val="204"/>
    </font>
    <font>
      <b/>
      <sz val="8"/>
      <color rgb="FF0070C0"/>
      <name val="Arial Cyr"/>
      <charset val="204"/>
    </font>
    <font>
      <b/>
      <sz val="8"/>
      <color rgb="FF0070C0"/>
      <name val="Arial Cyr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4.5"/>
      <name val="Arial Cyr"/>
      <family val="2"/>
      <charset val="204"/>
    </font>
    <font>
      <b/>
      <sz val="16"/>
      <name val="Calibri"/>
      <family val="2"/>
      <charset val="204"/>
    </font>
    <font>
      <b/>
      <i/>
      <sz val="6.5"/>
      <color rgb="FF000000"/>
      <name val="Calibri"/>
      <family val="2"/>
      <charset val="204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i/>
      <sz val="10"/>
      <color rgb="FF000000"/>
      <name val="Calibri"/>
      <family val="2"/>
      <charset val="204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EBF1DE"/>
      </patternFill>
    </fill>
    <fill>
      <patternFill patternType="solid">
        <fgColor rgb="FF92D050"/>
        <bgColor rgb="FFC3D69B"/>
      </patternFill>
    </fill>
    <fill>
      <patternFill patternType="solid">
        <fgColor rgb="FFC3D69B"/>
        <bgColor rgb="FFBDD7EE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rgb="FFEBF1DE"/>
      </patternFill>
    </fill>
    <fill>
      <patternFill patternType="solid">
        <fgColor theme="7" tint="0.79998168889431442"/>
        <bgColor rgb="FFE6B9B8"/>
      </patternFill>
    </fill>
    <fill>
      <patternFill patternType="solid">
        <fgColor theme="9" tint="0.79998168889431442"/>
        <bgColor rgb="FFC3D69B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rgb="FFE6B9B8"/>
      </patternFill>
    </fill>
    <fill>
      <patternFill patternType="solid">
        <fgColor theme="3" tint="0.79998168889431442"/>
        <bgColor rgb="FFFDEADA"/>
      </patternFill>
    </fill>
    <fill>
      <patternFill patternType="solid">
        <fgColor theme="3" tint="0.79998168889431442"/>
        <bgColor rgb="FFFAC09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rgb="FFFFD966"/>
      </patternFill>
    </fill>
    <fill>
      <patternFill patternType="solid">
        <fgColor theme="7" tint="0.79998168889431442"/>
        <bgColor rgb="FFFF9900"/>
      </patternFill>
    </fill>
    <fill>
      <patternFill patternType="solid">
        <fgColor theme="6" tint="0.79998168889431442"/>
        <bgColor rgb="FFFDEADA"/>
      </patternFill>
    </fill>
    <fill>
      <patternFill patternType="solid">
        <fgColor theme="6" tint="0.79998168889431442"/>
        <bgColor rgb="FFFAC090"/>
      </patternFill>
    </fill>
    <fill>
      <patternFill patternType="solid">
        <fgColor theme="6" tint="0.79998168889431442"/>
        <bgColor rgb="FFE6B9B8"/>
      </patternFill>
    </fill>
    <fill>
      <patternFill patternType="solid">
        <fgColor theme="7" tint="0.79998168889431442"/>
        <bgColor rgb="FFEBF1DE"/>
      </patternFill>
    </fill>
    <fill>
      <patternFill patternType="solid">
        <fgColor theme="7" tint="0.79998168889431442"/>
        <bgColor rgb="FFFAC090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rgb="FFC3D69B"/>
      </patternFill>
    </fill>
    <fill>
      <patternFill patternType="solid">
        <fgColor theme="9" tint="0.79998168889431442"/>
        <bgColor rgb="FFBDD7EE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CCFFCC"/>
        <bgColor rgb="FFC3D69B"/>
      </patternFill>
    </fill>
    <fill>
      <patternFill patternType="solid">
        <fgColor theme="0" tint="-4.9989318521683403E-2"/>
        <bgColor rgb="FFFDEADA"/>
      </patternFill>
    </fill>
    <fill>
      <patternFill patternType="solid">
        <fgColor theme="9" tint="0.59999389629810485"/>
        <bgColor rgb="FFC3D69B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9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</borders>
  <cellStyleXfs count="21">
    <xf numFmtId="0" fontId="0" fillId="0" borderId="0"/>
    <xf numFmtId="9" fontId="58" fillId="0" borderId="0" applyFont="0" applyFill="0" applyBorder="0" applyAlignment="0" applyProtection="0"/>
    <xf numFmtId="0" fontId="124" fillId="0" borderId="0"/>
    <xf numFmtId="0" fontId="125" fillId="0" borderId="0" applyNumberFormat="0" applyBorder="0" applyProtection="0"/>
    <xf numFmtId="0" fontId="126" fillId="30" borderId="0" applyNumberFormat="0" applyBorder="0" applyProtection="0"/>
    <xf numFmtId="0" fontId="126" fillId="31" borderId="0" applyNumberFormat="0" applyBorder="0" applyProtection="0"/>
    <xf numFmtId="0" fontId="125" fillId="32" borderId="0" applyNumberFormat="0" applyBorder="0" applyProtection="0"/>
    <xf numFmtId="0" fontId="127" fillId="33" borderId="0" applyNumberFormat="0" applyBorder="0" applyProtection="0"/>
    <xf numFmtId="0" fontId="126" fillId="34" borderId="0" applyNumberFormat="0" applyBorder="0" applyProtection="0"/>
    <xf numFmtId="0" fontId="128" fillId="0" borderId="0" applyNumberFormat="0" applyBorder="0" applyProtection="0"/>
    <xf numFmtId="0" fontId="129" fillId="35" borderId="0" applyNumberFormat="0" applyBorder="0" applyProtection="0"/>
    <xf numFmtId="0" fontId="130" fillId="0" borderId="0" applyNumberFormat="0" applyBorder="0" applyProtection="0"/>
    <xf numFmtId="0" fontId="131" fillId="0" borderId="0" applyNumberFormat="0" applyBorder="0" applyProtection="0"/>
    <xf numFmtId="0" fontId="132" fillId="0" borderId="0" applyNumberFormat="0" applyBorder="0" applyProtection="0"/>
    <xf numFmtId="0" fontId="133" fillId="0" borderId="0" applyNumberFormat="0" applyBorder="0" applyProtection="0"/>
    <xf numFmtId="0" fontId="134" fillId="36" borderId="0" applyNumberFormat="0" applyBorder="0" applyProtection="0"/>
    <xf numFmtId="0" fontId="135" fillId="36" borderId="86" applyNumberFormat="0" applyProtection="0"/>
    <xf numFmtId="0" fontId="136" fillId="0" borderId="0" applyNumberFormat="0" applyBorder="0" applyProtection="0"/>
    <xf numFmtId="0" fontId="124" fillId="0" borderId="0" applyNumberFormat="0" applyFont="0" applyBorder="0" applyProtection="0"/>
    <xf numFmtId="0" fontId="124" fillId="0" borderId="0" applyNumberFormat="0" applyFont="0" applyBorder="0" applyProtection="0"/>
    <xf numFmtId="0" fontId="127" fillId="0" borderId="0" applyNumberFormat="0" applyBorder="0" applyProtection="0"/>
  </cellStyleXfs>
  <cellXfs count="3568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/>
    <xf numFmtId="0" fontId="1" fillId="0" borderId="0" xfId="0" applyFont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Border="1"/>
    <xf numFmtId="0" fontId="3" fillId="0" borderId="0" xfId="0" applyFont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/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6" fillId="0" borderId="0" xfId="0" applyFont="1" applyBorder="1"/>
    <xf numFmtId="0" fontId="0" fillId="0" borderId="1" xfId="0" applyBorder="1"/>
    <xf numFmtId="0" fontId="5" fillId="0" borderId="0" xfId="0" applyFont="1" applyBorder="1"/>
    <xf numFmtId="0" fontId="7" fillId="0" borderId="0" xfId="0" applyFont="1" applyBorder="1"/>
    <xf numFmtId="0" fontId="7" fillId="0" borderId="0" xfId="0" applyFont="1" applyBorder="1" applyAlignment="1">
      <alignment horizontal="left"/>
    </xf>
    <xf numFmtId="0" fontId="9" fillId="0" borderId="0" xfId="0" applyFont="1" applyBorder="1"/>
    <xf numFmtId="0" fontId="10" fillId="0" borderId="0" xfId="0" applyFont="1" applyBorder="1"/>
    <xf numFmtId="0" fontId="2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0" fontId="8" fillId="0" borderId="0" xfId="0" applyFont="1"/>
    <xf numFmtId="0" fontId="7" fillId="0" borderId="0" xfId="0" applyFont="1"/>
    <xf numFmtId="0" fontId="8" fillId="0" borderId="0" xfId="0" applyFont="1" applyBorder="1"/>
    <xf numFmtId="0" fontId="11" fillId="0" borderId="0" xfId="0" applyFont="1"/>
    <xf numFmtId="0" fontId="11" fillId="0" borderId="0" xfId="0" applyFont="1" applyBorder="1"/>
    <xf numFmtId="0" fontId="12" fillId="0" borderId="0" xfId="0" applyFont="1" applyBorder="1"/>
    <xf numFmtId="0" fontId="7" fillId="0" borderId="0" xfId="0" applyFont="1" applyBorder="1" applyAlignment="1">
      <alignment horizontal="center"/>
    </xf>
    <xf numFmtId="0" fontId="13" fillId="0" borderId="0" xfId="0" applyFont="1" applyAlignment="1">
      <alignment horizontal="left"/>
    </xf>
    <xf numFmtId="9" fontId="7" fillId="0" borderId="0" xfId="0" applyNumberFormat="1" applyFont="1" applyAlignment="1">
      <alignment horizontal="center"/>
    </xf>
    <xf numFmtId="0" fontId="14" fillId="0" borderId="2" xfId="0" applyFont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0" fillId="0" borderId="10" xfId="0" applyBorder="1"/>
    <xf numFmtId="164" fontId="14" fillId="0" borderId="0" xfId="0" applyNumberFormat="1" applyFont="1" applyBorder="1" applyAlignment="1">
      <alignment horizontal="left"/>
    </xf>
    <xf numFmtId="0" fontId="0" fillId="0" borderId="3" xfId="0" applyBorder="1" applyAlignment="1">
      <alignment horizontal="left"/>
    </xf>
    <xf numFmtId="0" fontId="14" fillId="0" borderId="0" xfId="0" applyFont="1" applyBorder="1" applyAlignment="1">
      <alignment horizontal="left"/>
    </xf>
    <xf numFmtId="0" fontId="8" fillId="0" borderId="3" xfId="0" applyFont="1" applyBorder="1" applyAlignment="1">
      <alignment horizontal="right"/>
    </xf>
    <xf numFmtId="0" fontId="2" fillId="0" borderId="3" xfId="0" applyFont="1" applyBorder="1" applyAlignment="1">
      <alignment horizontal="left"/>
    </xf>
    <xf numFmtId="0" fontId="0" fillId="0" borderId="16" xfId="0" applyBorder="1"/>
    <xf numFmtId="0" fontId="0" fillId="0" borderId="0" xfId="0" applyBorder="1" applyAlignment="1">
      <alignment horizontal="right"/>
    </xf>
    <xf numFmtId="0" fontId="28" fillId="0" borderId="0" xfId="0" applyFont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0" xfId="0" applyFont="1" applyBorder="1"/>
    <xf numFmtId="0" fontId="21" fillId="0" borderId="0" xfId="0" applyFont="1" applyBorder="1" applyAlignment="1">
      <alignment horizontal="left"/>
    </xf>
    <xf numFmtId="0" fontId="21" fillId="0" borderId="0" xfId="0" applyFont="1" applyBorder="1"/>
    <xf numFmtId="0" fontId="0" fillId="0" borderId="31" xfId="0" applyBorder="1"/>
    <xf numFmtId="0" fontId="7" fillId="0" borderId="3" xfId="0" applyFont="1" applyBorder="1"/>
    <xf numFmtId="0" fontId="7" fillId="0" borderId="10" xfId="0" applyFont="1" applyBorder="1"/>
    <xf numFmtId="0" fontId="7" fillId="0" borderId="9" xfId="0" applyFont="1" applyBorder="1"/>
    <xf numFmtId="0" fontId="0" fillId="0" borderId="19" xfId="0" applyBorder="1"/>
    <xf numFmtId="49" fontId="14" fillId="0" borderId="0" xfId="0" applyNumberFormat="1" applyFont="1" applyBorder="1" applyAlignment="1">
      <alignment horizontal="left"/>
    </xf>
    <xf numFmtId="0" fontId="0" fillId="0" borderId="33" xfId="0" applyBorder="1"/>
    <xf numFmtId="0" fontId="34" fillId="0" borderId="3" xfId="0" applyFont="1" applyBorder="1" applyAlignment="1">
      <alignment horizontal="left"/>
    </xf>
    <xf numFmtId="0" fontId="0" fillId="0" borderId="25" xfId="0" applyBorder="1"/>
    <xf numFmtId="0" fontId="21" fillId="0" borderId="0" xfId="0" applyFont="1"/>
    <xf numFmtId="0" fontId="32" fillId="0" borderId="0" xfId="0" applyFont="1"/>
    <xf numFmtId="0" fontId="16" fillId="0" borderId="0" xfId="0" applyFont="1"/>
    <xf numFmtId="0" fontId="4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7" fillId="0" borderId="3" xfId="0" applyFont="1" applyBorder="1" applyAlignment="1">
      <alignment horizontal="left"/>
    </xf>
    <xf numFmtId="0" fontId="0" fillId="0" borderId="3" xfId="0" applyBorder="1"/>
    <xf numFmtId="0" fontId="7" fillId="0" borderId="26" xfId="0" applyFont="1" applyBorder="1"/>
    <xf numFmtId="0" fontId="7" fillId="0" borderId="26" xfId="0" applyFont="1" applyBorder="1" applyAlignment="1">
      <alignment horizontal="center"/>
    </xf>
    <xf numFmtId="0" fontId="0" fillId="0" borderId="27" xfId="0" applyBorder="1"/>
    <xf numFmtId="0" fontId="7" fillId="0" borderId="10" xfId="0" applyFont="1" applyBorder="1" applyAlignment="1">
      <alignment horizontal="left"/>
    </xf>
    <xf numFmtId="0" fontId="0" fillId="0" borderId="14" xfId="0" applyBorder="1"/>
    <xf numFmtId="0" fontId="41" fillId="0" borderId="20" xfId="0" applyFont="1" applyBorder="1" applyAlignment="1">
      <alignment horizontal="center"/>
    </xf>
    <xf numFmtId="2" fontId="41" fillId="0" borderId="20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/>
    <xf numFmtId="0" fontId="1" fillId="0" borderId="0" xfId="0" applyFont="1" applyAlignment="1">
      <alignment horizontal="right"/>
    </xf>
    <xf numFmtId="0" fontId="2" fillId="0" borderId="18" xfId="0" applyFont="1" applyBorder="1"/>
    <xf numFmtId="0" fontId="46" fillId="0" borderId="0" xfId="0" applyFont="1" applyBorder="1"/>
    <xf numFmtId="0" fontId="0" fillId="0" borderId="18" xfId="0" applyBorder="1"/>
    <xf numFmtId="0" fontId="0" fillId="0" borderId="26" xfId="0" applyBorder="1"/>
    <xf numFmtId="0" fontId="43" fillId="0" borderId="0" xfId="0" applyFont="1" applyBorder="1"/>
    <xf numFmtId="0" fontId="45" fillId="0" borderId="0" xfId="0" applyFont="1" applyBorder="1"/>
    <xf numFmtId="0" fontId="0" fillId="0" borderId="2" xfId="0" applyBorder="1"/>
    <xf numFmtId="0" fontId="52" fillId="0" borderId="0" xfId="0" applyFont="1" applyBorder="1"/>
    <xf numFmtId="0" fontId="16" fillId="0" borderId="0" xfId="0" applyFont="1" applyBorder="1"/>
    <xf numFmtId="0" fontId="2" fillId="0" borderId="10" xfId="0" applyFont="1" applyBorder="1"/>
    <xf numFmtId="2" fontId="2" fillId="0" borderId="21" xfId="0" applyNumberFormat="1" applyFont="1" applyBorder="1" applyAlignment="1">
      <alignment horizontal="center"/>
    </xf>
    <xf numFmtId="0" fontId="0" fillId="0" borderId="0" xfId="0" applyFill="1"/>
    <xf numFmtId="2" fontId="10" fillId="0" borderId="23" xfId="0" applyNumberFormat="1" applyFont="1" applyBorder="1" applyAlignment="1">
      <alignment horizontal="center"/>
    </xf>
    <xf numFmtId="2" fontId="17" fillId="0" borderId="0" xfId="0" applyNumberFormat="1" applyFont="1" applyBorder="1" applyAlignment="1">
      <alignment horizontal="center"/>
    </xf>
    <xf numFmtId="2" fontId="2" fillId="0" borderId="13" xfId="0" applyNumberFormat="1" applyFont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5" fillId="0" borderId="0" xfId="0" applyFont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0" fillId="0" borderId="27" xfId="0" applyFill="1" applyBorder="1"/>
    <xf numFmtId="0" fontId="0" fillId="0" borderId="25" xfId="0" applyFill="1" applyBorder="1"/>
    <xf numFmtId="0" fontId="21" fillId="0" borderId="0" xfId="0" applyFont="1" applyFill="1" applyBorder="1"/>
    <xf numFmtId="0" fontId="21" fillId="0" borderId="0" xfId="0" applyFont="1" applyFill="1" applyBorder="1" applyAlignment="1">
      <alignment horizontal="left"/>
    </xf>
    <xf numFmtId="0" fontId="0" fillId="0" borderId="0" xfId="0" applyFill="1" applyBorder="1"/>
    <xf numFmtId="0" fontId="43" fillId="0" borderId="0" xfId="0" applyFont="1" applyFill="1" applyBorder="1"/>
    <xf numFmtId="0" fontId="43" fillId="0" borderId="0" xfId="0" applyFont="1" applyFill="1" applyBorder="1" applyAlignment="1">
      <alignment horizontal="left"/>
    </xf>
    <xf numFmtId="165" fontId="14" fillId="0" borderId="0" xfId="0" applyNumberFormat="1" applyFont="1" applyFill="1" applyBorder="1" applyAlignment="1">
      <alignment horizontal="left"/>
    </xf>
    <xf numFmtId="0" fontId="56" fillId="0" borderId="0" xfId="0" applyFont="1" applyFill="1" applyBorder="1" applyAlignment="1">
      <alignment horizontal="left"/>
    </xf>
    <xf numFmtId="0" fontId="32" fillId="0" borderId="0" xfId="0" applyFont="1" applyFill="1" applyBorder="1"/>
    <xf numFmtId="0" fontId="0" fillId="0" borderId="3" xfId="0" applyFill="1" applyBorder="1"/>
    <xf numFmtId="0" fontId="32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/>
    <xf numFmtId="0" fontId="14" fillId="0" borderId="0" xfId="0" applyFont="1" applyFill="1" applyBorder="1" applyAlignment="1"/>
    <xf numFmtId="164" fontId="14" fillId="0" borderId="0" xfId="0" applyNumberFormat="1" applyFont="1" applyFill="1" applyBorder="1" applyAlignment="1">
      <alignment horizontal="left"/>
    </xf>
    <xf numFmtId="0" fontId="22" fillId="0" borderId="0" xfId="0" applyFont="1" applyFill="1" applyBorder="1"/>
    <xf numFmtId="0" fontId="0" fillId="0" borderId="0" xfId="0" applyFill="1" applyBorder="1" applyAlignment="1">
      <alignment horizontal="left"/>
    </xf>
    <xf numFmtId="0" fontId="31" fillId="0" borderId="0" xfId="0" applyFont="1" applyFill="1" applyBorder="1" applyAlignment="1">
      <alignment vertical="center"/>
    </xf>
    <xf numFmtId="0" fontId="31" fillId="0" borderId="0" xfId="0" applyFont="1" applyFill="1" applyBorder="1"/>
    <xf numFmtId="0" fontId="16" fillId="0" borderId="0" xfId="0" applyFont="1" applyFill="1" applyBorder="1" applyAlignment="1">
      <alignment horizontal="left"/>
    </xf>
    <xf numFmtId="0" fontId="16" fillId="0" borderId="0" xfId="0" applyFont="1" applyFill="1" applyBorder="1"/>
    <xf numFmtId="0" fontId="7" fillId="0" borderId="0" xfId="0" applyFont="1" applyFill="1" applyBorder="1"/>
    <xf numFmtId="0" fontId="10" fillId="0" borderId="0" xfId="0" applyFont="1" applyFill="1" applyBorder="1"/>
    <xf numFmtId="1" fontId="2" fillId="0" borderId="13" xfId="0" applyNumberFormat="1" applyFont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2" fillId="0" borderId="23" xfId="0" applyFont="1" applyFill="1" applyBorder="1" applyAlignment="1">
      <alignment horizontal="left"/>
    </xf>
    <xf numFmtId="0" fontId="2" fillId="0" borderId="22" xfId="0" applyFont="1" applyFill="1" applyBorder="1"/>
    <xf numFmtId="0" fontId="72" fillId="0" borderId="0" xfId="0" applyFont="1" applyFill="1" applyBorder="1" applyAlignment="1">
      <alignment horizontal="left"/>
    </xf>
    <xf numFmtId="0" fontId="65" fillId="0" borderId="0" xfId="0" applyFont="1"/>
    <xf numFmtId="0" fontId="3" fillId="0" borderId="0" xfId="0" applyFont="1" applyFill="1" applyBorder="1" applyAlignment="1">
      <alignment horizontal="left"/>
    </xf>
    <xf numFmtId="165" fontId="0" fillId="0" borderId="0" xfId="0" applyNumberFormat="1" applyFill="1" applyBorder="1"/>
    <xf numFmtId="0" fontId="74" fillId="0" borderId="0" xfId="0" applyFont="1" applyBorder="1"/>
    <xf numFmtId="0" fontId="76" fillId="0" borderId="0" xfId="0" applyFont="1" applyFill="1" applyBorder="1" applyAlignment="1">
      <alignment horizontal="left"/>
    </xf>
    <xf numFmtId="0" fontId="73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74" fillId="0" borderId="0" xfId="0" applyFont="1" applyFill="1" applyBorder="1" applyAlignment="1">
      <alignment horizontal="left"/>
    </xf>
    <xf numFmtId="0" fontId="71" fillId="0" borderId="0" xfId="0" applyFont="1" applyFill="1" applyBorder="1" applyAlignment="1">
      <alignment horizontal="left"/>
    </xf>
    <xf numFmtId="0" fontId="27" fillId="0" borderId="0" xfId="0" applyFont="1" applyBorder="1" applyAlignment="1">
      <alignment horizontal="left"/>
    </xf>
    <xf numFmtId="0" fontId="27" fillId="0" borderId="0" xfId="0" applyFont="1" applyFill="1" applyBorder="1" applyAlignment="1">
      <alignment horizontal="left"/>
    </xf>
    <xf numFmtId="0" fontId="72" fillId="0" borderId="0" xfId="0" applyFont="1" applyBorder="1" applyAlignment="1">
      <alignment horizontal="left"/>
    </xf>
    <xf numFmtId="0" fontId="44" fillId="0" borderId="0" xfId="0" applyFont="1" applyFill="1" applyBorder="1"/>
    <xf numFmtId="2" fontId="33" fillId="0" borderId="22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5" fontId="29" fillId="0" borderId="0" xfId="0" applyNumberFormat="1" applyFont="1"/>
    <xf numFmtId="164" fontId="14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2" fontId="10" fillId="0" borderId="22" xfId="0" applyNumberFormat="1" applyFont="1" applyBorder="1" applyAlignment="1">
      <alignment horizontal="center"/>
    </xf>
    <xf numFmtId="0" fontId="32" fillId="0" borderId="0" xfId="0" applyFont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12" fillId="0" borderId="0" xfId="0" applyFont="1" applyFill="1" applyBorder="1"/>
    <xf numFmtId="0" fontId="0" fillId="0" borderId="0" xfId="0" applyFill="1" applyBorder="1" applyAlignment="1">
      <alignment horizontal="center"/>
    </xf>
    <xf numFmtId="0" fontId="1" fillId="0" borderId="0" xfId="0" applyFont="1" applyFill="1" applyBorder="1"/>
    <xf numFmtId="0" fontId="45" fillId="0" borderId="0" xfId="0" applyFont="1" applyBorder="1" applyAlignment="1">
      <alignment horizontal="left"/>
    </xf>
    <xf numFmtId="0" fontId="46" fillId="0" borderId="41" xfId="0" applyFont="1" applyFill="1" applyBorder="1"/>
    <xf numFmtId="0" fontId="48" fillId="0" borderId="0" xfId="0" applyFont="1" applyFill="1" applyBorder="1" applyAlignment="1"/>
    <xf numFmtId="0" fontId="14" fillId="0" borderId="50" xfId="0" applyFont="1" applyFill="1" applyBorder="1" applyAlignment="1">
      <alignment horizontal="left"/>
    </xf>
    <xf numFmtId="0" fontId="41" fillId="0" borderId="49" xfId="0" applyFont="1" applyBorder="1" applyAlignment="1">
      <alignment horizontal="center"/>
    </xf>
    <xf numFmtId="2" fontId="2" fillId="0" borderId="45" xfId="0" applyNumberFormat="1" applyFont="1" applyBorder="1" applyAlignment="1">
      <alignment horizontal="center"/>
    </xf>
    <xf numFmtId="2" fontId="2" fillId="0" borderId="47" xfId="0" applyNumberFormat="1" applyFont="1" applyBorder="1" applyAlignment="1">
      <alignment horizontal="center"/>
    </xf>
    <xf numFmtId="0" fontId="45" fillId="0" borderId="3" xfId="0" applyFont="1" applyBorder="1" applyAlignment="1">
      <alignment horizontal="center"/>
    </xf>
    <xf numFmtId="0" fontId="45" fillId="0" borderId="4" xfId="0" applyFont="1" applyBorder="1" applyAlignment="1">
      <alignment horizontal="center"/>
    </xf>
    <xf numFmtId="0" fontId="2" fillId="0" borderId="51" xfId="0" applyFont="1" applyFill="1" applyBorder="1" applyAlignment="1">
      <alignment horizontal="center"/>
    </xf>
    <xf numFmtId="0" fontId="2" fillId="0" borderId="54" xfId="0" applyFont="1" applyFill="1" applyBorder="1"/>
    <xf numFmtId="0" fontId="0" fillId="0" borderId="53" xfId="0" applyBorder="1"/>
    <xf numFmtId="0" fontId="45" fillId="0" borderId="0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2" fillId="0" borderId="2" xfId="0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left"/>
    </xf>
    <xf numFmtId="0" fontId="45" fillId="0" borderId="0" xfId="0" applyFont="1" applyFill="1" applyBorder="1" applyAlignment="1">
      <alignment horizontal="center"/>
    </xf>
    <xf numFmtId="166" fontId="84" fillId="0" borderId="0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0" fontId="45" fillId="0" borderId="0" xfId="0" applyFont="1" applyFill="1" applyBorder="1" applyAlignment="1">
      <alignment horizontal="center" vertical="center"/>
    </xf>
    <xf numFmtId="166" fontId="0" fillId="0" borderId="0" xfId="0" applyNumberFormat="1" applyFill="1" applyBorder="1"/>
    <xf numFmtId="0" fontId="8" fillId="0" borderId="0" xfId="0" applyFont="1" applyFill="1" applyBorder="1"/>
    <xf numFmtId="2" fontId="70" fillId="0" borderId="45" xfId="0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0" fontId="51" fillId="0" borderId="0" xfId="0" applyFont="1" applyFill="1" applyBorder="1" applyAlignment="1">
      <alignment horizontal="left"/>
    </xf>
    <xf numFmtId="0" fontId="11" fillId="0" borderId="0" xfId="0" applyFont="1" applyFill="1" applyBorder="1"/>
    <xf numFmtId="0" fontId="0" fillId="0" borderId="36" xfId="0" applyBorder="1"/>
    <xf numFmtId="0" fontId="2" fillId="0" borderId="59" xfId="0" applyFont="1" applyFill="1" applyBorder="1"/>
    <xf numFmtId="0" fontId="21" fillId="0" borderId="59" xfId="0" applyFont="1" applyFill="1" applyBorder="1"/>
    <xf numFmtId="0" fontId="2" fillId="0" borderId="61" xfId="0" applyFont="1" applyBorder="1"/>
    <xf numFmtId="0" fontId="14" fillId="0" borderId="64" xfId="0" applyFont="1" applyFill="1" applyBorder="1" applyAlignment="1">
      <alignment horizontal="left"/>
    </xf>
    <xf numFmtId="0" fontId="52" fillId="0" borderId="0" xfId="0" applyFont="1" applyFill="1" applyBorder="1"/>
    <xf numFmtId="2" fontId="0" fillId="0" borderId="0" xfId="0" applyNumberFormat="1" applyFill="1" applyBorder="1" applyAlignment="1">
      <alignment horizontal="left"/>
    </xf>
    <xf numFmtId="0" fontId="51" fillId="0" borderId="0" xfId="0" applyFont="1" applyFill="1" applyBorder="1"/>
    <xf numFmtId="0" fontId="80" fillId="0" borderId="0" xfId="0" applyFont="1" applyFill="1" applyBorder="1"/>
    <xf numFmtId="0" fontId="46" fillId="0" borderId="0" xfId="0" applyFont="1" applyFill="1" applyBorder="1"/>
    <xf numFmtId="0" fontId="74" fillId="0" borderId="0" xfId="0" applyFont="1" applyFill="1" applyBorder="1"/>
    <xf numFmtId="0" fontId="75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45" fillId="0" borderId="0" xfId="0" applyFont="1" applyFill="1" applyBorder="1"/>
    <xf numFmtId="0" fontId="63" fillId="0" borderId="0" xfId="0" applyFont="1" applyFill="1" applyBorder="1"/>
    <xf numFmtId="0" fontId="62" fillId="0" borderId="0" xfId="0" applyFont="1" applyFill="1" applyBorder="1"/>
    <xf numFmtId="0" fontId="7" fillId="0" borderId="0" xfId="0" applyFont="1" applyFill="1" applyBorder="1" applyAlignment="1">
      <alignment horizontal="left"/>
    </xf>
    <xf numFmtId="0" fontId="44" fillId="0" borderId="0" xfId="0" applyFont="1" applyFill="1" applyBorder="1" applyAlignment="1">
      <alignment horizontal="left"/>
    </xf>
    <xf numFmtId="2" fontId="21" fillId="0" borderId="0" xfId="0" applyNumberFormat="1" applyFont="1" applyFill="1" applyBorder="1" applyAlignment="1">
      <alignment horizontal="left"/>
    </xf>
    <xf numFmtId="2" fontId="72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6" fillId="0" borderId="0" xfId="0" applyFont="1" applyFill="1" applyBorder="1"/>
    <xf numFmtId="2" fontId="0" fillId="0" borderId="0" xfId="0" applyNumberFormat="1" applyFill="1" applyBorder="1"/>
    <xf numFmtId="2" fontId="2" fillId="0" borderId="0" xfId="0" applyNumberFormat="1" applyFont="1" applyFill="1" applyBorder="1"/>
    <xf numFmtId="1" fontId="0" fillId="0" borderId="0" xfId="0" applyNumberFormat="1" applyFill="1" applyBorder="1"/>
    <xf numFmtId="0" fontId="21" fillId="0" borderId="0" xfId="0" applyFont="1" applyFill="1" applyBorder="1" applyAlignment="1"/>
    <xf numFmtId="0" fontId="46" fillId="0" borderId="0" xfId="0" applyFont="1" applyFill="1" applyBorder="1" applyAlignment="1">
      <alignment horizontal="left"/>
    </xf>
    <xf numFmtId="0" fontId="48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45" fillId="0" borderId="0" xfId="0" applyFont="1" applyFill="1" applyBorder="1" applyAlignment="1">
      <alignment horizontal="left"/>
    </xf>
    <xf numFmtId="167" fontId="14" fillId="0" borderId="0" xfId="0" applyNumberFormat="1" applyFont="1" applyFill="1" applyBorder="1" applyAlignment="1">
      <alignment horizontal="left"/>
    </xf>
    <xf numFmtId="165" fontId="21" fillId="0" borderId="0" xfId="0" applyNumberFormat="1" applyFont="1" applyFill="1" applyBorder="1" applyAlignment="1">
      <alignment horizontal="left"/>
    </xf>
    <xf numFmtId="0" fontId="47" fillId="0" borderId="0" xfId="0" applyFont="1" applyFill="1" applyBorder="1" applyAlignment="1">
      <alignment horizontal="left"/>
    </xf>
    <xf numFmtId="0" fontId="14" fillId="0" borderId="59" xfId="0" applyFont="1" applyBorder="1" applyAlignment="1">
      <alignment horizontal="center"/>
    </xf>
    <xf numFmtId="0" fontId="52" fillId="0" borderId="0" xfId="0" applyFont="1" applyFill="1" applyBorder="1" applyAlignment="1">
      <alignment horizontal="left"/>
    </xf>
    <xf numFmtId="1" fontId="34" fillId="0" borderId="59" xfId="0" applyNumberFormat="1" applyFont="1" applyBorder="1" applyAlignment="1">
      <alignment horizontal="center"/>
    </xf>
    <xf numFmtId="0" fontId="16" fillId="0" borderId="0" xfId="0" applyFont="1" applyBorder="1" applyAlignment="1">
      <alignment horizontal="left"/>
    </xf>
    <xf numFmtId="165" fontId="14" fillId="0" borderId="0" xfId="0" applyNumberFormat="1" applyFont="1" applyFill="1" applyBorder="1" applyAlignment="1">
      <alignment horizontal="center"/>
    </xf>
    <xf numFmtId="0" fontId="53" fillId="0" borderId="0" xfId="0" applyFont="1" applyFill="1" applyBorder="1" applyAlignment="1">
      <alignment horizontal="center"/>
    </xf>
    <xf numFmtId="0" fontId="0" fillId="0" borderId="19" xfId="0" applyFill="1" applyBorder="1"/>
    <xf numFmtId="0" fontId="2" fillId="0" borderId="73" xfId="0" applyFont="1" applyFill="1" applyBorder="1" applyAlignment="1">
      <alignment horizontal="left"/>
    </xf>
    <xf numFmtId="0" fontId="21" fillId="0" borderId="73" xfId="0" applyFont="1" applyFill="1" applyBorder="1" applyAlignment="1">
      <alignment horizontal="left"/>
    </xf>
    <xf numFmtId="0" fontId="27" fillId="0" borderId="75" xfId="0" applyFont="1" applyFill="1" applyBorder="1" applyAlignment="1">
      <alignment horizontal="left"/>
    </xf>
    <xf numFmtId="0" fontId="0" fillId="0" borderId="79" xfId="0" applyBorder="1"/>
    <xf numFmtId="0" fontId="7" fillId="0" borderId="73" xfId="0" applyFont="1" applyBorder="1"/>
    <xf numFmtId="0" fontId="2" fillId="0" borderId="67" xfId="0" applyFont="1" applyFill="1" applyBorder="1" applyAlignment="1">
      <alignment horizontal="center"/>
    </xf>
    <xf numFmtId="0" fontId="2" fillId="0" borderId="73" xfId="0" applyFont="1" applyBorder="1"/>
    <xf numFmtId="0" fontId="16" fillId="0" borderId="73" xfId="0" applyFont="1" applyBorder="1" applyAlignment="1">
      <alignment horizontal="center"/>
    </xf>
    <xf numFmtId="0" fontId="0" fillId="0" borderId="18" xfId="0" applyFill="1" applyBorder="1"/>
    <xf numFmtId="2" fontId="33" fillId="0" borderId="23" xfId="0" applyNumberFormat="1" applyFont="1" applyBorder="1" applyAlignment="1">
      <alignment horizontal="center" vertical="center"/>
    </xf>
    <xf numFmtId="2" fontId="10" fillId="0" borderId="24" xfId="0" applyNumberFormat="1" applyFont="1" applyBorder="1" applyAlignment="1">
      <alignment horizontal="center"/>
    </xf>
    <xf numFmtId="0" fontId="14" fillId="0" borderId="50" xfId="0" applyFont="1" applyBorder="1" applyAlignment="1">
      <alignment horizontal="left"/>
    </xf>
    <xf numFmtId="0" fontId="14" fillId="0" borderId="64" xfId="0" applyFont="1" applyBorder="1" applyAlignment="1">
      <alignment horizontal="left"/>
    </xf>
    <xf numFmtId="0" fontId="2" fillId="0" borderId="76" xfId="0" applyFont="1" applyFill="1" applyBorder="1"/>
    <xf numFmtId="0" fontId="2" fillId="0" borderId="77" xfId="0" applyFont="1" applyFill="1" applyBorder="1" applyAlignment="1">
      <alignment horizontal="left"/>
    </xf>
    <xf numFmtId="0" fontId="32" fillId="0" borderId="73" xfId="0" applyFont="1" applyBorder="1" applyAlignment="1">
      <alignment horizontal="left"/>
    </xf>
    <xf numFmtId="0" fontId="2" fillId="0" borderId="73" xfId="0" applyFont="1" applyFill="1" applyBorder="1"/>
    <xf numFmtId="0" fontId="2" fillId="0" borderId="2" xfId="0" applyFont="1" applyBorder="1" applyAlignment="1">
      <alignment horizontal="left"/>
    </xf>
    <xf numFmtId="164" fontId="14" fillId="0" borderId="64" xfId="0" applyNumberFormat="1" applyFont="1" applyBorder="1" applyAlignment="1">
      <alignment horizontal="left"/>
    </xf>
    <xf numFmtId="0" fontId="28" fillId="0" borderId="0" xfId="0" applyFont="1" applyFill="1" applyBorder="1"/>
    <xf numFmtId="0" fontId="27" fillId="0" borderId="78" xfId="0" applyFont="1" applyFill="1" applyBorder="1" applyAlignment="1">
      <alignment horizontal="left"/>
    </xf>
    <xf numFmtId="0" fontId="2" fillId="0" borderId="77" xfId="0" applyFont="1" applyBorder="1"/>
    <xf numFmtId="0" fontId="2" fillId="0" borderId="67" xfId="0" applyFont="1" applyBorder="1" applyAlignment="1">
      <alignment horizontal="center"/>
    </xf>
    <xf numFmtId="0" fontId="21" fillId="0" borderId="67" xfId="0" applyFont="1" applyFill="1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21" fillId="0" borderId="67" xfId="0" applyFont="1" applyBorder="1" applyAlignment="1">
      <alignment horizontal="center"/>
    </xf>
    <xf numFmtId="0" fontId="32" fillId="0" borderId="73" xfId="0" applyFont="1" applyFill="1" applyBorder="1" applyAlignment="1">
      <alignment horizontal="left"/>
    </xf>
    <xf numFmtId="0" fontId="14" fillId="0" borderId="26" xfId="0" applyFont="1" applyBorder="1" applyAlignment="1">
      <alignment horizontal="left"/>
    </xf>
    <xf numFmtId="0" fontId="41" fillId="0" borderId="0" xfId="0" applyFont="1" applyFill="1" applyBorder="1" applyAlignment="1">
      <alignment horizontal="left"/>
    </xf>
    <xf numFmtId="2" fontId="2" fillId="0" borderId="0" xfId="0" applyNumberFormat="1" applyFont="1" applyFill="1" applyBorder="1" applyAlignment="1">
      <alignment horizontal="left"/>
    </xf>
    <xf numFmtId="2" fontId="27" fillId="0" borderId="0" xfId="0" applyNumberFormat="1" applyFont="1" applyFill="1" applyBorder="1" applyAlignment="1">
      <alignment horizontal="left"/>
    </xf>
    <xf numFmtId="0" fontId="48" fillId="0" borderId="0" xfId="0" applyFont="1" applyFill="1" applyBorder="1" applyAlignment="1">
      <alignment horizontal="left"/>
    </xf>
    <xf numFmtId="0" fontId="61" fillId="0" borderId="0" xfId="0" applyFont="1" applyFill="1" applyBorder="1"/>
    <xf numFmtId="0" fontId="77" fillId="0" borderId="0" xfId="0" applyFont="1" applyFill="1" applyBorder="1" applyAlignment="1">
      <alignment horizontal="left"/>
    </xf>
    <xf numFmtId="0" fontId="2" fillId="0" borderId="77" xfId="0" applyFont="1" applyFill="1" applyBorder="1"/>
    <xf numFmtId="0" fontId="0" fillId="0" borderId="74" xfId="0" applyBorder="1"/>
    <xf numFmtId="0" fontId="2" fillId="0" borderId="27" xfId="0" applyFont="1" applyBorder="1" applyAlignment="1">
      <alignment horizontal="center"/>
    </xf>
    <xf numFmtId="0" fontId="2" fillId="0" borderId="26" xfId="0" applyFont="1" applyBorder="1" applyAlignment="1">
      <alignment horizontal="left"/>
    </xf>
    <xf numFmtId="0" fontId="4" fillId="0" borderId="0" xfId="0" applyFont="1" applyFill="1" applyBorder="1"/>
    <xf numFmtId="165" fontId="2" fillId="0" borderId="0" xfId="0" applyNumberFormat="1" applyFont="1" applyFill="1" applyBorder="1" applyAlignment="1">
      <alignment horizontal="left"/>
    </xf>
    <xf numFmtId="0" fontId="65" fillId="0" borderId="0" xfId="0" applyFont="1" applyFill="1" applyBorder="1"/>
    <xf numFmtId="0" fontId="9" fillId="0" borderId="0" xfId="0" applyFont="1" applyFill="1" applyBorder="1"/>
    <xf numFmtId="0" fontId="23" fillId="0" borderId="0" xfId="0" applyFont="1" applyFill="1" applyBorder="1"/>
    <xf numFmtId="0" fontId="57" fillId="0" borderId="0" xfId="0" applyFont="1" applyFill="1" applyBorder="1"/>
    <xf numFmtId="0" fontId="72" fillId="0" borderId="0" xfId="0" applyFont="1" applyFill="1" applyBorder="1"/>
    <xf numFmtId="165" fontId="78" fillId="0" borderId="0" xfId="0" applyNumberFormat="1" applyFont="1" applyFill="1" applyBorder="1" applyAlignment="1">
      <alignment horizontal="left"/>
    </xf>
    <xf numFmtId="9" fontId="0" fillId="0" borderId="0" xfId="0" applyNumberFormat="1" applyFill="1" applyBorder="1"/>
    <xf numFmtId="0" fontId="33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left"/>
    </xf>
    <xf numFmtId="2" fontId="77" fillId="0" borderId="0" xfId="0" applyNumberFormat="1" applyFont="1" applyFill="1" applyBorder="1" applyAlignment="1">
      <alignment horizontal="left"/>
    </xf>
    <xf numFmtId="167" fontId="78" fillId="0" borderId="0" xfId="0" applyNumberFormat="1" applyFont="1" applyFill="1" applyBorder="1" applyAlignment="1">
      <alignment horizontal="left"/>
    </xf>
    <xf numFmtId="0" fontId="55" fillId="0" borderId="0" xfId="0" applyFont="1" applyFill="1" applyBorder="1"/>
    <xf numFmtId="0" fontId="1" fillId="0" borderId="0" xfId="0" applyFont="1" applyFill="1" applyBorder="1" applyAlignment="1">
      <alignment horizontal="right"/>
    </xf>
    <xf numFmtId="0" fontId="64" fillId="0" borderId="0" xfId="0" applyFont="1" applyFill="1" applyBorder="1"/>
    <xf numFmtId="0" fontId="66" fillId="0" borderId="0" xfId="0" applyFont="1" applyFill="1" applyBorder="1"/>
    <xf numFmtId="0" fontId="54" fillId="0" borderId="0" xfId="0" applyFont="1" applyFill="1" applyBorder="1" applyAlignment="1">
      <alignment horizontal="left"/>
    </xf>
    <xf numFmtId="0" fontId="79" fillId="0" borderId="0" xfId="0" applyFont="1" applyFill="1" applyBorder="1" applyAlignment="1">
      <alignment horizontal="left"/>
    </xf>
    <xf numFmtId="2" fontId="16" fillId="0" borderId="0" xfId="0" applyNumberFormat="1" applyFont="1" applyFill="1" applyBorder="1" applyAlignment="1">
      <alignment horizontal="left"/>
    </xf>
    <xf numFmtId="0" fontId="16" fillId="0" borderId="53" xfId="0" applyFont="1" applyBorder="1"/>
    <xf numFmtId="0" fontId="5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2" fontId="52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165" fontId="1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63" fillId="0" borderId="0" xfId="0" applyFont="1"/>
    <xf numFmtId="0" fontId="53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14" fillId="0" borderId="0" xfId="0" applyFont="1"/>
    <xf numFmtId="0" fontId="21" fillId="0" borderId="0" xfId="0" applyFont="1" applyAlignment="1">
      <alignment horizontal="left"/>
    </xf>
    <xf numFmtId="49" fontId="14" fillId="0" borderId="0" xfId="0" applyNumberFormat="1" applyFont="1" applyAlignment="1">
      <alignment horizontal="left"/>
    </xf>
    <xf numFmtId="16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2" fontId="11" fillId="0" borderId="0" xfId="0" applyNumberFormat="1" applyFont="1"/>
    <xf numFmtId="0" fontId="64" fillId="0" borderId="0" xfId="0" applyFont="1"/>
    <xf numFmtId="2" fontId="14" fillId="0" borderId="0" xfId="0" applyNumberFormat="1" applyFont="1" applyAlignment="1">
      <alignment horizontal="center"/>
    </xf>
    <xf numFmtId="0" fontId="22" fillId="0" borderId="0" xfId="0" applyFont="1"/>
    <xf numFmtId="0" fontId="25" fillId="0" borderId="0" xfId="0" applyFont="1" applyAlignment="1">
      <alignment horizontal="center"/>
    </xf>
    <xf numFmtId="0" fontId="25" fillId="0" borderId="0" xfId="0" applyFont="1"/>
    <xf numFmtId="0" fontId="26" fillId="0" borderId="0" xfId="0" applyFont="1"/>
    <xf numFmtId="0" fontId="2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2" fontId="17" fillId="0" borderId="0" xfId="0" applyNumberFormat="1" applyFont="1" applyAlignment="1">
      <alignment horizontal="center"/>
    </xf>
    <xf numFmtId="166" fontId="30" fillId="0" borderId="0" xfId="0" applyNumberFormat="1" applyFont="1"/>
    <xf numFmtId="165" fontId="30" fillId="0" borderId="0" xfId="0" applyNumberFormat="1" applyFont="1"/>
    <xf numFmtId="2" fontId="30" fillId="0" borderId="0" xfId="0" applyNumberFormat="1" applyFont="1"/>
    <xf numFmtId="0" fontId="32" fillId="0" borderId="0" xfId="0" applyFont="1" applyAlignment="1">
      <alignment horizontal="left"/>
    </xf>
    <xf numFmtId="164" fontId="14" fillId="0" borderId="0" xfId="0" applyNumberFormat="1" applyFont="1" applyAlignment="1">
      <alignment horizontal="left"/>
    </xf>
    <xf numFmtId="0" fontId="2" fillId="0" borderId="54" xfId="0" applyFont="1" applyBorder="1"/>
    <xf numFmtId="0" fontId="14" fillId="0" borderId="7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14" fillId="0" borderId="66" xfId="0" applyFont="1" applyBorder="1" applyAlignment="1">
      <alignment horizontal="center"/>
    </xf>
    <xf numFmtId="0" fontId="2" fillId="0" borderId="75" xfId="0" applyFont="1" applyBorder="1" applyAlignment="1">
      <alignment horizontal="center"/>
    </xf>
    <xf numFmtId="0" fontId="51" fillId="0" borderId="0" xfId="0" applyFont="1" applyBorder="1" applyAlignment="1">
      <alignment horizontal="left"/>
    </xf>
    <xf numFmtId="0" fontId="2" fillId="0" borderId="75" xfId="0" applyFont="1" applyFill="1" applyBorder="1" applyAlignment="1">
      <alignment horizontal="center"/>
    </xf>
    <xf numFmtId="2" fontId="14" fillId="0" borderId="73" xfId="0" applyNumberFormat="1" applyFont="1" applyBorder="1" applyAlignment="1">
      <alignment horizontal="center"/>
    </xf>
    <xf numFmtId="2" fontId="14" fillId="0" borderId="77" xfId="0" applyNumberFormat="1" applyFont="1" applyBorder="1" applyAlignment="1">
      <alignment horizontal="center"/>
    </xf>
    <xf numFmtId="0" fontId="14" fillId="0" borderId="77" xfId="0" applyFont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68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74" fillId="0" borderId="0" xfId="0" applyFont="1" applyBorder="1" applyAlignment="1">
      <alignment horizontal="left"/>
    </xf>
    <xf numFmtId="0" fontId="8" fillId="0" borderId="16" xfId="0" applyFont="1" applyBorder="1"/>
    <xf numFmtId="0" fontId="32" fillId="0" borderId="77" xfId="0" applyFont="1" applyBorder="1" applyAlignment="1">
      <alignment horizontal="left"/>
    </xf>
    <xf numFmtId="0" fontId="45" fillId="0" borderId="3" xfId="0" applyFont="1" applyFill="1" applyBorder="1" applyAlignment="1">
      <alignment horizontal="center"/>
    </xf>
    <xf numFmtId="0" fontId="48" fillId="0" borderId="0" xfId="0" applyFont="1" applyBorder="1"/>
    <xf numFmtId="0" fontId="63" fillId="0" borderId="0" xfId="0" applyFont="1" applyBorder="1"/>
    <xf numFmtId="0" fontId="76" fillId="0" borderId="0" xfId="0" applyFont="1" applyBorder="1" applyAlignment="1">
      <alignment horizontal="left"/>
    </xf>
    <xf numFmtId="0" fontId="32" fillId="0" borderId="51" xfId="0" applyFont="1" applyBorder="1" applyAlignment="1">
      <alignment horizontal="center"/>
    </xf>
    <xf numFmtId="0" fontId="2" fillId="0" borderId="68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2" fontId="0" fillId="0" borderId="0" xfId="0" applyNumberFormat="1"/>
    <xf numFmtId="0" fontId="21" fillId="0" borderId="51" xfId="0" applyFont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" fontId="3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horizontal="right"/>
    </xf>
    <xf numFmtId="165" fontId="38" fillId="0" borderId="0" xfId="0" applyNumberFormat="1" applyFont="1" applyFill="1" applyBorder="1" applyAlignment="1">
      <alignment horizontal="center"/>
    </xf>
    <xf numFmtId="2" fontId="38" fillId="0" borderId="0" xfId="0" applyNumberFormat="1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67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32" fillId="0" borderId="54" xfId="0" applyFont="1" applyBorder="1" applyAlignment="1">
      <alignment horizontal="left"/>
    </xf>
    <xf numFmtId="0" fontId="16" fillId="0" borderId="0" xfId="0" applyFont="1" applyFill="1" applyBorder="1" applyAlignment="1"/>
    <xf numFmtId="0" fontId="21" fillId="0" borderId="75" xfId="0" applyFont="1" applyBorder="1" applyAlignment="1">
      <alignment horizontal="center"/>
    </xf>
    <xf numFmtId="0" fontId="42" fillId="0" borderId="0" xfId="0" applyFont="1" applyFill="1" applyBorder="1"/>
    <xf numFmtId="165" fontId="45" fillId="0" borderId="0" xfId="0" applyNumberFormat="1" applyFont="1" applyFill="1" applyBorder="1" applyAlignment="1">
      <alignment horizontal="center"/>
    </xf>
    <xf numFmtId="0" fontId="74" fillId="0" borderId="0" xfId="0" applyFont="1" applyFill="1" applyBorder="1" applyAlignment="1">
      <alignment horizontal="center"/>
    </xf>
    <xf numFmtId="0" fontId="88" fillId="0" borderId="0" xfId="0" applyFont="1" applyFill="1" applyBorder="1"/>
    <xf numFmtId="2" fontId="45" fillId="0" borderId="0" xfId="0" applyNumberFormat="1" applyFont="1" applyFill="1" applyBorder="1" applyAlignment="1">
      <alignment horizontal="center"/>
    </xf>
    <xf numFmtId="0" fontId="89" fillId="0" borderId="0" xfId="0" applyFont="1" applyFill="1" applyBorder="1"/>
    <xf numFmtId="0" fontId="90" fillId="0" borderId="0" xfId="0" applyFont="1" applyFill="1" applyBorder="1"/>
    <xf numFmtId="2" fontId="74" fillId="0" borderId="0" xfId="0" applyNumberFormat="1" applyFont="1" applyFill="1" applyBorder="1" applyAlignment="1">
      <alignment horizontal="center"/>
    </xf>
    <xf numFmtId="49" fontId="14" fillId="0" borderId="0" xfId="0" applyNumberFormat="1" applyFont="1" applyFill="1" applyBorder="1" applyAlignment="1"/>
    <xf numFmtId="166" fontId="45" fillId="0" borderId="0" xfId="0" applyNumberFormat="1" applyFont="1" applyFill="1" applyBorder="1" applyAlignment="1">
      <alignment horizontal="center"/>
    </xf>
    <xf numFmtId="1" fontId="21" fillId="0" borderId="0" xfId="0" applyNumberFormat="1" applyFont="1" applyFill="1" applyBorder="1" applyAlignment="1">
      <alignment horizontal="left"/>
    </xf>
    <xf numFmtId="0" fontId="49" fillId="0" borderId="0" xfId="0" applyFont="1" applyFill="1" applyBorder="1"/>
    <xf numFmtId="168" fontId="47" fillId="0" borderId="0" xfId="0" applyNumberFormat="1" applyFont="1" applyFill="1" applyBorder="1"/>
    <xf numFmtId="0" fontId="50" fillId="0" borderId="0" xfId="0" applyFont="1" applyFill="1" applyBorder="1"/>
    <xf numFmtId="165" fontId="16" fillId="0" borderId="0" xfId="0" applyNumberFormat="1" applyFont="1" applyFill="1" applyBorder="1"/>
    <xf numFmtId="165" fontId="11" fillId="0" borderId="0" xfId="0" applyNumberFormat="1" applyFont="1" applyFill="1" applyBorder="1"/>
    <xf numFmtId="0" fontId="65" fillId="0" borderId="0" xfId="0" applyFont="1" applyAlignment="1">
      <alignment horizontal="center"/>
    </xf>
    <xf numFmtId="9" fontId="0" fillId="0" borderId="0" xfId="0" applyNumberFormat="1" applyAlignment="1">
      <alignment horizontal="center"/>
    </xf>
    <xf numFmtId="0" fontId="2" fillId="0" borderId="69" xfId="0" applyFont="1" applyBorder="1"/>
    <xf numFmtId="2" fontId="32" fillId="0" borderId="0" xfId="0" applyNumberFormat="1" applyFont="1" applyFill="1"/>
    <xf numFmtId="0" fontId="16" fillId="0" borderId="50" xfId="0" applyFont="1" applyBorder="1"/>
    <xf numFmtId="168" fontId="77" fillId="0" borderId="0" xfId="0" applyNumberFormat="1" applyFont="1" applyFill="1" applyBorder="1" applyAlignment="1">
      <alignment horizontal="left"/>
    </xf>
    <xf numFmtId="169" fontId="21" fillId="0" borderId="0" xfId="0" applyNumberFormat="1" applyFont="1" applyFill="1"/>
    <xf numFmtId="166" fontId="0" fillId="0" borderId="0" xfId="0" applyNumberFormat="1"/>
    <xf numFmtId="0" fontId="0" fillId="0" borderId="50" xfId="0" applyBorder="1"/>
    <xf numFmtId="0" fontId="63" fillId="0" borderId="0" xfId="0" applyFont="1" applyAlignment="1">
      <alignment horizontal="left"/>
    </xf>
    <xf numFmtId="0" fontId="44" fillId="0" borderId="18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5" fillId="0" borderId="2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/>
    </xf>
    <xf numFmtId="0" fontId="45" fillId="0" borderId="27" xfId="0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0" fontId="45" fillId="0" borderId="26" xfId="0" applyFont="1" applyBorder="1" applyAlignment="1">
      <alignment horizontal="center" vertical="center"/>
    </xf>
    <xf numFmtId="0" fontId="48" fillId="0" borderId="25" xfId="0" applyFont="1" applyBorder="1" applyAlignment="1">
      <alignment horizontal="center"/>
    </xf>
    <xf numFmtId="0" fontId="33" fillId="0" borderId="26" xfId="0" applyFont="1" applyBorder="1" applyAlignment="1">
      <alignment horizontal="center"/>
    </xf>
    <xf numFmtId="0" fontId="48" fillId="0" borderId="25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/>
    </xf>
    <xf numFmtId="0" fontId="33" fillId="0" borderId="33" xfId="0" applyFont="1" applyBorder="1" applyAlignment="1">
      <alignment horizontal="center"/>
    </xf>
    <xf numFmtId="0" fontId="33" fillId="0" borderId="9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23" xfId="0" applyFont="1" applyBorder="1" applyAlignment="1">
      <alignment horizontal="center"/>
    </xf>
    <xf numFmtId="2" fontId="17" fillId="0" borderId="7" xfId="0" applyNumberFormat="1" applyFont="1" applyBorder="1" applyAlignment="1">
      <alignment horizontal="center"/>
    </xf>
    <xf numFmtId="1" fontId="34" fillId="0" borderId="37" xfId="0" applyNumberFormat="1" applyFont="1" applyBorder="1" applyAlignment="1">
      <alignment horizontal="center"/>
    </xf>
    <xf numFmtId="0" fontId="16" fillId="0" borderId="2" xfId="0" applyFont="1" applyBorder="1" applyAlignment="1">
      <alignment horizontal="right"/>
    </xf>
    <xf numFmtId="0" fontId="45" fillId="0" borderId="26" xfId="0" applyFont="1" applyBorder="1" applyAlignment="1">
      <alignment horizontal="center"/>
    </xf>
    <xf numFmtId="2" fontId="34" fillId="0" borderId="26" xfId="0" applyNumberFormat="1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" fillId="0" borderId="63" xfId="0" applyFont="1" applyBorder="1"/>
    <xf numFmtId="1" fontId="34" fillId="0" borderId="63" xfId="0" applyNumberFormat="1" applyFont="1" applyBorder="1" applyAlignment="1">
      <alignment horizontal="center"/>
    </xf>
    <xf numFmtId="2" fontId="15" fillId="0" borderId="26" xfId="0" applyNumberFormat="1" applyFont="1" applyBorder="1" applyAlignment="1">
      <alignment horizontal="center" vertical="center" wrapText="1"/>
    </xf>
    <xf numFmtId="1" fontId="34" fillId="0" borderId="64" xfId="0" applyNumberFormat="1" applyFont="1" applyBorder="1" applyAlignment="1">
      <alignment horizontal="center"/>
    </xf>
    <xf numFmtId="0" fontId="2" fillId="0" borderId="83" xfId="0" applyFont="1" applyBorder="1"/>
    <xf numFmtId="0" fontId="8" fillId="0" borderId="26" xfId="0" applyFont="1" applyBorder="1" applyAlignment="1">
      <alignment horizontal="left"/>
    </xf>
    <xf numFmtId="2" fontId="33" fillId="0" borderId="18" xfId="0" applyNumberFormat="1" applyFont="1" applyBorder="1" applyAlignment="1">
      <alignment horizontal="center" vertical="center"/>
    </xf>
    <xf numFmtId="166" fontId="33" fillId="0" borderId="35" xfId="0" applyNumberFormat="1" applyFont="1" applyBorder="1" applyAlignment="1">
      <alignment horizontal="center" vertical="center"/>
    </xf>
    <xf numFmtId="0" fontId="0" fillId="0" borderId="33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46" xfId="0" applyBorder="1" applyAlignment="1">
      <alignment horizontal="left"/>
    </xf>
    <xf numFmtId="0" fontId="0" fillId="0" borderId="63" xfId="0" applyBorder="1" applyAlignment="1">
      <alignment horizontal="center"/>
    </xf>
    <xf numFmtId="2" fontId="33" fillId="0" borderId="37" xfId="0" applyNumberFormat="1" applyFont="1" applyBorder="1" applyAlignment="1">
      <alignment horizontal="center" vertical="center"/>
    </xf>
    <xf numFmtId="2" fontId="10" fillId="0" borderId="35" xfId="0" applyNumberFormat="1" applyFont="1" applyBorder="1" applyAlignment="1">
      <alignment horizontal="center" vertical="center"/>
    </xf>
    <xf numFmtId="0" fontId="45" fillId="0" borderId="27" xfId="0" applyFont="1" applyBorder="1" applyAlignment="1">
      <alignment horizontal="center"/>
    </xf>
    <xf numFmtId="0" fontId="0" fillId="0" borderId="14" xfId="0" applyBorder="1" applyAlignment="1">
      <alignment horizontal="left"/>
    </xf>
    <xf numFmtId="0" fontId="45" fillId="0" borderId="9" xfId="0" applyFont="1" applyBorder="1"/>
    <xf numFmtId="1" fontId="99" fillId="0" borderId="84" xfId="0" applyNumberFormat="1" applyFont="1" applyBorder="1" applyAlignment="1">
      <alignment horizontal="center"/>
    </xf>
    <xf numFmtId="1" fontId="99" fillId="0" borderId="63" xfId="0" applyNumberFormat="1" applyFont="1" applyBorder="1" applyAlignment="1">
      <alignment horizontal="center"/>
    </xf>
    <xf numFmtId="0" fontId="14" fillId="0" borderId="60" xfId="0" applyFont="1" applyBorder="1" applyAlignment="1">
      <alignment horizontal="center"/>
    </xf>
    <xf numFmtId="2" fontId="14" fillId="0" borderId="61" xfId="0" applyNumberFormat="1" applyFont="1" applyBorder="1" applyAlignment="1">
      <alignment horizontal="center"/>
    </xf>
    <xf numFmtId="1" fontId="34" fillId="0" borderId="2" xfId="0" applyNumberFormat="1" applyFont="1" applyBorder="1" applyAlignment="1">
      <alignment horizontal="center"/>
    </xf>
    <xf numFmtId="1" fontId="34" fillId="0" borderId="84" xfId="0" applyNumberFormat="1" applyFont="1" applyBorder="1" applyAlignment="1">
      <alignment horizontal="center"/>
    </xf>
    <xf numFmtId="0" fontId="0" fillId="0" borderId="48" xfId="0" applyBorder="1" applyAlignment="1">
      <alignment horizontal="left"/>
    </xf>
    <xf numFmtId="0" fontId="14" fillId="0" borderId="6" xfId="0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0" fillId="0" borderId="64" xfId="0" applyBorder="1" applyAlignment="1">
      <alignment horizontal="center"/>
    </xf>
    <xf numFmtId="2" fontId="0" fillId="0" borderId="0" xfId="0" applyNumberFormat="1" applyAlignment="1">
      <alignment horizontal="left"/>
    </xf>
    <xf numFmtId="0" fontId="2" fillId="0" borderId="36" xfId="0" applyFont="1" applyBorder="1"/>
    <xf numFmtId="1" fontId="52" fillId="0" borderId="84" xfId="0" applyNumberFormat="1" applyFont="1" applyBorder="1" applyAlignment="1">
      <alignment horizontal="center"/>
    </xf>
    <xf numFmtId="0" fontId="45" fillId="0" borderId="2" xfId="0" applyFont="1" applyBorder="1" applyAlignment="1">
      <alignment horizontal="center"/>
    </xf>
    <xf numFmtId="0" fontId="1" fillId="0" borderId="18" xfId="0" applyFont="1" applyBorder="1"/>
    <xf numFmtId="0" fontId="34" fillId="0" borderId="19" xfId="0" applyFont="1" applyBorder="1" applyAlignment="1">
      <alignment horizontal="right"/>
    </xf>
    <xf numFmtId="0" fontId="0" fillId="0" borderId="19" xfId="0" applyBorder="1" applyAlignment="1">
      <alignment horizontal="left"/>
    </xf>
    <xf numFmtId="0" fontId="34" fillId="0" borderId="27" xfId="0" applyFont="1" applyBorder="1" applyAlignment="1">
      <alignment horizontal="right"/>
    </xf>
    <xf numFmtId="0" fontId="48" fillId="0" borderId="19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10" fillId="0" borderId="14" xfId="0" applyFont="1" applyBorder="1" applyAlignment="1">
      <alignment horizontal="center" vertical="center"/>
    </xf>
    <xf numFmtId="0" fontId="34" fillId="0" borderId="0" xfId="0" applyFont="1" applyAlignment="1">
      <alignment horizontal="right"/>
    </xf>
    <xf numFmtId="0" fontId="52" fillId="0" borderId="0" xfId="0" applyFont="1" applyBorder="1" applyAlignment="1">
      <alignment horizontal="center"/>
    </xf>
    <xf numFmtId="0" fontId="52" fillId="0" borderId="63" xfId="0" applyFont="1" applyBorder="1" applyAlignment="1">
      <alignment horizontal="center"/>
    </xf>
    <xf numFmtId="0" fontId="7" fillId="0" borderId="28" xfId="0" applyFont="1" applyBorder="1"/>
    <xf numFmtId="0" fontId="7" fillId="0" borderId="80" xfId="0" applyFont="1" applyBorder="1"/>
    <xf numFmtId="0" fontId="2" fillId="0" borderId="26" xfId="0" applyFont="1" applyBorder="1" applyAlignment="1">
      <alignment horizontal="center"/>
    </xf>
    <xf numFmtId="0" fontId="7" fillId="0" borderId="80" xfId="0" applyFont="1" applyBorder="1" applyAlignment="1">
      <alignment horizontal="center"/>
    </xf>
    <xf numFmtId="0" fontId="7" fillId="0" borderId="29" xfId="0" applyFont="1" applyBorder="1"/>
    <xf numFmtId="0" fontId="0" fillId="0" borderId="32" xfId="0" applyBorder="1" applyAlignment="1">
      <alignment horizontal="center"/>
    </xf>
    <xf numFmtId="0" fontId="7" fillId="0" borderId="23" xfId="0" applyFont="1" applyBorder="1"/>
    <xf numFmtId="0" fontId="2" fillId="0" borderId="43" xfId="0" applyFont="1" applyBorder="1"/>
    <xf numFmtId="0" fontId="0" fillId="0" borderId="79" xfId="0" applyBorder="1" applyAlignment="1">
      <alignment horizontal="center"/>
    </xf>
    <xf numFmtId="0" fontId="7" fillId="0" borderId="61" xfId="0" applyFont="1" applyBorder="1"/>
    <xf numFmtId="0" fontId="70" fillId="0" borderId="0" xfId="0" applyFont="1" applyFill="1" applyBorder="1"/>
    <xf numFmtId="168" fontId="21" fillId="0" borderId="0" xfId="0" applyNumberFormat="1" applyFont="1" applyFill="1" applyBorder="1"/>
    <xf numFmtId="0" fontId="28" fillId="0" borderId="0" xfId="0" applyFont="1" applyFill="1" applyBorder="1" applyAlignment="1">
      <alignment horizontal="left"/>
    </xf>
    <xf numFmtId="0" fontId="94" fillId="0" borderId="0" xfId="0" applyFont="1" applyFill="1" applyBorder="1"/>
    <xf numFmtId="0" fontId="55" fillId="0" borderId="0" xfId="0" applyFont="1" applyFill="1" applyBorder="1" applyAlignment="1">
      <alignment horizontal="left"/>
    </xf>
    <xf numFmtId="166" fontId="27" fillId="0" borderId="0" xfId="0" applyNumberFormat="1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67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0" fillId="0" borderId="0" xfId="0" applyFont="1" applyFill="1" applyBorder="1" applyAlignment="1">
      <alignment horizontal="center"/>
    </xf>
    <xf numFmtId="166" fontId="14" fillId="0" borderId="0" xfId="0" applyNumberFormat="1" applyFont="1" applyFill="1" applyBorder="1" applyAlignment="1">
      <alignment horizontal="center"/>
    </xf>
    <xf numFmtId="2" fontId="11" fillId="0" borderId="0" xfId="0" applyNumberFormat="1" applyFont="1" applyFill="1" applyBorder="1"/>
    <xf numFmtId="0" fontId="3" fillId="0" borderId="0" xfId="0" applyFont="1" applyFill="1" applyBorder="1"/>
    <xf numFmtId="0" fontId="24" fillId="0" borderId="0" xfId="0" applyFont="1" applyFill="1" applyBorder="1" applyAlignment="1">
      <alignment vertical="center"/>
    </xf>
    <xf numFmtId="2" fontId="81" fillId="0" borderId="0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/>
    <xf numFmtId="0" fontId="26" fillId="0" borderId="0" xfId="0" applyFont="1" applyFill="1" applyBorder="1"/>
    <xf numFmtId="0" fontId="27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166" fontId="30" fillId="0" borderId="0" xfId="0" applyNumberFormat="1" applyFont="1" applyFill="1" applyBorder="1"/>
    <xf numFmtId="165" fontId="30" fillId="0" borderId="0" xfId="0" applyNumberFormat="1" applyFont="1" applyFill="1" applyBorder="1"/>
    <xf numFmtId="2" fontId="30" fillId="0" borderId="0" xfId="0" applyNumberFormat="1" applyFont="1" applyFill="1" applyBorder="1"/>
    <xf numFmtId="165" fontId="29" fillId="0" borderId="0" xfId="0" applyNumberFormat="1" applyFont="1" applyFill="1" applyBorder="1"/>
    <xf numFmtId="2" fontId="20" fillId="0" borderId="0" xfId="0" applyNumberFormat="1" applyFont="1" applyFill="1" applyBorder="1" applyAlignment="1">
      <alignment horizontal="left" vertical="center" wrapText="1"/>
    </xf>
    <xf numFmtId="0" fontId="91" fillId="0" borderId="0" xfId="0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 vertical="center"/>
    </xf>
    <xf numFmtId="165" fontId="33" fillId="0" borderId="0" xfId="0" applyNumberFormat="1" applyFont="1" applyFill="1" applyBorder="1" applyAlignment="1">
      <alignment horizontal="center" vertical="center"/>
    </xf>
    <xf numFmtId="166" fontId="38" fillId="0" borderId="0" xfId="0" applyNumberFormat="1" applyFont="1" applyFill="1" applyBorder="1" applyAlignment="1">
      <alignment horizontal="center"/>
    </xf>
    <xf numFmtId="166" fontId="73" fillId="0" borderId="0" xfId="0" applyNumberFormat="1" applyFont="1" applyFill="1" applyBorder="1"/>
    <xf numFmtId="2" fontId="73" fillId="0" borderId="0" xfId="0" applyNumberFormat="1" applyFont="1" applyFill="1" applyBorder="1"/>
    <xf numFmtId="0" fontId="10" fillId="0" borderId="0" xfId="0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center"/>
    </xf>
    <xf numFmtId="9" fontId="7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left"/>
    </xf>
    <xf numFmtId="165" fontId="16" fillId="0" borderId="0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2" fontId="68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1" fontId="34" fillId="0" borderId="0" xfId="0" applyNumberFormat="1" applyFont="1" applyFill="1" applyBorder="1" applyAlignment="1">
      <alignment horizontal="center"/>
    </xf>
    <xf numFmtId="165" fontId="36" fillId="0" borderId="0" xfId="0" applyNumberFormat="1" applyFont="1" applyFill="1" applyBorder="1" applyAlignment="1">
      <alignment horizontal="center"/>
    </xf>
    <xf numFmtId="1" fontId="36" fillId="0" borderId="0" xfId="0" applyNumberFormat="1" applyFont="1" applyFill="1" applyBorder="1" applyAlignment="1">
      <alignment horizontal="center"/>
    </xf>
    <xf numFmtId="0" fontId="37" fillId="0" borderId="0" xfId="0" applyFont="1" applyFill="1" applyBorder="1" applyAlignment="1">
      <alignment horizontal="right"/>
    </xf>
    <xf numFmtId="166" fontId="87" fillId="0" borderId="0" xfId="0" applyNumberFormat="1" applyFont="1" applyFill="1" applyBorder="1" applyAlignment="1">
      <alignment horizontal="center"/>
    </xf>
    <xf numFmtId="2" fontId="36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7" fontId="14" fillId="0" borderId="0" xfId="0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right"/>
    </xf>
    <xf numFmtId="0" fontId="32" fillId="0" borderId="0" xfId="0" applyFont="1" applyBorder="1" applyAlignment="1">
      <alignment horizontal="center"/>
    </xf>
    <xf numFmtId="0" fontId="32" fillId="0" borderId="0" xfId="0" applyFont="1" applyBorder="1"/>
    <xf numFmtId="0" fontId="52" fillId="0" borderId="0" xfId="0" applyFont="1"/>
    <xf numFmtId="0" fontId="0" fillId="0" borderId="0" xfId="0" applyFont="1" applyBorder="1" applyAlignment="1">
      <alignment horizontal="left"/>
    </xf>
    <xf numFmtId="0" fontId="14" fillId="0" borderId="0" xfId="0" applyFont="1" applyBorder="1" applyAlignment="1">
      <alignment horizontal="right"/>
    </xf>
    <xf numFmtId="9" fontId="34" fillId="0" borderId="0" xfId="0" applyNumberFormat="1" applyFont="1" applyBorder="1" applyAlignment="1">
      <alignment horizontal="center"/>
    </xf>
    <xf numFmtId="2" fontId="20" fillId="0" borderId="0" xfId="0" applyNumberFormat="1" applyFont="1" applyBorder="1" applyAlignment="1">
      <alignment horizontal="left"/>
    </xf>
    <xf numFmtId="164" fontId="14" fillId="0" borderId="50" xfId="0" applyNumberFormat="1" applyFont="1" applyBorder="1" applyAlignment="1">
      <alignment horizontal="left"/>
    </xf>
    <xf numFmtId="0" fontId="45" fillId="0" borderId="35" xfId="0" applyFont="1" applyBorder="1" applyAlignment="1">
      <alignment horizontal="center"/>
    </xf>
    <xf numFmtId="0" fontId="8" fillId="0" borderId="18" xfId="0" applyFont="1" applyBorder="1"/>
    <xf numFmtId="0" fontId="0" fillId="0" borderId="53" xfId="0" applyFill="1" applyBorder="1"/>
    <xf numFmtId="2" fontId="34" fillId="0" borderId="0" xfId="0" applyNumberFormat="1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 wrapText="1"/>
    </xf>
    <xf numFmtId="166" fontId="17" fillId="0" borderId="7" xfId="0" applyNumberFormat="1" applyFont="1" applyBorder="1" applyAlignment="1">
      <alignment horizontal="center"/>
    </xf>
    <xf numFmtId="0" fontId="0" fillId="0" borderId="0" xfId="0" applyFill="1" applyAlignment="1">
      <alignment horizontal="left"/>
    </xf>
    <xf numFmtId="0" fontId="46" fillId="0" borderId="0" xfId="0" applyFont="1" applyBorder="1" applyAlignment="1">
      <alignment horizontal="left"/>
    </xf>
    <xf numFmtId="166" fontId="17" fillId="0" borderId="34" xfId="0" applyNumberFormat="1" applyFont="1" applyBorder="1" applyAlignment="1">
      <alignment horizontal="center"/>
    </xf>
    <xf numFmtId="0" fontId="48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right"/>
    </xf>
    <xf numFmtId="166" fontId="17" fillId="0" borderId="0" xfId="0" applyNumberFormat="1" applyFont="1" applyFill="1" applyBorder="1" applyAlignment="1">
      <alignment horizontal="center"/>
    </xf>
    <xf numFmtId="164" fontId="14" fillId="0" borderId="0" xfId="0" applyNumberFormat="1" applyFont="1" applyBorder="1" applyAlignment="1">
      <alignment horizontal="right"/>
    </xf>
    <xf numFmtId="0" fontId="44" fillId="0" borderId="0" xfId="0" applyFont="1" applyBorder="1" applyAlignment="1">
      <alignment horizontal="left"/>
    </xf>
    <xf numFmtId="0" fontId="8" fillId="0" borderId="0" xfId="0" applyFont="1" applyBorder="1" applyAlignment="1">
      <alignment horizontal="right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right"/>
    </xf>
    <xf numFmtId="0" fontId="46" fillId="0" borderId="0" xfId="0" applyFont="1" applyFill="1" applyBorder="1" applyAlignment="1">
      <alignment horizontal="center"/>
    </xf>
    <xf numFmtId="2" fontId="46" fillId="0" borderId="0" xfId="0" applyNumberFormat="1" applyFont="1" applyFill="1" applyBorder="1" applyAlignment="1">
      <alignment horizontal="center"/>
    </xf>
    <xf numFmtId="165" fontId="46" fillId="0" borderId="0" xfId="0" applyNumberFormat="1" applyFont="1" applyFill="1" applyBorder="1" applyAlignment="1">
      <alignment horizontal="left"/>
    </xf>
    <xf numFmtId="0" fontId="8" fillId="0" borderId="18" xfId="0" applyFont="1" applyBorder="1" applyAlignment="1">
      <alignment horizontal="right"/>
    </xf>
    <xf numFmtId="166" fontId="17" fillId="0" borderId="57" xfId="0" applyNumberFormat="1" applyFont="1" applyBorder="1" applyAlignment="1">
      <alignment horizontal="center"/>
    </xf>
    <xf numFmtId="0" fontId="55" fillId="0" borderId="10" xfId="0" applyFont="1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40" xfId="0" applyBorder="1" applyAlignment="1">
      <alignment horizontal="left"/>
    </xf>
    <xf numFmtId="1" fontId="52" fillId="0" borderId="0" xfId="0" applyNumberFormat="1" applyFont="1" applyFill="1" applyBorder="1" applyAlignment="1">
      <alignment horizontal="center"/>
    </xf>
    <xf numFmtId="49" fontId="14" fillId="0" borderId="0" xfId="0" applyNumberFormat="1" applyFont="1" applyFill="1" applyBorder="1" applyAlignment="1">
      <alignment horizontal="right"/>
    </xf>
    <xf numFmtId="166" fontId="46" fillId="0" borderId="0" xfId="0" applyNumberFormat="1" applyFont="1" applyFill="1" applyBorder="1" applyAlignment="1">
      <alignment horizontal="center"/>
    </xf>
    <xf numFmtId="165" fontId="46" fillId="0" borderId="0" xfId="0" applyNumberFormat="1" applyFont="1" applyFill="1" applyBorder="1" applyAlignment="1">
      <alignment horizontal="center"/>
    </xf>
    <xf numFmtId="0" fontId="86" fillId="0" borderId="0" xfId="0" applyFont="1" applyFill="1" applyBorder="1" applyAlignment="1">
      <alignment horizontal="center"/>
    </xf>
    <xf numFmtId="2" fontId="21" fillId="0" borderId="0" xfId="0" applyNumberFormat="1" applyFont="1" applyBorder="1" applyAlignment="1">
      <alignment horizontal="left"/>
    </xf>
    <xf numFmtId="2" fontId="72" fillId="0" borderId="0" xfId="0" applyNumberFormat="1" applyFont="1" applyBorder="1" applyAlignment="1">
      <alignment horizontal="left"/>
    </xf>
    <xf numFmtId="0" fontId="94" fillId="0" borderId="0" xfId="0" applyFont="1" applyBorder="1"/>
    <xf numFmtId="165" fontId="21" fillId="0" borderId="0" xfId="0" applyNumberFormat="1" applyFont="1" applyBorder="1" applyAlignment="1">
      <alignment horizontal="left"/>
    </xf>
    <xf numFmtId="0" fontId="66" fillId="0" borderId="0" xfId="0" applyFont="1" applyBorder="1"/>
    <xf numFmtId="0" fontId="0" fillId="0" borderId="84" xfId="0" applyBorder="1" applyAlignment="1">
      <alignment horizontal="center"/>
    </xf>
    <xf numFmtId="166" fontId="14" fillId="0" borderId="0" xfId="0" applyNumberFormat="1" applyFont="1" applyFill="1" applyBorder="1" applyAlignment="1">
      <alignment horizontal="left"/>
    </xf>
    <xf numFmtId="0" fontId="32" fillId="0" borderId="44" xfId="0" applyFont="1" applyBorder="1" applyAlignment="1">
      <alignment horizontal="left"/>
    </xf>
    <xf numFmtId="0" fontId="16" fillId="0" borderId="18" xfId="0" applyFont="1" applyFill="1" applyBorder="1"/>
    <xf numFmtId="0" fontId="57" fillId="0" borderId="0" xfId="0" applyFont="1" applyBorder="1" applyAlignment="1">
      <alignment horizontal="left"/>
    </xf>
    <xf numFmtId="0" fontId="95" fillId="0" borderId="0" xfId="0" applyFont="1" applyFill="1" applyBorder="1"/>
    <xf numFmtId="167" fontId="0" fillId="0" borderId="0" xfId="0" applyNumberFormat="1" applyFill="1" applyBorder="1"/>
    <xf numFmtId="2" fontId="41" fillId="0" borderId="49" xfId="0" applyNumberFormat="1" applyFont="1" applyBorder="1" applyAlignment="1">
      <alignment horizontal="center"/>
    </xf>
    <xf numFmtId="2" fontId="96" fillId="0" borderId="0" xfId="0" applyNumberFormat="1" applyFont="1" applyFill="1" applyBorder="1" applyAlignment="1">
      <alignment horizontal="center"/>
    </xf>
    <xf numFmtId="0" fontId="57" fillId="0" borderId="0" xfId="0" applyFont="1" applyFill="1" applyBorder="1" applyAlignment="1">
      <alignment horizontal="left"/>
    </xf>
    <xf numFmtId="0" fontId="7" fillId="0" borderId="76" xfId="0" applyFont="1" applyBorder="1"/>
    <xf numFmtId="0" fontId="60" fillId="0" borderId="0" xfId="0" applyFont="1" applyFill="1" applyBorder="1"/>
    <xf numFmtId="0" fontId="59" fillId="0" borderId="0" xfId="0" applyFont="1" applyFill="1" applyBorder="1"/>
    <xf numFmtId="9" fontId="0" fillId="0" borderId="0" xfId="1" applyFont="1" applyFill="1" applyBorder="1" applyAlignment="1">
      <alignment horizontal="center"/>
    </xf>
    <xf numFmtId="0" fontId="57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2" fontId="59" fillId="0" borderId="0" xfId="0" applyNumberFormat="1" applyFont="1" applyFill="1" applyBorder="1"/>
    <xf numFmtId="2" fontId="57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66" fontId="59" fillId="0" borderId="0" xfId="0" applyNumberFormat="1" applyFont="1" applyFill="1" applyBorder="1"/>
    <xf numFmtId="165" fontId="57" fillId="0" borderId="0" xfId="0" applyNumberFormat="1" applyFont="1" applyFill="1" applyBorder="1" applyAlignment="1">
      <alignment horizontal="center"/>
    </xf>
    <xf numFmtId="167" fontId="59" fillId="0" borderId="0" xfId="0" applyNumberFormat="1" applyFont="1" applyFill="1" applyBorder="1"/>
    <xf numFmtId="1" fontId="57" fillId="0" borderId="0" xfId="0" applyNumberFormat="1" applyFont="1" applyFill="1" applyBorder="1" applyAlignment="1">
      <alignment horizontal="center"/>
    </xf>
    <xf numFmtId="1" fontId="41" fillId="0" borderId="0" xfId="0" applyNumberFormat="1" applyFont="1" applyFill="1" applyBorder="1" applyAlignment="1">
      <alignment horizontal="center"/>
    </xf>
    <xf numFmtId="165" fontId="41" fillId="0" borderId="0" xfId="0" applyNumberFormat="1" applyFont="1" applyFill="1" applyBorder="1" applyAlignment="1">
      <alignment horizontal="center"/>
    </xf>
    <xf numFmtId="2" fontId="80" fillId="0" borderId="0" xfId="0" applyNumberFormat="1" applyFont="1" applyFill="1" applyBorder="1"/>
    <xf numFmtId="2" fontId="7" fillId="0" borderId="0" xfId="0" applyNumberFormat="1" applyFont="1" applyFill="1" applyBorder="1" applyAlignment="1">
      <alignment horizontal="center"/>
    </xf>
    <xf numFmtId="2" fontId="23" fillId="0" borderId="0" xfId="0" applyNumberFormat="1" applyFont="1" applyFill="1" applyBorder="1"/>
    <xf numFmtId="2" fontId="41" fillId="0" borderId="0" xfId="0" applyNumberFormat="1" applyFont="1" applyFill="1" applyBorder="1" applyAlignment="1">
      <alignment horizontal="center"/>
    </xf>
    <xf numFmtId="2" fontId="105" fillId="0" borderId="0" xfId="0" applyNumberFormat="1" applyFont="1" applyFill="1" applyBorder="1"/>
    <xf numFmtId="168" fontId="59" fillId="0" borderId="0" xfId="0" applyNumberFormat="1" applyFont="1" applyFill="1" applyBorder="1"/>
    <xf numFmtId="2" fontId="70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2" fontId="28" fillId="0" borderId="0" xfId="0" applyNumberFormat="1" applyFont="1" applyFill="1" applyBorder="1" applyAlignment="1">
      <alignment horizontal="right"/>
    </xf>
    <xf numFmtId="1" fontId="32" fillId="0" borderId="0" xfId="0" applyNumberFormat="1" applyFont="1" applyFill="1" applyBorder="1" applyAlignment="1">
      <alignment horizontal="left"/>
    </xf>
    <xf numFmtId="166" fontId="41" fillId="0" borderId="0" xfId="0" applyNumberFormat="1" applyFont="1" applyFill="1" applyBorder="1" applyAlignment="1">
      <alignment horizontal="center"/>
    </xf>
    <xf numFmtId="167" fontId="41" fillId="0" borderId="0" xfId="0" applyNumberFormat="1" applyFont="1" applyFill="1" applyBorder="1" applyAlignment="1">
      <alignment horizontal="center"/>
    </xf>
    <xf numFmtId="166" fontId="70" fillId="0" borderId="0" xfId="0" applyNumberFormat="1" applyFont="1" applyFill="1" applyBorder="1" applyAlignment="1">
      <alignment horizontal="center"/>
    </xf>
    <xf numFmtId="0" fontId="41" fillId="0" borderId="54" xfId="0" applyFont="1" applyBorder="1" applyAlignment="1">
      <alignment horizontal="center"/>
    </xf>
    <xf numFmtId="2" fontId="70" fillId="0" borderId="66" xfId="0" applyNumberFormat="1" applyFont="1" applyBorder="1" applyAlignment="1">
      <alignment horizontal="center"/>
    </xf>
    <xf numFmtId="2" fontId="2" fillId="0" borderId="73" xfId="0" applyNumberFormat="1" applyFont="1" applyBorder="1" applyAlignment="1">
      <alignment horizontal="center"/>
    </xf>
    <xf numFmtId="2" fontId="2" fillId="0" borderId="66" xfId="0" applyNumberFormat="1" applyFont="1" applyBorder="1" applyAlignment="1">
      <alignment horizontal="center"/>
    </xf>
    <xf numFmtId="2" fontId="2" fillId="0" borderId="70" xfId="0" applyNumberFormat="1" applyFont="1" applyBorder="1" applyAlignment="1">
      <alignment horizontal="center"/>
    </xf>
    <xf numFmtId="2" fontId="2" fillId="0" borderId="61" xfId="0" applyNumberFormat="1" applyFont="1" applyBorder="1" applyAlignment="1">
      <alignment horizontal="center"/>
    </xf>
    <xf numFmtId="1" fontId="2" fillId="0" borderId="61" xfId="0" applyNumberFormat="1" applyFont="1" applyBorder="1" applyAlignment="1">
      <alignment horizontal="center"/>
    </xf>
    <xf numFmtId="0" fontId="2" fillId="0" borderId="19" xfId="0" applyFont="1" applyFill="1" applyBorder="1" applyAlignment="1">
      <alignment horizontal="right"/>
    </xf>
    <xf numFmtId="2" fontId="77" fillId="0" borderId="0" xfId="0" applyNumberFormat="1" applyFont="1" applyBorder="1" applyAlignment="1">
      <alignment horizontal="left"/>
    </xf>
    <xf numFmtId="0" fontId="16" fillId="0" borderId="25" xfId="0" applyFont="1" applyFill="1" applyBorder="1"/>
    <xf numFmtId="2" fontId="34" fillId="0" borderId="3" xfId="0" applyNumberFormat="1" applyFont="1" applyBorder="1" applyAlignment="1">
      <alignment horizontal="center"/>
    </xf>
    <xf numFmtId="9" fontId="34" fillId="0" borderId="3" xfId="0" applyNumberFormat="1" applyFont="1" applyBorder="1" applyAlignment="1">
      <alignment horizontal="center"/>
    </xf>
    <xf numFmtId="0" fontId="34" fillId="0" borderId="0" xfId="0" applyFont="1" applyBorder="1" applyAlignment="1">
      <alignment horizontal="right"/>
    </xf>
    <xf numFmtId="0" fontId="0" fillId="0" borderId="27" xfId="0" applyBorder="1" applyAlignment="1">
      <alignment horizontal="left"/>
    </xf>
    <xf numFmtId="0" fontId="7" fillId="0" borderId="19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2" fontId="33" fillId="0" borderId="24" xfId="0" applyNumberFormat="1" applyFont="1" applyBorder="1" applyAlignment="1">
      <alignment horizontal="center" vertical="center"/>
    </xf>
    <xf numFmtId="0" fontId="55" fillId="0" borderId="0" xfId="0" applyFont="1" applyAlignment="1">
      <alignment horizontal="left"/>
    </xf>
    <xf numFmtId="0" fontId="10" fillId="0" borderId="26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/>
    </xf>
    <xf numFmtId="0" fontId="3" fillId="0" borderId="0" xfId="0" applyFont="1"/>
    <xf numFmtId="166" fontId="52" fillId="0" borderId="0" xfId="0" applyNumberFormat="1" applyFont="1" applyAlignment="1">
      <alignment horizontal="center"/>
    </xf>
    <xf numFmtId="0" fontId="55" fillId="0" borderId="0" xfId="0" applyFont="1" applyBorder="1" applyAlignment="1">
      <alignment horizontal="left"/>
    </xf>
    <xf numFmtId="0" fontId="108" fillId="0" borderId="0" xfId="0" applyFont="1" applyFill="1" applyBorder="1" applyAlignment="1">
      <alignment horizontal="left"/>
    </xf>
    <xf numFmtId="0" fontId="86" fillId="0" borderId="0" xfId="0" applyFont="1" applyFill="1" applyBorder="1" applyAlignment="1">
      <alignment horizontal="left"/>
    </xf>
    <xf numFmtId="49" fontId="14" fillId="0" borderId="0" xfId="0" applyNumberFormat="1" applyFont="1" applyFill="1" applyBorder="1" applyAlignment="1">
      <alignment horizontal="center"/>
    </xf>
    <xf numFmtId="0" fontId="0" fillId="0" borderId="46" xfId="0" applyBorder="1" applyAlignment="1">
      <alignment horizontal="right"/>
    </xf>
    <xf numFmtId="165" fontId="77" fillId="0" borderId="0" xfId="0" applyNumberFormat="1" applyFont="1" applyBorder="1" applyAlignment="1">
      <alignment horizontal="left"/>
    </xf>
    <xf numFmtId="0" fontId="77" fillId="0" borderId="0" xfId="0" applyFont="1" applyBorder="1" applyAlignment="1">
      <alignment horizontal="left"/>
    </xf>
    <xf numFmtId="0" fontId="46" fillId="0" borderId="2" xfId="0" applyFont="1" applyFill="1" applyBorder="1"/>
    <xf numFmtId="0" fontId="21" fillId="0" borderId="51" xfId="0" applyFont="1" applyFill="1" applyBorder="1" applyAlignment="1">
      <alignment horizontal="center"/>
    </xf>
    <xf numFmtId="0" fontId="21" fillId="0" borderId="77" xfId="0" applyFont="1" applyFill="1" applyBorder="1" applyAlignment="1">
      <alignment horizontal="left"/>
    </xf>
    <xf numFmtId="0" fontId="0" fillId="0" borderId="19" xfId="0" applyFill="1" applyBorder="1" applyAlignment="1">
      <alignment horizontal="center"/>
    </xf>
    <xf numFmtId="167" fontId="0" fillId="0" borderId="0" xfId="0" applyNumberFormat="1" applyFill="1"/>
    <xf numFmtId="0" fontId="0" fillId="0" borderId="48" xfId="0" applyBorder="1"/>
    <xf numFmtId="0" fontId="0" fillId="0" borderId="57" xfId="0" applyBorder="1"/>
    <xf numFmtId="2" fontId="0" fillId="0" borderId="0" xfId="0" applyNumberFormat="1" applyBorder="1" applyAlignment="1">
      <alignment horizontal="center"/>
    </xf>
    <xf numFmtId="0" fontId="52" fillId="0" borderId="84" xfId="0" applyFont="1" applyBorder="1" applyAlignment="1">
      <alignment horizontal="center"/>
    </xf>
    <xf numFmtId="0" fontId="0" fillId="0" borderId="16" xfId="0" applyBorder="1" applyAlignment="1">
      <alignment horizontal="left"/>
    </xf>
    <xf numFmtId="0" fontId="19" fillId="2" borderId="36" xfId="0" applyFont="1" applyFill="1" applyBorder="1" applyAlignment="1">
      <alignment horizontal="right"/>
    </xf>
    <xf numFmtId="2" fontId="15" fillId="0" borderId="9" xfId="0" applyNumberFormat="1" applyFont="1" applyBorder="1" applyAlignment="1">
      <alignment horizontal="center" vertical="center" wrapText="1"/>
    </xf>
    <xf numFmtId="0" fontId="62" fillId="0" borderId="0" xfId="0" applyFont="1" applyAlignment="1">
      <alignment horizontal="left"/>
    </xf>
    <xf numFmtId="0" fontId="0" fillId="0" borderId="9" xfId="0" applyBorder="1"/>
    <xf numFmtId="0" fontId="45" fillId="0" borderId="18" xfId="0" applyFont="1" applyBorder="1" applyAlignment="1">
      <alignment horizontal="center"/>
    </xf>
    <xf numFmtId="0" fontId="63" fillId="0" borderId="3" xfId="0" applyFont="1" applyBorder="1" applyAlignment="1">
      <alignment horizontal="center"/>
    </xf>
    <xf numFmtId="0" fontId="85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12" fillId="0" borderId="0" xfId="0" applyFont="1"/>
    <xf numFmtId="0" fontId="10" fillId="0" borderId="0" xfId="0" applyFont="1"/>
    <xf numFmtId="0" fontId="57" fillId="0" borderId="18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0" fillId="0" borderId="25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/>
    </xf>
    <xf numFmtId="0" fontId="0" fillId="0" borderId="10" xfId="0" applyBorder="1" applyAlignment="1">
      <alignment horizontal="left"/>
    </xf>
    <xf numFmtId="0" fontId="14" fillId="0" borderId="22" xfId="0" applyFont="1" applyBorder="1" applyAlignment="1">
      <alignment horizontal="center"/>
    </xf>
    <xf numFmtId="2" fontId="17" fillId="0" borderId="23" xfId="0" applyNumberFormat="1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0" borderId="23" xfId="0" applyFont="1" applyBorder="1"/>
    <xf numFmtId="2" fontId="17" fillId="0" borderId="73" xfId="0" applyNumberFormat="1" applyFont="1" applyBorder="1" applyAlignment="1">
      <alignment horizontal="center"/>
    </xf>
    <xf numFmtId="2" fontId="33" fillId="0" borderId="35" xfId="0" applyNumberFormat="1" applyFont="1" applyBorder="1" applyAlignment="1">
      <alignment horizontal="center" vertical="center"/>
    </xf>
    <xf numFmtId="1" fontId="33" fillId="0" borderId="23" xfId="0" applyNumberFormat="1" applyFont="1" applyBorder="1" applyAlignment="1">
      <alignment horizontal="center" vertical="center"/>
    </xf>
    <xf numFmtId="165" fontId="33" fillId="0" borderId="23" xfId="0" applyNumberFormat="1" applyFont="1" applyBorder="1" applyAlignment="1">
      <alignment horizontal="center" vertical="center"/>
    </xf>
    <xf numFmtId="0" fontId="0" fillId="0" borderId="44" xfId="0" applyBorder="1" applyAlignment="1">
      <alignment horizontal="left"/>
    </xf>
    <xf numFmtId="2" fontId="17" fillId="0" borderId="69" xfId="0" applyNumberFormat="1" applyFont="1" applyBorder="1" applyAlignment="1">
      <alignment horizontal="center"/>
    </xf>
    <xf numFmtId="2" fontId="17" fillId="0" borderId="71" xfId="0" applyNumberFormat="1" applyFont="1" applyBorder="1" applyAlignment="1">
      <alignment horizontal="center"/>
    </xf>
    <xf numFmtId="0" fontId="0" fillId="0" borderId="23" xfId="0" applyBorder="1" applyAlignment="1">
      <alignment horizontal="left"/>
    </xf>
    <xf numFmtId="2" fontId="33" fillId="0" borderId="32" xfId="0" applyNumberFormat="1" applyFont="1" applyBorder="1" applyAlignment="1">
      <alignment horizontal="center" vertical="center"/>
    </xf>
    <xf numFmtId="0" fontId="0" fillId="0" borderId="23" xfId="0" applyBorder="1"/>
    <xf numFmtId="0" fontId="0" fillId="0" borderId="54" xfId="0" applyBorder="1" applyAlignment="1">
      <alignment horizontal="left"/>
    </xf>
    <xf numFmtId="166" fontId="17" fillId="0" borderId="23" xfId="0" applyNumberFormat="1" applyFont="1" applyBorder="1" applyAlignment="1">
      <alignment horizontal="center"/>
    </xf>
    <xf numFmtId="0" fontId="16" fillId="0" borderId="54" xfId="0" applyFont="1" applyBorder="1" applyAlignment="1">
      <alignment horizontal="center"/>
    </xf>
    <xf numFmtId="0" fontId="8" fillId="0" borderId="25" xfId="0" applyFont="1" applyBorder="1" applyAlignment="1">
      <alignment horizontal="right"/>
    </xf>
    <xf numFmtId="0" fontId="14" fillId="0" borderId="23" xfId="0" applyFont="1" applyBorder="1"/>
    <xf numFmtId="2" fontId="33" fillId="0" borderId="22" xfId="0" applyNumberFormat="1" applyFont="1" applyBorder="1" applyAlignment="1">
      <alignment horizontal="center"/>
    </xf>
    <xf numFmtId="2" fontId="33" fillId="0" borderId="23" xfId="0" applyNumberFormat="1" applyFont="1" applyBorder="1" applyAlignment="1">
      <alignment horizontal="center"/>
    </xf>
    <xf numFmtId="2" fontId="34" fillId="0" borderId="0" xfId="0" applyNumberFormat="1" applyFont="1" applyAlignment="1">
      <alignment horizontal="center"/>
    </xf>
    <xf numFmtId="9" fontId="34" fillId="0" borderId="0" xfId="0" applyNumberFormat="1" applyFont="1" applyAlignment="1">
      <alignment horizontal="center"/>
    </xf>
    <xf numFmtId="166" fontId="17" fillId="0" borderId="54" xfId="0" applyNumberFormat="1" applyFont="1" applyBorder="1" applyAlignment="1">
      <alignment horizontal="center"/>
    </xf>
    <xf numFmtId="0" fontId="14" fillId="0" borderId="55" xfId="0" applyFont="1" applyBorder="1" applyAlignment="1">
      <alignment horizontal="center"/>
    </xf>
    <xf numFmtId="0" fontId="14" fillId="0" borderId="54" xfId="0" applyFont="1" applyBorder="1" applyAlignment="1">
      <alignment horizontal="center"/>
    </xf>
    <xf numFmtId="0" fontId="14" fillId="0" borderId="37" xfId="0" applyFont="1" applyBorder="1"/>
    <xf numFmtId="0" fontId="14" fillId="0" borderId="35" xfId="0" applyFont="1" applyBorder="1"/>
    <xf numFmtId="166" fontId="17" fillId="0" borderId="23" xfId="0" applyNumberFormat="1" applyFont="1" applyBorder="1"/>
    <xf numFmtId="2" fontId="15" fillId="0" borderId="0" xfId="0" applyNumberFormat="1" applyFont="1" applyAlignment="1">
      <alignment horizontal="left"/>
    </xf>
    <xf numFmtId="0" fontId="1" fillId="0" borderId="0" xfId="0" applyFont="1" applyBorder="1" applyAlignment="1">
      <alignment horizontal="left"/>
    </xf>
    <xf numFmtId="0" fontId="21" fillId="0" borderId="2" xfId="0" applyFont="1" applyBorder="1" applyAlignment="1">
      <alignment horizontal="center" vertical="center"/>
    </xf>
    <xf numFmtId="2" fontId="21" fillId="0" borderId="0" xfId="0" applyNumberFormat="1" applyFont="1" applyAlignment="1">
      <alignment horizontal="left"/>
    </xf>
    <xf numFmtId="0" fontId="46" fillId="0" borderId="72" xfId="0" applyFont="1" applyBorder="1" applyAlignment="1">
      <alignment horizontal="left"/>
    </xf>
    <xf numFmtId="0" fontId="8" fillId="0" borderId="18" xfId="0" applyFont="1" applyBorder="1" applyAlignment="1">
      <alignment horizontal="left"/>
    </xf>
    <xf numFmtId="0" fontId="0" fillId="0" borderId="64" xfId="0" applyBorder="1"/>
    <xf numFmtId="0" fontId="19" fillId="2" borderId="74" xfId="0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2" fontId="17" fillId="0" borderId="77" xfId="0" applyNumberFormat="1" applyFont="1" applyBorder="1" applyAlignment="1">
      <alignment horizontal="center"/>
    </xf>
    <xf numFmtId="0" fontId="57" fillId="0" borderId="0" xfId="0" applyFont="1" applyBorder="1" applyAlignment="1">
      <alignment horizontal="center"/>
    </xf>
    <xf numFmtId="2" fontId="33" fillId="0" borderId="34" xfId="0" applyNumberFormat="1" applyFont="1" applyBorder="1" applyAlignment="1">
      <alignment horizontal="center" vertical="center"/>
    </xf>
    <xf numFmtId="166" fontId="0" fillId="0" borderId="0" xfId="0" applyNumberFormat="1" applyFill="1" applyBorder="1" applyAlignment="1">
      <alignment horizontal="left"/>
    </xf>
    <xf numFmtId="165" fontId="33" fillId="0" borderId="35" xfId="0" applyNumberFormat="1" applyFont="1" applyBorder="1" applyAlignment="1">
      <alignment horizontal="center" vertical="center"/>
    </xf>
    <xf numFmtId="2" fontId="33" fillId="0" borderId="28" xfId="0" applyNumberFormat="1" applyFont="1" applyBorder="1" applyAlignment="1">
      <alignment horizontal="center" vertical="center"/>
    </xf>
    <xf numFmtId="2" fontId="16" fillId="0" borderId="60" xfId="0" applyNumberFormat="1" applyFont="1" applyBorder="1" applyAlignment="1">
      <alignment horizontal="center"/>
    </xf>
    <xf numFmtId="2" fontId="16" fillId="0" borderId="61" xfId="0" applyNumberFormat="1" applyFont="1" applyBorder="1" applyAlignment="1">
      <alignment horizontal="center"/>
    </xf>
    <xf numFmtId="165" fontId="16" fillId="0" borderId="61" xfId="0" applyNumberFormat="1" applyFont="1" applyBorder="1" applyAlignment="1">
      <alignment horizontal="center"/>
    </xf>
    <xf numFmtId="0" fontId="8" fillId="0" borderId="2" xfId="0" applyFont="1" applyBorder="1" applyAlignment="1">
      <alignment horizontal="left"/>
    </xf>
    <xf numFmtId="166" fontId="96" fillId="0" borderId="0" xfId="0" applyNumberFormat="1" applyFont="1" applyAlignment="1">
      <alignment horizontal="left"/>
    </xf>
    <xf numFmtId="2" fontId="16" fillId="0" borderId="62" xfId="0" applyNumberFormat="1" applyFont="1" applyBorder="1" applyAlignment="1">
      <alignment horizontal="center"/>
    </xf>
    <xf numFmtId="2" fontId="16" fillId="0" borderId="77" xfId="0" applyNumberFormat="1" applyFont="1" applyBorder="1" applyAlignment="1">
      <alignment horizontal="center"/>
    </xf>
    <xf numFmtId="0" fontId="32" fillId="0" borderId="59" xfId="0" applyFont="1" applyBorder="1"/>
    <xf numFmtId="166" fontId="0" fillId="0" borderId="0" xfId="0" applyNumberFormat="1" applyFill="1" applyBorder="1" applyAlignment="1">
      <alignment horizontal="right"/>
    </xf>
    <xf numFmtId="2" fontId="33" fillId="0" borderId="32" xfId="0" applyNumberFormat="1" applyFont="1" applyBorder="1" applyAlignment="1">
      <alignment horizontal="center"/>
    </xf>
    <xf numFmtId="2" fontId="33" fillId="0" borderId="24" xfId="0" applyNumberFormat="1" applyFont="1" applyBorder="1" applyAlignment="1">
      <alignment horizontal="center"/>
    </xf>
    <xf numFmtId="0" fontId="7" fillId="0" borderId="72" xfId="0" applyFont="1" applyBorder="1" applyAlignment="1">
      <alignment horizontal="center"/>
    </xf>
    <xf numFmtId="2" fontId="34" fillId="0" borderId="0" xfId="0" applyNumberFormat="1" applyFont="1" applyBorder="1"/>
    <xf numFmtId="166" fontId="16" fillId="0" borderId="0" xfId="0" applyNumberFormat="1" applyFont="1" applyAlignment="1">
      <alignment horizontal="left"/>
    </xf>
    <xf numFmtId="166" fontId="2" fillId="0" borderId="0" xfId="0" applyNumberFormat="1" applyFont="1" applyBorder="1"/>
    <xf numFmtId="166" fontId="21" fillId="0" borderId="0" xfId="0" applyNumberFormat="1" applyFont="1" applyAlignment="1">
      <alignment horizontal="left"/>
    </xf>
    <xf numFmtId="2" fontId="17" fillId="0" borderId="57" xfId="0" applyNumberFormat="1" applyFont="1" applyBorder="1" applyAlignment="1">
      <alignment horizontal="center"/>
    </xf>
    <xf numFmtId="0" fontId="97" fillId="0" borderId="0" xfId="0" applyFont="1" applyFill="1" applyBorder="1" applyAlignment="1">
      <alignment horizontal="left"/>
    </xf>
    <xf numFmtId="167" fontId="17" fillId="0" borderId="0" xfId="0" applyNumberFormat="1" applyFont="1" applyFill="1" applyBorder="1" applyAlignment="1">
      <alignment horizontal="center"/>
    </xf>
    <xf numFmtId="49" fontId="16" fillId="0" borderId="0" xfId="0" applyNumberFormat="1" applyFont="1" applyFill="1" applyBorder="1"/>
    <xf numFmtId="0" fontId="52" fillId="0" borderId="0" xfId="0" applyFont="1" applyAlignment="1">
      <alignment horizontal="left"/>
    </xf>
    <xf numFmtId="0" fontId="16" fillId="0" borderId="7" xfId="0" applyFont="1" applyBorder="1" applyAlignment="1">
      <alignment horizontal="center"/>
    </xf>
    <xf numFmtId="0" fontId="16" fillId="0" borderId="7" xfId="0" applyFont="1" applyBorder="1"/>
    <xf numFmtId="2" fontId="17" fillId="0" borderId="73" xfId="0" applyNumberFormat="1" applyFont="1" applyFill="1" applyBorder="1" applyAlignment="1">
      <alignment horizontal="center"/>
    </xf>
    <xf numFmtId="0" fontId="2" fillId="0" borderId="44" xfId="0" applyFont="1" applyFill="1" applyBorder="1"/>
    <xf numFmtId="0" fontId="52" fillId="0" borderId="2" xfId="0" applyFont="1" applyBorder="1"/>
    <xf numFmtId="0" fontId="52" fillId="0" borderId="26" xfId="0" applyFont="1" applyBorder="1"/>
    <xf numFmtId="0" fontId="52" fillId="0" borderId="26" xfId="0" applyFont="1" applyFill="1" applyBorder="1"/>
    <xf numFmtId="0" fontId="52" fillId="0" borderId="26" xfId="0" applyFont="1" applyBorder="1" applyAlignment="1">
      <alignment horizontal="center"/>
    </xf>
    <xf numFmtId="0" fontId="0" fillId="0" borderId="7" xfId="0" applyBorder="1"/>
    <xf numFmtId="0" fontId="16" fillId="0" borderId="57" xfId="0" applyFont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9" xfId="0" applyFont="1" applyBorder="1" applyAlignment="1">
      <alignment horizontal="center"/>
    </xf>
    <xf numFmtId="0" fontId="0" fillId="0" borderId="43" xfId="0" applyBorder="1"/>
    <xf numFmtId="166" fontId="14" fillId="0" borderId="61" xfId="0" applyNumberFormat="1" applyFont="1" applyBorder="1" applyAlignment="1">
      <alignment horizontal="center"/>
    </xf>
    <xf numFmtId="0" fontId="52" fillId="0" borderId="27" xfId="0" applyFont="1" applyBorder="1" applyAlignment="1">
      <alignment horizontal="center"/>
    </xf>
    <xf numFmtId="2" fontId="17" fillId="0" borderId="61" xfId="0" applyNumberFormat="1" applyFont="1" applyBorder="1" applyAlignment="1">
      <alignment horizontal="center"/>
    </xf>
    <xf numFmtId="0" fontId="53" fillId="0" borderId="64" xfId="0" applyFont="1" applyBorder="1" applyAlignment="1">
      <alignment horizontal="right"/>
    </xf>
    <xf numFmtId="0" fontId="16" fillId="0" borderId="64" xfId="0" applyFont="1" applyBorder="1" applyAlignment="1">
      <alignment horizontal="right"/>
    </xf>
    <xf numFmtId="0" fontId="14" fillId="0" borderId="64" xfId="0" applyFont="1" applyBorder="1" applyAlignment="1">
      <alignment horizontal="right"/>
    </xf>
    <xf numFmtId="0" fontId="53" fillId="0" borderId="79" xfId="0" applyFont="1" applyBorder="1" applyAlignment="1">
      <alignment horizontal="right"/>
    </xf>
    <xf numFmtId="0" fontId="32" fillId="0" borderId="59" xfId="0" applyFont="1" applyFill="1" applyBorder="1"/>
    <xf numFmtId="0" fontId="10" fillId="0" borderId="2" xfId="0" applyFont="1" applyBorder="1" applyAlignment="1">
      <alignment horizontal="center" vertical="center"/>
    </xf>
    <xf numFmtId="0" fontId="46" fillId="0" borderId="26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33" fillId="0" borderId="25" xfId="0" applyFont="1" applyBorder="1" applyAlignment="1">
      <alignment horizontal="center"/>
    </xf>
    <xf numFmtId="0" fontId="46" fillId="0" borderId="25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10" fillId="0" borderId="15" xfId="0" applyFont="1" applyBorder="1"/>
    <xf numFmtId="0" fontId="10" fillId="0" borderId="0" xfId="0" applyFont="1" applyBorder="1" applyAlignment="1">
      <alignment horizontal="center"/>
    </xf>
    <xf numFmtId="0" fontId="57" fillId="0" borderId="3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52" xfId="0" applyBorder="1" applyAlignment="1">
      <alignment horizontal="left"/>
    </xf>
    <xf numFmtId="0" fontId="57" fillId="0" borderId="53" xfId="0" applyFont="1" applyBorder="1" applyAlignment="1">
      <alignment horizontal="left"/>
    </xf>
    <xf numFmtId="0" fontId="46" fillId="0" borderId="2" xfId="0" applyFont="1" applyBorder="1" applyAlignment="1">
      <alignment horizontal="center" vertical="center"/>
    </xf>
    <xf numFmtId="0" fontId="10" fillId="0" borderId="80" xfId="0" applyFont="1" applyBorder="1" applyAlignment="1">
      <alignment horizontal="center"/>
    </xf>
    <xf numFmtId="2" fontId="19" fillId="2" borderId="73" xfId="0" applyNumberFormat="1" applyFont="1" applyFill="1" applyBorder="1" applyAlignment="1">
      <alignment horizontal="center"/>
    </xf>
    <xf numFmtId="2" fontId="19" fillId="2" borderId="59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right"/>
    </xf>
    <xf numFmtId="2" fontId="34" fillId="0" borderId="0" xfId="0" applyNumberFormat="1" applyFont="1" applyFill="1" applyBorder="1" applyAlignment="1">
      <alignment horizontal="center"/>
    </xf>
    <xf numFmtId="9" fontId="34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114" fillId="0" borderId="0" xfId="0" applyFont="1" applyFill="1" applyBorder="1" applyAlignment="1">
      <alignment horizontal="center"/>
    </xf>
    <xf numFmtId="9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right"/>
    </xf>
    <xf numFmtId="0" fontId="112" fillId="0" borderId="0" xfId="0" applyFont="1" applyFill="1" applyBorder="1" applyAlignment="1">
      <alignment horizontal="left"/>
    </xf>
    <xf numFmtId="165" fontId="92" fillId="0" borderId="0" xfId="0" applyNumberFormat="1" applyFont="1" applyFill="1" applyBorder="1" applyAlignment="1">
      <alignment horizontal="center"/>
    </xf>
    <xf numFmtId="2" fontId="92" fillId="0" borderId="0" xfId="0" applyNumberFormat="1" applyFont="1" applyFill="1" applyBorder="1" applyAlignment="1">
      <alignment horizontal="center"/>
    </xf>
    <xf numFmtId="2" fontId="81" fillId="0" borderId="0" xfId="0" applyNumberFormat="1" applyFont="1" applyFill="1" applyBorder="1" applyAlignment="1">
      <alignment horizontal="left"/>
    </xf>
    <xf numFmtId="0" fontId="92" fillId="0" borderId="0" xfId="0" applyFont="1" applyFill="1" applyBorder="1" applyAlignment="1">
      <alignment horizontal="left"/>
    </xf>
    <xf numFmtId="2" fontId="87" fillId="0" borderId="0" xfId="0" applyNumberFormat="1" applyFont="1" applyFill="1" applyBorder="1" applyAlignment="1">
      <alignment horizontal="center"/>
    </xf>
    <xf numFmtId="165" fontId="87" fillId="0" borderId="0" xfId="0" applyNumberFormat="1" applyFont="1" applyFill="1" applyBorder="1" applyAlignment="1">
      <alignment horizontal="center"/>
    </xf>
    <xf numFmtId="0" fontId="34" fillId="0" borderId="3" xfId="0" applyFont="1" applyBorder="1" applyAlignment="1">
      <alignment horizontal="right"/>
    </xf>
    <xf numFmtId="0" fontId="33" fillId="0" borderId="15" xfId="0" applyFont="1" applyBorder="1"/>
    <xf numFmtId="166" fontId="33" fillId="0" borderId="0" xfId="0" applyNumberFormat="1" applyFon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/>
    </xf>
    <xf numFmtId="166" fontId="10" fillId="0" borderId="0" xfId="0" applyNumberFormat="1" applyFont="1" applyFill="1" applyBorder="1" applyAlignment="1">
      <alignment horizontal="center" vertical="center"/>
    </xf>
    <xf numFmtId="0" fontId="45" fillId="0" borderId="41" xfId="0" applyFont="1" applyBorder="1" applyAlignment="1">
      <alignment horizontal="center"/>
    </xf>
    <xf numFmtId="0" fontId="21" fillId="0" borderId="26" xfId="0" applyFont="1" applyBorder="1"/>
    <xf numFmtId="0" fontId="41" fillId="0" borderId="57" xfId="0" applyFont="1" applyBorder="1" applyAlignment="1">
      <alignment horizontal="center"/>
    </xf>
    <xf numFmtId="2" fontId="2" fillId="0" borderId="69" xfId="0" applyNumberFormat="1" applyFont="1" applyBorder="1" applyAlignment="1">
      <alignment horizontal="center"/>
    </xf>
    <xf numFmtId="2" fontId="2" fillId="0" borderId="65" xfId="0" applyNumberFormat="1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60" xfId="0" applyBorder="1" applyAlignment="1">
      <alignment horizontal="center"/>
    </xf>
    <xf numFmtId="0" fontId="21" fillId="0" borderId="26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0" xfId="0" applyFont="1" applyFill="1"/>
    <xf numFmtId="9" fontId="7" fillId="0" borderId="9" xfId="0" applyNumberFormat="1" applyFont="1" applyBorder="1" applyAlignment="1">
      <alignment horizontal="center"/>
    </xf>
    <xf numFmtId="0" fontId="7" fillId="0" borderId="34" xfId="0" applyFont="1" applyBorder="1"/>
    <xf numFmtId="0" fontId="7" fillId="0" borderId="43" xfId="0" applyFont="1" applyBorder="1"/>
    <xf numFmtId="0" fontId="7" fillId="0" borderId="43" xfId="0" applyFont="1" applyBorder="1" applyAlignment="1">
      <alignment horizontal="center"/>
    </xf>
    <xf numFmtId="0" fontId="7" fillId="0" borderId="12" xfId="0" applyFont="1" applyBorder="1"/>
    <xf numFmtId="0" fontId="7" fillId="0" borderId="26" xfId="0" applyFont="1" applyBorder="1" applyAlignment="1">
      <alignment horizontal="left"/>
    </xf>
    <xf numFmtId="9" fontId="2" fillId="0" borderId="9" xfId="0" applyNumberFormat="1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55" xfId="0" applyBorder="1" applyAlignment="1">
      <alignment horizontal="center"/>
    </xf>
    <xf numFmtId="2" fontId="41" fillId="0" borderId="57" xfId="0" applyNumberFormat="1" applyFont="1" applyBorder="1" applyAlignment="1">
      <alignment horizontal="center"/>
    </xf>
    <xf numFmtId="9" fontId="7" fillId="0" borderId="26" xfId="0" applyNumberFormat="1" applyFont="1" applyBorder="1" applyAlignment="1">
      <alignment horizontal="center"/>
    </xf>
    <xf numFmtId="0" fontId="52" fillId="0" borderId="59" xfId="0" applyFont="1" applyBorder="1" applyAlignment="1">
      <alignment horizontal="center"/>
    </xf>
    <xf numFmtId="0" fontId="52" fillId="0" borderId="60" xfId="0" applyFont="1" applyBorder="1" applyAlignment="1">
      <alignment horizontal="center"/>
    </xf>
    <xf numFmtId="0" fontId="21" fillId="6" borderId="2" xfId="0" applyFont="1" applyFill="1" applyBorder="1" applyAlignment="1">
      <alignment horizontal="center"/>
    </xf>
    <xf numFmtId="0" fontId="21" fillId="6" borderId="26" xfId="0" applyFont="1" applyFill="1" applyBorder="1" applyAlignment="1">
      <alignment horizontal="center"/>
    </xf>
    <xf numFmtId="0" fontId="14" fillId="6" borderId="26" xfId="0" applyFont="1" applyFill="1" applyBorder="1" applyAlignment="1">
      <alignment horizontal="center"/>
    </xf>
    <xf numFmtId="9" fontId="7" fillId="6" borderId="26" xfId="0" applyNumberFormat="1" applyFont="1" applyFill="1" applyBorder="1" applyAlignment="1">
      <alignment horizontal="center"/>
    </xf>
    <xf numFmtId="0" fontId="0" fillId="0" borderId="30" xfId="0" applyBorder="1"/>
    <xf numFmtId="0" fontId="0" fillId="0" borderId="49" xfId="0" applyBorder="1"/>
    <xf numFmtId="0" fontId="44" fillId="0" borderId="2" xfId="0" applyFont="1" applyBorder="1" applyAlignment="1">
      <alignment horizontal="center"/>
    </xf>
    <xf numFmtId="0" fontId="44" fillId="0" borderId="32" xfId="0" applyFont="1" applyBorder="1" applyAlignment="1">
      <alignment horizontal="left"/>
    </xf>
    <xf numFmtId="0" fontId="44" fillId="0" borderId="8" xfId="0" applyFont="1" applyBorder="1" applyAlignment="1">
      <alignment horizontal="center"/>
    </xf>
    <xf numFmtId="0" fontId="46" fillId="0" borderId="79" xfId="0" applyFont="1" applyBorder="1"/>
    <xf numFmtId="0" fontId="74" fillId="0" borderId="62" xfId="0" applyFont="1" applyBorder="1" applyAlignment="1">
      <alignment horizontal="center"/>
    </xf>
    <xf numFmtId="0" fontId="74" fillId="0" borderId="65" xfId="0" applyFont="1" applyBorder="1" applyAlignment="1">
      <alignment horizontal="center"/>
    </xf>
    <xf numFmtId="0" fontId="72" fillId="0" borderId="0" xfId="0" applyFont="1" applyFill="1" applyBorder="1" applyAlignment="1">
      <alignment horizontal="center"/>
    </xf>
    <xf numFmtId="0" fontId="72" fillId="0" borderId="0" xfId="0" applyFont="1" applyAlignment="1">
      <alignment horizontal="center"/>
    </xf>
    <xf numFmtId="0" fontId="72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72" fillId="0" borderId="51" xfId="0" applyFont="1" applyBorder="1" applyAlignment="1">
      <alignment horizontal="center"/>
    </xf>
    <xf numFmtId="0" fontId="72" fillId="0" borderId="0" xfId="0" applyFont="1"/>
    <xf numFmtId="0" fontId="27" fillId="0" borderId="0" xfId="0" applyFont="1" applyFill="1" applyBorder="1"/>
    <xf numFmtId="0" fontId="72" fillId="0" borderId="0" xfId="0" applyFont="1" applyBorder="1"/>
    <xf numFmtId="0" fontId="72" fillId="0" borderId="69" xfId="0" applyFont="1" applyBorder="1" applyAlignment="1">
      <alignment horizontal="center"/>
    </xf>
    <xf numFmtId="0" fontId="28" fillId="0" borderId="0" xfId="0" applyFont="1"/>
    <xf numFmtId="0" fontId="28" fillId="0" borderId="0" xfId="0" applyFont="1" applyBorder="1"/>
    <xf numFmtId="0" fontId="26" fillId="0" borderId="0" xfId="0" applyFont="1" applyFill="1" applyBorder="1" applyAlignment="1">
      <alignment horizontal="center"/>
    </xf>
    <xf numFmtId="0" fontId="73" fillId="0" borderId="0" xfId="0" applyFont="1" applyFill="1" applyBorder="1"/>
    <xf numFmtId="0" fontId="28" fillId="0" borderId="0" xfId="0" applyFont="1" applyBorder="1" applyAlignment="1">
      <alignment horizontal="right"/>
    </xf>
    <xf numFmtId="0" fontId="44" fillId="0" borderId="55" xfId="0" applyFont="1" applyBorder="1" applyAlignment="1">
      <alignment horizontal="center"/>
    </xf>
    <xf numFmtId="0" fontId="44" fillId="0" borderId="59" xfId="0" applyFont="1" applyBorder="1" applyAlignment="1">
      <alignment horizontal="center"/>
    </xf>
    <xf numFmtId="0" fontId="44" fillId="8" borderId="59" xfId="0" applyFont="1" applyFill="1" applyBorder="1" applyAlignment="1">
      <alignment horizontal="center"/>
    </xf>
    <xf numFmtId="0" fontId="44" fillId="7" borderId="59" xfId="0" applyFont="1" applyFill="1" applyBorder="1" applyAlignment="1">
      <alignment horizontal="center"/>
    </xf>
    <xf numFmtId="166" fontId="44" fillId="0" borderId="59" xfId="0" applyNumberFormat="1" applyFont="1" applyBorder="1" applyAlignment="1">
      <alignment horizontal="center"/>
    </xf>
    <xf numFmtId="168" fontId="109" fillId="0" borderId="64" xfId="0" applyNumberFormat="1" applyFont="1" applyBorder="1" applyAlignment="1">
      <alignment horizontal="center"/>
    </xf>
    <xf numFmtId="167" fontId="119" fillId="8" borderId="59" xfId="0" applyNumberFormat="1" applyFont="1" applyFill="1" applyBorder="1" applyAlignment="1">
      <alignment horizontal="center"/>
    </xf>
    <xf numFmtId="166" fontId="119" fillId="8" borderId="59" xfId="0" applyNumberFormat="1" applyFont="1" applyFill="1" applyBorder="1" applyAlignment="1">
      <alignment horizontal="center"/>
    </xf>
    <xf numFmtId="0" fontId="104" fillId="8" borderId="59" xfId="0" applyFont="1" applyFill="1" applyBorder="1" applyAlignment="1">
      <alignment horizontal="center"/>
    </xf>
    <xf numFmtId="0" fontId="0" fillId="0" borderId="60" xfId="0" applyBorder="1"/>
    <xf numFmtId="0" fontId="7" fillId="8" borderId="63" xfId="0" applyFont="1" applyFill="1" applyBorder="1"/>
    <xf numFmtId="0" fontId="43" fillId="8" borderId="63" xfId="0" applyFont="1" applyFill="1" applyBorder="1"/>
    <xf numFmtId="0" fontId="21" fillId="8" borderId="63" xfId="0" applyFont="1" applyFill="1" applyBorder="1"/>
    <xf numFmtId="0" fontId="2" fillId="8" borderId="63" xfId="0" applyFont="1" applyFill="1" applyBorder="1"/>
    <xf numFmtId="0" fontId="44" fillId="0" borderId="22" xfId="0" applyFont="1" applyBorder="1" applyAlignment="1">
      <alignment horizontal="center"/>
    </xf>
    <xf numFmtId="167" fontId="109" fillId="0" borderId="69" xfId="0" applyNumberFormat="1" applyFont="1" applyBorder="1" applyAlignment="1">
      <alignment horizontal="center"/>
    </xf>
    <xf numFmtId="167" fontId="119" fillId="8" borderId="74" xfId="0" applyNumberFormat="1" applyFont="1" applyFill="1" applyBorder="1" applyAlignment="1">
      <alignment horizontal="center"/>
    </xf>
    <xf numFmtId="166" fontId="119" fillId="8" borderId="74" xfId="0" applyNumberFormat="1" applyFont="1" applyFill="1" applyBorder="1" applyAlignment="1">
      <alignment horizontal="center"/>
    </xf>
    <xf numFmtId="0" fontId="104" fillId="8" borderId="74" xfId="0" applyFont="1" applyFill="1" applyBorder="1" applyAlignment="1">
      <alignment horizontal="center"/>
    </xf>
    <xf numFmtId="0" fontId="52" fillId="0" borderId="60" xfId="0" applyFont="1" applyBorder="1"/>
    <xf numFmtId="167" fontId="44" fillId="8" borderId="59" xfId="0" applyNumberFormat="1" applyFont="1" applyFill="1" applyBorder="1" applyAlignment="1">
      <alignment horizontal="center"/>
    </xf>
    <xf numFmtId="1" fontId="44" fillId="0" borderId="60" xfId="0" applyNumberFormat="1" applyFont="1" applyBorder="1" applyAlignment="1">
      <alignment horizontal="center"/>
    </xf>
    <xf numFmtId="0" fontId="32" fillId="0" borderId="55" xfId="0" applyFont="1" applyBorder="1"/>
    <xf numFmtId="0" fontId="32" fillId="0" borderId="76" xfId="0" applyFont="1" applyBorder="1"/>
    <xf numFmtId="0" fontId="48" fillId="0" borderId="55" xfId="0" applyFont="1" applyBorder="1" applyAlignment="1">
      <alignment horizontal="center"/>
    </xf>
    <xf numFmtId="0" fontId="48" fillId="0" borderId="59" xfId="0" applyFont="1" applyBorder="1" applyAlignment="1">
      <alignment horizontal="center"/>
    </xf>
    <xf numFmtId="0" fontId="48" fillId="0" borderId="76" xfId="0" applyFont="1" applyBorder="1" applyAlignment="1">
      <alignment horizontal="center"/>
    </xf>
    <xf numFmtId="0" fontId="48" fillId="0" borderId="22" xfId="0" applyFont="1" applyBorder="1" applyAlignment="1">
      <alignment horizontal="center"/>
    </xf>
    <xf numFmtId="0" fontId="48" fillId="0" borderId="32" xfId="0" applyFont="1" applyBorder="1" applyAlignment="1">
      <alignment horizontal="left"/>
    </xf>
    <xf numFmtId="0" fontId="46" fillId="0" borderId="33" xfId="0" applyFont="1" applyBorder="1"/>
    <xf numFmtId="0" fontId="74" fillId="0" borderId="29" xfId="0" applyFont="1" applyBorder="1" applyAlignment="1">
      <alignment horizontal="center"/>
    </xf>
    <xf numFmtId="0" fontId="48" fillId="0" borderId="79" xfId="0" applyFont="1" applyBorder="1"/>
    <xf numFmtId="0" fontId="44" fillId="6" borderId="28" xfId="0" applyFont="1" applyFill="1" applyBorder="1" applyAlignment="1">
      <alignment horizontal="center"/>
    </xf>
    <xf numFmtId="0" fontId="48" fillId="6" borderId="79" xfId="0" applyFont="1" applyFill="1" applyBorder="1" applyAlignment="1">
      <alignment horizontal="center"/>
    </xf>
    <xf numFmtId="0" fontId="74" fillId="6" borderId="62" xfId="0" applyFont="1" applyFill="1" applyBorder="1" applyAlignment="1">
      <alignment horizontal="center"/>
    </xf>
    <xf numFmtId="0" fontId="48" fillId="6" borderId="22" xfId="0" applyFont="1" applyFill="1" applyBorder="1" applyAlignment="1">
      <alignment horizontal="center"/>
    </xf>
    <xf numFmtId="2" fontId="72" fillId="6" borderId="8" xfId="0" applyNumberFormat="1" applyFont="1" applyFill="1" applyBorder="1" applyAlignment="1">
      <alignment horizontal="center"/>
    </xf>
    <xf numFmtId="0" fontId="7" fillId="0" borderId="63" xfId="0" applyFont="1" applyBorder="1"/>
    <xf numFmtId="0" fontId="48" fillId="6" borderId="59" xfId="0" applyFont="1" applyFill="1" applyBorder="1" applyAlignment="1">
      <alignment horizontal="center"/>
    </xf>
    <xf numFmtId="2" fontId="72" fillId="6" borderId="67" xfId="0" applyNumberFormat="1" applyFont="1" applyFill="1" applyBorder="1" applyAlignment="1">
      <alignment horizontal="center"/>
    </xf>
    <xf numFmtId="0" fontId="7" fillId="13" borderId="63" xfId="0" applyFont="1" applyFill="1" applyBorder="1"/>
    <xf numFmtId="0" fontId="48" fillId="8" borderId="59" xfId="0" applyFont="1" applyFill="1" applyBorder="1" applyAlignment="1">
      <alignment horizontal="center"/>
    </xf>
    <xf numFmtId="2" fontId="72" fillId="8" borderId="67" xfId="0" applyNumberFormat="1" applyFont="1" applyFill="1" applyBorder="1" applyAlignment="1">
      <alignment horizontal="center"/>
    </xf>
    <xf numFmtId="0" fontId="48" fillId="7" borderId="59" xfId="0" applyFont="1" applyFill="1" applyBorder="1" applyAlignment="1">
      <alignment horizontal="center"/>
    </xf>
    <xf numFmtId="2" fontId="72" fillId="7" borderId="67" xfId="0" applyNumberFormat="1" applyFont="1" applyFill="1" applyBorder="1" applyAlignment="1">
      <alignment horizontal="center"/>
    </xf>
    <xf numFmtId="0" fontId="7" fillId="0" borderId="63" xfId="0" applyFont="1" applyBorder="1" applyAlignment="1">
      <alignment horizontal="left"/>
    </xf>
    <xf numFmtId="2" fontId="72" fillId="10" borderId="67" xfId="0" applyNumberFormat="1" applyFont="1" applyFill="1" applyBorder="1" applyAlignment="1">
      <alignment horizontal="center"/>
    </xf>
    <xf numFmtId="0" fontId="48" fillId="6" borderId="76" xfId="0" applyFont="1" applyFill="1" applyBorder="1" applyAlignment="1">
      <alignment horizontal="center"/>
    </xf>
    <xf numFmtId="2" fontId="72" fillId="10" borderId="51" xfId="0" applyNumberFormat="1" applyFont="1" applyFill="1" applyBorder="1" applyAlignment="1">
      <alignment horizontal="center"/>
    </xf>
    <xf numFmtId="0" fontId="48" fillId="6" borderId="60" xfId="0" applyFont="1" applyFill="1" applyBorder="1" applyAlignment="1">
      <alignment horizontal="center"/>
    </xf>
    <xf numFmtId="2" fontId="72" fillId="6" borderId="68" xfId="0" applyNumberFormat="1" applyFont="1" applyFill="1" applyBorder="1" applyAlignment="1">
      <alignment horizontal="center"/>
    </xf>
    <xf numFmtId="0" fontId="27" fillId="0" borderId="0" xfId="0" applyFont="1" applyAlignment="1">
      <alignment horizontal="left"/>
    </xf>
    <xf numFmtId="0" fontId="48" fillId="6" borderId="15" xfId="0" applyFont="1" applyFill="1" applyBorder="1"/>
    <xf numFmtId="0" fontId="44" fillId="6" borderId="17" xfId="0" applyFont="1" applyFill="1" applyBorder="1" applyAlignment="1">
      <alignment horizontal="center"/>
    </xf>
    <xf numFmtId="0" fontId="32" fillId="4" borderId="48" xfId="0" applyFont="1" applyFill="1" applyBorder="1"/>
    <xf numFmtId="0" fontId="32" fillId="4" borderId="63" xfId="0" applyFont="1" applyFill="1" applyBorder="1"/>
    <xf numFmtId="0" fontId="56" fillId="4" borderId="63" xfId="0" applyFont="1" applyFill="1" applyBorder="1"/>
    <xf numFmtId="0" fontId="48" fillId="6" borderId="58" xfId="0" applyFont="1" applyFill="1" applyBorder="1" applyAlignment="1">
      <alignment horizontal="center"/>
    </xf>
    <xf numFmtId="0" fontId="48" fillId="6" borderId="55" xfId="0" applyFont="1" applyFill="1" applyBorder="1" applyAlignment="1">
      <alignment horizontal="center"/>
    </xf>
    <xf numFmtId="166" fontId="48" fillId="6" borderId="59" xfId="0" applyNumberFormat="1" applyFont="1" applyFill="1" applyBorder="1" applyAlignment="1">
      <alignment horizontal="center"/>
    </xf>
    <xf numFmtId="0" fontId="72" fillId="6" borderId="75" xfId="0" applyFont="1" applyFill="1" applyBorder="1" applyAlignment="1">
      <alignment horizontal="center"/>
    </xf>
    <xf numFmtId="0" fontId="72" fillId="6" borderId="78" xfId="0" applyFont="1" applyFill="1" applyBorder="1" applyAlignment="1">
      <alignment horizontal="center"/>
    </xf>
    <xf numFmtId="0" fontId="48" fillId="15" borderId="58" xfId="0" applyFont="1" applyFill="1" applyBorder="1" applyAlignment="1">
      <alignment horizontal="center"/>
    </xf>
    <xf numFmtId="0" fontId="72" fillId="15" borderId="17" xfId="0" applyFont="1" applyFill="1" applyBorder="1" applyAlignment="1">
      <alignment horizontal="center"/>
    </xf>
    <xf numFmtId="0" fontId="21" fillId="12" borderId="48" xfId="0" applyFont="1" applyFill="1" applyBorder="1"/>
    <xf numFmtId="0" fontId="72" fillId="6" borderId="56" xfId="0" applyFont="1" applyFill="1" applyBorder="1" applyAlignment="1">
      <alignment horizontal="center"/>
    </xf>
    <xf numFmtId="0" fontId="21" fillId="12" borderId="84" xfId="0" applyFont="1" applyFill="1" applyBorder="1"/>
    <xf numFmtId="0" fontId="46" fillId="16" borderId="41" xfId="0" applyFont="1" applyFill="1" applyBorder="1"/>
    <xf numFmtId="0" fontId="48" fillId="5" borderId="58" xfId="0" applyFont="1" applyFill="1" applyBorder="1" applyAlignment="1">
      <alignment horizontal="center"/>
    </xf>
    <xf numFmtId="0" fontId="72" fillId="5" borderId="17" xfId="0" applyFont="1" applyFill="1" applyBorder="1" applyAlignment="1">
      <alignment horizontal="center"/>
    </xf>
    <xf numFmtId="0" fontId="2" fillId="17" borderId="48" xfId="0" applyFont="1" applyFill="1" applyBorder="1" applyAlignment="1">
      <alignment horizontal="center"/>
    </xf>
    <xf numFmtId="0" fontId="21" fillId="17" borderId="63" xfId="0" applyFont="1" applyFill="1" applyBorder="1"/>
    <xf numFmtId="0" fontId="21" fillId="18" borderId="84" xfId="0" applyFont="1" applyFill="1" applyBorder="1"/>
    <xf numFmtId="0" fontId="48" fillId="19" borderId="58" xfId="0" applyFont="1" applyFill="1" applyBorder="1" applyAlignment="1">
      <alignment horizontal="center"/>
    </xf>
    <xf numFmtId="0" fontId="72" fillId="19" borderId="17" xfId="0" applyFont="1" applyFill="1" applyBorder="1" applyAlignment="1">
      <alignment horizontal="center"/>
    </xf>
    <xf numFmtId="0" fontId="2" fillId="20" borderId="63" xfId="0" applyFont="1" applyFill="1" applyBorder="1"/>
    <xf numFmtId="0" fontId="2" fillId="20" borderId="84" xfId="0" applyFont="1" applyFill="1" applyBorder="1"/>
    <xf numFmtId="0" fontId="10" fillId="21" borderId="41" xfId="0" applyFont="1" applyFill="1" applyBorder="1"/>
    <xf numFmtId="0" fontId="48" fillId="8" borderId="58" xfId="0" applyFont="1" applyFill="1" applyBorder="1" applyAlignment="1">
      <alignment horizontal="center"/>
    </xf>
    <xf numFmtId="0" fontId="72" fillId="8" borderId="17" xfId="0" applyFont="1" applyFill="1" applyBorder="1" applyAlignment="1">
      <alignment horizontal="center"/>
    </xf>
    <xf numFmtId="0" fontId="2" fillId="22" borderId="63" xfId="0" applyFont="1" applyFill="1" applyBorder="1" applyAlignment="1">
      <alignment horizontal="center"/>
    </xf>
    <xf numFmtId="0" fontId="72" fillId="0" borderId="67" xfId="0" applyFont="1" applyBorder="1" applyAlignment="1">
      <alignment horizontal="center"/>
    </xf>
    <xf numFmtId="0" fontId="21" fillId="22" borderId="63" xfId="0" applyFont="1" applyFill="1" applyBorder="1"/>
    <xf numFmtId="166" fontId="61" fillId="0" borderId="59" xfId="0" applyNumberFormat="1" applyFont="1" applyBorder="1" applyAlignment="1">
      <alignment horizontal="center"/>
    </xf>
    <xf numFmtId="0" fontId="0" fillId="22" borderId="69" xfId="0" applyFill="1" applyBorder="1"/>
    <xf numFmtId="0" fontId="72" fillId="22" borderId="75" xfId="0" applyFont="1" applyFill="1" applyBorder="1" applyAlignment="1">
      <alignment horizontal="center"/>
    </xf>
    <xf numFmtId="0" fontId="72" fillId="22" borderId="74" xfId="0" applyFont="1" applyFill="1" applyBorder="1" applyAlignment="1">
      <alignment horizontal="center"/>
    </xf>
    <xf numFmtId="2" fontId="28" fillId="11" borderId="67" xfId="0" applyNumberFormat="1" applyFont="1" applyFill="1" applyBorder="1" applyAlignment="1">
      <alignment horizontal="center"/>
    </xf>
    <xf numFmtId="0" fontId="72" fillId="11" borderId="67" xfId="0" applyFont="1" applyFill="1" applyBorder="1" applyAlignment="1">
      <alignment horizontal="center"/>
    </xf>
    <xf numFmtId="0" fontId="21" fillId="23" borderId="63" xfId="0" applyFont="1" applyFill="1" applyBorder="1"/>
    <xf numFmtId="0" fontId="120" fillId="0" borderId="59" xfId="0" applyFont="1" applyBorder="1" applyAlignment="1">
      <alignment horizontal="center"/>
    </xf>
    <xf numFmtId="0" fontId="0" fillId="11" borderId="69" xfId="0" applyFill="1" applyBorder="1"/>
    <xf numFmtId="0" fontId="72" fillId="11" borderId="75" xfId="0" applyFont="1" applyFill="1" applyBorder="1" applyAlignment="1">
      <alignment horizontal="center"/>
    </xf>
    <xf numFmtId="166" fontId="48" fillId="0" borderId="59" xfId="0" applyNumberFormat="1" applyFont="1" applyBorder="1" applyAlignment="1">
      <alignment horizontal="center"/>
    </xf>
    <xf numFmtId="0" fontId="72" fillId="11" borderId="74" xfId="0" applyFont="1" applyFill="1" applyBorder="1" applyAlignment="1">
      <alignment horizontal="center"/>
    </xf>
    <xf numFmtId="0" fontId="21" fillId="24" borderId="63" xfId="0" applyFont="1" applyFill="1" applyBorder="1"/>
    <xf numFmtId="0" fontId="0" fillId="11" borderId="84" xfId="0" applyFill="1" applyBorder="1"/>
    <xf numFmtId="0" fontId="120" fillId="0" borderId="76" xfId="0" applyFont="1" applyBorder="1" applyAlignment="1">
      <alignment horizontal="center"/>
    </xf>
    <xf numFmtId="0" fontId="0" fillId="11" borderId="71" xfId="0" applyFill="1" applyBorder="1"/>
    <xf numFmtId="0" fontId="72" fillId="11" borderId="78" xfId="0" applyFont="1" applyFill="1" applyBorder="1" applyAlignment="1">
      <alignment horizontal="center"/>
    </xf>
    <xf numFmtId="0" fontId="72" fillId="11" borderId="36" xfId="0" applyFont="1" applyFill="1" applyBorder="1" applyAlignment="1">
      <alignment horizontal="center"/>
    </xf>
    <xf numFmtId="0" fontId="28" fillId="11" borderId="51" xfId="0" applyFont="1" applyFill="1" applyBorder="1"/>
    <xf numFmtId="0" fontId="72" fillId="11" borderId="51" xfId="0" applyFont="1" applyFill="1" applyBorder="1" applyAlignment="1">
      <alignment horizontal="center"/>
    </xf>
    <xf numFmtId="0" fontId="46" fillId="24" borderId="41" xfId="0" applyFont="1" applyFill="1" applyBorder="1"/>
    <xf numFmtId="0" fontId="120" fillId="11" borderId="58" xfId="0" applyFont="1" applyFill="1" applyBorder="1" applyAlignment="1">
      <alignment horizontal="center"/>
    </xf>
    <xf numFmtId="0" fontId="28" fillId="11" borderId="82" xfId="0" applyFont="1" applyFill="1" applyBorder="1" applyAlignment="1">
      <alignment horizontal="center"/>
    </xf>
    <xf numFmtId="0" fontId="32" fillId="11" borderId="58" xfId="0" applyFont="1" applyFill="1" applyBorder="1"/>
    <xf numFmtId="0" fontId="72" fillId="11" borderId="17" xfId="0" applyFont="1" applyFill="1" applyBorder="1" applyAlignment="1">
      <alignment horizontal="center"/>
    </xf>
    <xf numFmtId="0" fontId="48" fillId="11" borderId="58" xfId="0" applyFont="1" applyFill="1" applyBorder="1" applyAlignment="1">
      <alignment horizontal="center"/>
    </xf>
    <xf numFmtId="0" fontId="72" fillId="11" borderId="16" xfId="0" applyFont="1" applyFill="1" applyBorder="1" applyAlignment="1">
      <alignment horizontal="center"/>
    </xf>
    <xf numFmtId="2" fontId="28" fillId="11" borderId="31" xfId="0" applyNumberFormat="1" applyFont="1" applyFill="1" applyBorder="1" applyAlignment="1">
      <alignment horizontal="center"/>
    </xf>
    <xf numFmtId="0" fontId="72" fillId="11" borderId="31" xfId="0" applyFont="1" applyFill="1" applyBorder="1" applyAlignment="1">
      <alignment horizontal="center"/>
    </xf>
    <xf numFmtId="0" fontId="120" fillId="0" borderId="55" xfId="0" applyFont="1" applyBorder="1" applyAlignment="1">
      <alignment horizontal="center"/>
    </xf>
    <xf numFmtId="0" fontId="0" fillId="12" borderId="1" xfId="0" applyFill="1" applyBorder="1"/>
    <xf numFmtId="0" fontId="72" fillId="12" borderId="56" xfId="0" applyFont="1" applyFill="1" applyBorder="1" applyAlignment="1">
      <alignment horizontal="center"/>
    </xf>
    <xf numFmtId="2" fontId="28" fillId="5" borderId="52" xfId="0" applyNumberFormat="1" applyFont="1" applyFill="1" applyBorder="1" applyAlignment="1">
      <alignment horizontal="center"/>
    </xf>
    <xf numFmtId="0" fontId="72" fillId="5" borderId="52" xfId="0" applyFont="1" applyFill="1" applyBorder="1" applyAlignment="1">
      <alignment horizontal="center"/>
    </xf>
    <xf numFmtId="0" fontId="0" fillId="12" borderId="36" xfId="0" applyFill="1" applyBorder="1"/>
    <xf numFmtId="0" fontId="72" fillId="12" borderId="78" xfId="0" applyFont="1" applyFill="1" applyBorder="1" applyAlignment="1">
      <alignment horizontal="center"/>
    </xf>
    <xf numFmtId="2" fontId="28" fillId="5" borderId="51" xfId="0" applyNumberFormat="1" applyFont="1" applyFill="1" applyBorder="1" applyAlignment="1">
      <alignment horizontal="center"/>
    </xf>
    <xf numFmtId="0" fontId="72" fillId="5" borderId="51" xfId="0" applyFont="1" applyFill="1" applyBorder="1" applyAlignment="1">
      <alignment horizontal="center"/>
    </xf>
    <xf numFmtId="0" fontId="45" fillId="5" borderId="16" xfId="0" applyFont="1" applyFill="1" applyBorder="1" applyAlignment="1">
      <alignment horizontal="center"/>
    </xf>
    <xf numFmtId="0" fontId="28" fillId="5" borderId="16" xfId="0" applyFont="1" applyFill="1" applyBorder="1" applyAlignment="1">
      <alignment horizontal="center"/>
    </xf>
    <xf numFmtId="0" fontId="121" fillId="5" borderId="82" xfId="0" applyFont="1" applyFill="1" applyBorder="1" applyAlignment="1">
      <alignment horizontal="center"/>
    </xf>
    <xf numFmtId="2" fontId="28" fillId="5" borderId="31" xfId="0" applyNumberFormat="1" applyFont="1" applyFill="1" applyBorder="1" applyAlignment="1">
      <alignment horizontal="center"/>
    </xf>
    <xf numFmtId="0" fontId="72" fillId="5" borderId="31" xfId="0" applyFont="1" applyFill="1" applyBorder="1" applyAlignment="1">
      <alignment horizontal="center"/>
    </xf>
    <xf numFmtId="0" fontId="61" fillId="0" borderId="32" xfId="0" applyFont="1" applyBorder="1" applyAlignment="1">
      <alignment horizontal="center"/>
    </xf>
    <xf numFmtId="0" fontId="74" fillId="19" borderId="24" xfId="0" applyFont="1" applyFill="1" applyBorder="1" applyAlignment="1">
      <alignment horizontal="center"/>
    </xf>
    <xf numFmtId="0" fontId="61" fillId="0" borderId="1" xfId="0" applyFont="1" applyBorder="1" applyAlignment="1">
      <alignment horizontal="center"/>
    </xf>
    <xf numFmtId="0" fontId="74" fillId="19" borderId="57" xfId="0" applyFont="1" applyFill="1" applyBorder="1" applyAlignment="1">
      <alignment horizontal="center"/>
    </xf>
    <xf numFmtId="0" fontId="51" fillId="0" borderId="64" xfId="0" applyFont="1" applyBorder="1" applyAlignment="1">
      <alignment horizontal="center"/>
    </xf>
    <xf numFmtId="0" fontId="72" fillId="17" borderId="75" xfId="0" applyFont="1" applyFill="1" applyBorder="1" applyAlignment="1">
      <alignment horizontal="center"/>
    </xf>
    <xf numFmtId="0" fontId="51" fillId="0" borderId="74" xfId="0" applyFont="1" applyBorder="1" applyAlignment="1">
      <alignment horizontal="center"/>
    </xf>
    <xf numFmtId="0" fontId="72" fillId="17" borderId="69" xfId="0" applyFont="1" applyFill="1" applyBorder="1" applyAlignment="1">
      <alignment horizontal="center"/>
    </xf>
    <xf numFmtId="2" fontId="28" fillId="19" borderId="67" xfId="0" applyNumberFormat="1" applyFont="1" applyFill="1" applyBorder="1" applyAlignment="1">
      <alignment horizontal="center"/>
    </xf>
    <xf numFmtId="0" fontId="72" fillId="19" borderId="67" xfId="0" applyFont="1" applyFill="1" applyBorder="1" applyAlignment="1">
      <alignment horizontal="center"/>
    </xf>
    <xf numFmtId="0" fontId="51" fillId="0" borderId="79" xfId="0" applyFont="1" applyBorder="1" applyAlignment="1">
      <alignment horizontal="center"/>
    </xf>
    <xf numFmtId="0" fontId="72" fillId="19" borderId="62" xfId="0" applyFont="1" applyFill="1" applyBorder="1" applyAlignment="1">
      <alignment horizontal="center"/>
    </xf>
    <xf numFmtId="0" fontId="51" fillId="0" borderId="36" xfId="0" applyFont="1" applyBorder="1" applyAlignment="1">
      <alignment horizontal="center"/>
    </xf>
    <xf numFmtId="0" fontId="72" fillId="19" borderId="65" xfId="0" applyFont="1" applyFill="1" applyBorder="1" applyAlignment="1">
      <alignment horizontal="center"/>
    </xf>
    <xf numFmtId="2" fontId="28" fillId="19" borderId="51" xfId="0" applyNumberFormat="1" applyFont="1" applyFill="1" applyBorder="1" applyAlignment="1">
      <alignment horizontal="center"/>
    </xf>
    <xf numFmtId="0" fontId="72" fillId="19" borderId="51" xfId="0" applyFont="1" applyFill="1" applyBorder="1" applyAlignment="1">
      <alignment horizontal="center"/>
    </xf>
    <xf numFmtId="0" fontId="103" fillId="20" borderId="1" xfId="0" applyFont="1" applyFill="1" applyBorder="1" applyAlignment="1">
      <alignment horizontal="center"/>
    </xf>
    <xf numFmtId="0" fontId="72" fillId="20" borderId="56" xfId="0" applyFont="1" applyFill="1" applyBorder="1" applyAlignment="1">
      <alignment horizontal="center"/>
    </xf>
    <xf numFmtId="0" fontId="72" fillId="20" borderId="1" xfId="0" applyFont="1" applyFill="1" applyBorder="1" applyAlignment="1">
      <alignment horizontal="center"/>
    </xf>
    <xf numFmtId="2" fontId="28" fillId="0" borderId="52" xfId="0" applyNumberFormat="1" applyFont="1" applyBorder="1" applyAlignment="1">
      <alignment horizontal="center"/>
    </xf>
    <xf numFmtId="0" fontId="72" fillId="0" borderId="52" xfId="0" applyFont="1" applyBorder="1" applyAlignment="1">
      <alignment horizontal="center"/>
    </xf>
    <xf numFmtId="0" fontId="103" fillId="20" borderId="74" xfId="0" applyFont="1" applyFill="1" applyBorder="1" applyAlignment="1">
      <alignment horizontal="center"/>
    </xf>
    <xf numFmtId="0" fontId="72" fillId="20" borderId="75" xfId="0" applyFont="1" applyFill="1" applyBorder="1" applyAlignment="1">
      <alignment horizontal="center"/>
    </xf>
    <xf numFmtId="0" fontId="72" fillId="20" borderId="74" xfId="0" applyFont="1" applyFill="1" applyBorder="1" applyAlignment="1">
      <alignment horizontal="center"/>
    </xf>
    <xf numFmtId="2" fontId="28" fillId="0" borderId="67" xfId="0" applyNumberFormat="1" applyFont="1" applyBorder="1" applyAlignment="1">
      <alignment horizontal="center"/>
    </xf>
    <xf numFmtId="2" fontId="61" fillId="0" borderId="59" xfId="0" applyNumberFormat="1" applyFont="1" applyBorder="1" applyAlignment="1">
      <alignment horizontal="center"/>
    </xf>
    <xf numFmtId="1" fontId="103" fillId="20" borderId="74" xfId="0" applyNumberFormat="1" applyFont="1" applyFill="1" applyBorder="1" applyAlignment="1">
      <alignment horizontal="center"/>
    </xf>
    <xf numFmtId="1" fontId="72" fillId="20" borderId="75" xfId="0" applyNumberFormat="1" applyFont="1" applyFill="1" applyBorder="1" applyAlignment="1">
      <alignment horizontal="center"/>
    </xf>
    <xf numFmtId="1" fontId="72" fillId="20" borderId="74" xfId="0" applyNumberFormat="1" applyFont="1" applyFill="1" applyBorder="1" applyAlignment="1">
      <alignment horizontal="center"/>
    </xf>
    <xf numFmtId="1" fontId="72" fillId="8" borderId="74" xfId="0" applyNumberFormat="1" applyFont="1" applyFill="1" applyBorder="1" applyAlignment="1">
      <alignment horizontal="center"/>
    </xf>
    <xf numFmtId="2" fontId="103" fillId="20" borderId="36" xfId="0" applyNumberFormat="1" applyFont="1" applyFill="1" applyBorder="1" applyAlignment="1">
      <alignment horizontal="center"/>
    </xf>
    <xf numFmtId="2" fontId="72" fillId="20" borderId="78" xfId="0" applyNumberFormat="1" applyFont="1" applyFill="1" applyBorder="1" applyAlignment="1">
      <alignment horizontal="center"/>
    </xf>
    <xf numFmtId="2" fontId="72" fillId="20" borderId="36" xfId="0" applyNumberFormat="1" applyFont="1" applyFill="1" applyBorder="1" applyAlignment="1">
      <alignment horizontal="center"/>
    </xf>
    <xf numFmtId="2" fontId="28" fillId="0" borderId="51" xfId="0" applyNumberFormat="1" applyFont="1" applyBorder="1" applyAlignment="1">
      <alignment horizontal="center"/>
    </xf>
    <xf numFmtId="0" fontId="120" fillId="8" borderId="85" xfId="0" applyFont="1" applyFill="1" applyBorder="1" applyAlignment="1">
      <alignment horizontal="center"/>
    </xf>
    <xf numFmtId="0" fontId="103" fillId="8" borderId="16" xfId="0" applyFont="1" applyFill="1" applyBorder="1" applyAlignment="1">
      <alignment horizontal="center"/>
    </xf>
    <xf numFmtId="0" fontId="120" fillId="8" borderId="58" xfId="0" applyFont="1" applyFill="1" applyBorder="1" applyAlignment="1">
      <alignment horizontal="center"/>
    </xf>
    <xf numFmtId="0" fontId="72" fillId="8" borderId="16" xfId="0" applyFont="1" applyFill="1" applyBorder="1" applyAlignment="1">
      <alignment horizontal="center"/>
    </xf>
    <xf numFmtId="2" fontId="28" fillId="8" borderId="31" xfId="0" applyNumberFormat="1" applyFont="1" applyFill="1" applyBorder="1" applyAlignment="1">
      <alignment horizontal="center"/>
    </xf>
    <xf numFmtId="0" fontId="72" fillId="8" borderId="31" xfId="0" applyFont="1" applyFill="1" applyBorder="1" applyAlignment="1">
      <alignment horizontal="center"/>
    </xf>
    <xf numFmtId="0" fontId="72" fillId="7" borderId="56" xfId="0" applyFont="1" applyFill="1" applyBorder="1" applyAlignment="1">
      <alignment horizontal="center"/>
    </xf>
    <xf numFmtId="2" fontId="72" fillId="0" borderId="8" xfId="0" applyNumberFormat="1" applyFont="1" applyBorder="1" applyAlignment="1">
      <alignment horizontal="center"/>
    </xf>
    <xf numFmtId="0" fontId="72" fillId="0" borderId="8" xfId="0" applyFont="1" applyBorder="1" applyAlignment="1">
      <alignment horizontal="center"/>
    </xf>
    <xf numFmtId="0" fontId="72" fillId="7" borderId="75" xfId="0" applyFont="1" applyFill="1" applyBorder="1" applyAlignment="1">
      <alignment horizontal="center"/>
    </xf>
    <xf numFmtId="2" fontId="72" fillId="0" borderId="67" xfId="0" applyNumberFormat="1" applyFont="1" applyBorder="1" applyAlignment="1">
      <alignment horizontal="center"/>
    </xf>
    <xf numFmtId="0" fontId="72" fillId="7" borderId="78" xfId="0" applyFont="1" applyFill="1" applyBorder="1" applyAlignment="1">
      <alignment horizontal="center"/>
    </xf>
    <xf numFmtId="2" fontId="72" fillId="0" borderId="51" xfId="0" applyNumberFormat="1" applyFont="1" applyBorder="1" applyAlignment="1">
      <alignment horizontal="center"/>
    </xf>
    <xf numFmtId="0" fontId="48" fillId="0" borderId="0" xfId="0" applyFont="1"/>
    <xf numFmtId="0" fontId="74" fillId="0" borderId="0" xfId="0" applyFont="1" applyAlignment="1">
      <alignment horizontal="left"/>
    </xf>
    <xf numFmtId="0" fontId="102" fillId="0" borderId="0" xfId="0" applyFont="1"/>
    <xf numFmtId="0" fontId="72" fillId="0" borderId="1" xfId="0" applyFont="1" applyBorder="1" applyAlignment="1">
      <alignment horizontal="center"/>
    </xf>
    <xf numFmtId="0" fontId="72" fillId="0" borderId="4" xfId="0" applyFont="1" applyBorder="1" applyAlignment="1">
      <alignment horizontal="center"/>
    </xf>
    <xf numFmtId="0" fontId="76" fillId="0" borderId="74" xfId="0" applyFont="1" applyBorder="1" applyAlignment="1">
      <alignment horizontal="center"/>
    </xf>
    <xf numFmtId="0" fontId="76" fillId="0" borderId="67" xfId="0" applyFont="1" applyBorder="1" applyAlignment="1">
      <alignment horizontal="center"/>
    </xf>
    <xf numFmtId="165" fontId="72" fillId="0" borderId="36" xfId="0" applyNumberFormat="1" applyFont="1" applyBorder="1" applyAlignment="1">
      <alignment horizontal="center"/>
    </xf>
    <xf numFmtId="165" fontId="72" fillId="0" borderId="74" xfId="0" applyNumberFormat="1" applyFont="1" applyBorder="1" applyAlignment="1">
      <alignment horizontal="center"/>
    </xf>
    <xf numFmtId="0" fontId="72" fillId="8" borderId="67" xfId="0" applyFont="1" applyFill="1" applyBorder="1" applyAlignment="1">
      <alignment horizontal="center"/>
    </xf>
    <xf numFmtId="0" fontId="72" fillId="8" borderId="74" xfId="0" applyFont="1" applyFill="1" applyBorder="1" applyAlignment="1">
      <alignment horizontal="center"/>
    </xf>
    <xf numFmtId="0" fontId="72" fillId="0" borderId="74" xfId="0" applyFont="1" applyBorder="1" applyAlignment="1">
      <alignment horizontal="center"/>
    </xf>
    <xf numFmtId="0" fontId="72" fillId="7" borderId="69" xfId="0" applyFont="1" applyFill="1" applyBorder="1" applyAlignment="1">
      <alignment horizontal="center"/>
    </xf>
    <xf numFmtId="0" fontId="72" fillId="7" borderId="67" xfId="0" applyFont="1" applyFill="1" applyBorder="1" applyAlignment="1">
      <alignment horizontal="center"/>
    </xf>
    <xf numFmtId="0" fontId="72" fillId="7" borderId="74" xfId="0" applyFont="1" applyFill="1" applyBorder="1" applyAlignment="1">
      <alignment horizontal="center"/>
    </xf>
    <xf numFmtId="2" fontId="72" fillId="0" borderId="69" xfId="0" applyNumberFormat="1" applyFont="1" applyBorder="1" applyAlignment="1">
      <alignment horizontal="center"/>
    </xf>
    <xf numFmtId="2" fontId="72" fillId="0" borderId="74" xfId="0" applyNumberFormat="1" applyFont="1" applyBorder="1" applyAlignment="1">
      <alignment horizontal="center"/>
    </xf>
    <xf numFmtId="165" fontId="72" fillId="0" borderId="69" xfId="0" applyNumberFormat="1" applyFont="1" applyBorder="1" applyAlignment="1">
      <alignment horizontal="center"/>
    </xf>
    <xf numFmtId="1" fontId="72" fillId="0" borderId="67" xfId="0" applyNumberFormat="1" applyFont="1" applyBorder="1" applyAlignment="1">
      <alignment horizontal="center"/>
    </xf>
    <xf numFmtId="1" fontId="72" fillId="0" borderId="74" xfId="0" applyNumberFormat="1" applyFont="1" applyBorder="1" applyAlignment="1">
      <alignment horizontal="center"/>
    </xf>
    <xf numFmtId="165" fontId="72" fillId="0" borderId="67" xfId="0" applyNumberFormat="1" applyFont="1" applyBorder="1" applyAlignment="1">
      <alignment horizontal="center"/>
    </xf>
    <xf numFmtId="168" fontId="72" fillId="0" borderId="69" xfId="0" applyNumberFormat="1" applyFont="1" applyBorder="1" applyAlignment="1">
      <alignment horizontal="center"/>
    </xf>
    <xf numFmtId="167" fontId="72" fillId="0" borderId="75" xfId="0" applyNumberFormat="1" applyFont="1" applyBorder="1" applyAlignment="1">
      <alignment horizontal="center"/>
    </xf>
    <xf numFmtId="167" fontId="72" fillId="0" borderId="69" xfId="0" applyNumberFormat="1" applyFont="1" applyBorder="1" applyAlignment="1">
      <alignment horizontal="center"/>
    </xf>
    <xf numFmtId="167" fontId="72" fillId="8" borderId="69" xfId="0" applyNumberFormat="1" applyFont="1" applyFill="1" applyBorder="1" applyAlignment="1">
      <alignment horizontal="center"/>
    </xf>
    <xf numFmtId="167" fontId="72" fillId="8" borderId="67" xfId="0" applyNumberFormat="1" applyFont="1" applyFill="1" applyBorder="1" applyAlignment="1">
      <alignment horizontal="center"/>
    </xf>
    <xf numFmtId="166" fontId="72" fillId="8" borderId="69" xfId="0" applyNumberFormat="1" applyFont="1" applyFill="1" applyBorder="1" applyAlignment="1">
      <alignment horizontal="center"/>
    </xf>
    <xf numFmtId="166" fontId="72" fillId="8" borderId="67" xfId="0" applyNumberFormat="1" applyFont="1" applyFill="1" applyBorder="1" applyAlignment="1">
      <alignment horizontal="center"/>
    </xf>
    <xf numFmtId="0" fontId="27" fillId="8" borderId="69" xfId="0" applyFont="1" applyFill="1" applyBorder="1" applyAlignment="1">
      <alignment horizontal="center"/>
    </xf>
    <xf numFmtId="0" fontId="27" fillId="8" borderId="67" xfId="0" applyFont="1" applyFill="1" applyBorder="1" applyAlignment="1">
      <alignment horizontal="center"/>
    </xf>
    <xf numFmtId="165" fontId="72" fillId="0" borderId="65" xfId="0" applyNumberFormat="1" applyFont="1" applyBorder="1" applyAlignment="1">
      <alignment horizontal="center"/>
    </xf>
    <xf numFmtId="165" fontId="72" fillId="0" borderId="68" xfId="0" applyNumberFormat="1" applyFont="1" applyBorder="1" applyAlignment="1">
      <alignment horizontal="center"/>
    </xf>
    <xf numFmtId="165" fontId="72" fillId="0" borderId="72" xfId="0" applyNumberFormat="1" applyFont="1" applyBorder="1" applyAlignment="1">
      <alignment horizontal="center"/>
    </xf>
    <xf numFmtId="1" fontId="72" fillId="0" borderId="68" xfId="0" applyNumberFormat="1" applyFont="1" applyBorder="1" applyAlignment="1">
      <alignment horizontal="center"/>
    </xf>
    <xf numFmtId="2" fontId="103" fillId="20" borderId="74" xfId="0" applyNumberFormat="1" applyFont="1" applyFill="1" applyBorder="1" applyAlignment="1">
      <alignment horizontal="center"/>
    </xf>
    <xf numFmtId="2" fontId="72" fillId="8" borderId="69" xfId="0" applyNumberFormat="1" applyFont="1" applyFill="1" applyBorder="1" applyAlignment="1">
      <alignment horizontal="center"/>
    </xf>
    <xf numFmtId="0" fontId="16" fillId="0" borderId="55" xfId="0" applyFont="1" applyBorder="1"/>
    <xf numFmtId="168" fontId="21" fillId="0" borderId="0" xfId="0" applyNumberFormat="1" applyFont="1" applyFill="1"/>
    <xf numFmtId="167" fontId="21" fillId="0" borderId="0" xfId="0" applyNumberFormat="1" applyFont="1" applyFill="1" applyBorder="1"/>
    <xf numFmtId="168" fontId="0" fillId="0" borderId="0" xfId="0" applyNumberFormat="1" applyFill="1"/>
    <xf numFmtId="167" fontId="21" fillId="0" borderId="0" xfId="0" applyNumberFormat="1" applyFont="1" applyFill="1"/>
    <xf numFmtId="166" fontId="0" fillId="0" borderId="0" xfId="0" applyNumberFormat="1" applyFill="1"/>
    <xf numFmtId="2" fontId="0" fillId="0" borderId="0" xfId="0" applyNumberFormat="1" applyFill="1"/>
    <xf numFmtId="0" fontId="21" fillId="25" borderId="84" xfId="0" applyFont="1" applyFill="1" applyBorder="1"/>
    <xf numFmtId="0" fontId="21" fillId="26" borderId="84" xfId="0" applyFont="1" applyFill="1" applyBorder="1"/>
    <xf numFmtId="0" fontId="46" fillId="8" borderId="41" xfId="0" applyFont="1" applyFill="1" applyBorder="1"/>
    <xf numFmtId="0" fontId="51" fillId="8" borderId="16" xfId="0" applyFont="1" applyFill="1" applyBorder="1" applyAlignment="1">
      <alignment horizontal="center"/>
    </xf>
    <xf numFmtId="0" fontId="74" fillId="8" borderId="24" xfId="0" applyFont="1" applyFill="1" applyBorder="1" applyAlignment="1">
      <alignment horizontal="center"/>
    </xf>
    <xf numFmtId="0" fontId="72" fillId="27" borderId="75" xfId="0" applyFont="1" applyFill="1" applyBorder="1" applyAlignment="1">
      <alignment horizontal="center"/>
    </xf>
    <xf numFmtId="0" fontId="72" fillId="8" borderId="62" xfId="0" applyFont="1" applyFill="1" applyBorder="1" applyAlignment="1">
      <alignment horizontal="center"/>
    </xf>
    <xf numFmtId="0" fontId="74" fillId="8" borderId="57" xfId="0" applyFont="1" applyFill="1" applyBorder="1" applyAlignment="1">
      <alignment horizontal="center"/>
    </xf>
    <xf numFmtId="0" fontId="72" fillId="27" borderId="69" xfId="0" applyFont="1" applyFill="1" applyBorder="1" applyAlignment="1">
      <alignment horizontal="center"/>
    </xf>
    <xf numFmtId="0" fontId="72" fillId="8" borderId="65" xfId="0" applyFont="1" applyFill="1" applyBorder="1" applyAlignment="1">
      <alignment horizontal="center"/>
    </xf>
    <xf numFmtId="2" fontId="28" fillId="8" borderId="67" xfId="0" applyNumberFormat="1" applyFont="1" applyFill="1" applyBorder="1" applyAlignment="1">
      <alignment horizontal="center"/>
    </xf>
    <xf numFmtId="2" fontId="28" fillId="8" borderId="51" xfId="0" applyNumberFormat="1" applyFont="1" applyFill="1" applyBorder="1" applyAlignment="1">
      <alignment horizontal="center"/>
    </xf>
    <xf numFmtId="0" fontId="72" fillId="8" borderId="52" xfId="0" applyFont="1" applyFill="1" applyBorder="1" applyAlignment="1">
      <alignment horizontal="center"/>
    </xf>
    <xf numFmtId="0" fontId="72" fillId="8" borderId="51" xfId="0" applyFont="1" applyFill="1" applyBorder="1" applyAlignment="1">
      <alignment horizontal="center"/>
    </xf>
    <xf numFmtId="0" fontId="107" fillId="25" borderId="48" xfId="0" applyFont="1" applyFill="1" applyBorder="1"/>
    <xf numFmtId="0" fontId="46" fillId="11" borderId="41" xfId="0" applyFont="1" applyFill="1" applyBorder="1"/>
    <xf numFmtId="0" fontId="51" fillId="11" borderId="16" xfId="0" applyFont="1" applyFill="1" applyBorder="1" applyAlignment="1">
      <alignment horizontal="center"/>
    </xf>
    <xf numFmtId="0" fontId="51" fillId="8" borderId="15" xfId="0" applyFont="1" applyFill="1" applyBorder="1" applyAlignment="1">
      <alignment horizontal="center"/>
    </xf>
    <xf numFmtId="0" fontId="0" fillId="28" borderId="63" xfId="0" applyFill="1" applyBorder="1"/>
    <xf numFmtId="0" fontId="2" fillId="20" borderId="83" xfId="0" applyFont="1" applyFill="1" applyBorder="1"/>
    <xf numFmtId="0" fontId="48" fillId="6" borderId="66" xfId="0" applyFont="1" applyFill="1" applyBorder="1" applyAlignment="1">
      <alignment horizontal="center"/>
    </xf>
    <xf numFmtId="0" fontId="48" fillId="6" borderId="33" xfId="0" applyFont="1" applyFill="1" applyBorder="1" applyAlignment="1">
      <alignment horizontal="center"/>
    </xf>
    <xf numFmtId="0" fontId="74" fillId="6" borderId="29" xfId="0" applyFont="1" applyFill="1" applyBorder="1" applyAlignment="1">
      <alignment horizontal="center"/>
    </xf>
    <xf numFmtId="0" fontId="0" fillId="7" borderId="4" xfId="0" applyFill="1" applyBorder="1"/>
    <xf numFmtId="0" fontId="0" fillId="7" borderId="74" xfId="0" applyFill="1" applyBorder="1"/>
    <xf numFmtId="0" fontId="0" fillId="7" borderId="36" xfId="0" applyFill="1" applyBorder="1"/>
    <xf numFmtId="2" fontId="0" fillId="29" borderId="57" xfId="0" applyNumberFormat="1" applyFill="1" applyBorder="1"/>
    <xf numFmtId="0" fontId="43" fillId="29" borderId="69" xfId="0" applyFont="1" applyFill="1" applyBorder="1"/>
    <xf numFmtId="0" fontId="2" fillId="29" borderId="69" xfId="0" applyFont="1" applyFill="1" applyBorder="1"/>
    <xf numFmtId="2" fontId="2" fillId="29" borderId="69" xfId="0" applyNumberFormat="1" applyFont="1" applyFill="1" applyBorder="1"/>
    <xf numFmtId="0" fontId="21" fillId="29" borderId="71" xfId="0" applyFont="1" applyFill="1" applyBorder="1"/>
    <xf numFmtId="2" fontId="96" fillId="7" borderId="75" xfId="0" applyNumberFormat="1" applyFont="1" applyFill="1" applyBorder="1" applyAlignment="1">
      <alignment horizontal="center"/>
    </xf>
    <xf numFmtId="2" fontId="96" fillId="7" borderId="17" xfId="0" applyNumberFormat="1" applyFont="1" applyFill="1" applyBorder="1" applyAlignment="1">
      <alignment horizontal="center"/>
    </xf>
    <xf numFmtId="0" fontId="32" fillId="0" borderId="71" xfId="0" applyFont="1" applyBorder="1"/>
    <xf numFmtId="0" fontId="7" fillId="0" borderId="46" xfId="0" applyFont="1" applyBorder="1"/>
    <xf numFmtId="0" fontId="32" fillId="0" borderId="76" xfId="0" applyFont="1" applyFill="1" applyBorder="1"/>
    <xf numFmtId="0" fontId="48" fillId="0" borderId="59" xfId="0" applyFont="1" applyFill="1" applyBorder="1" applyAlignment="1">
      <alignment horizontal="center"/>
    </xf>
    <xf numFmtId="0" fontId="48" fillId="0" borderId="76" xfId="0" applyFont="1" applyFill="1" applyBorder="1" applyAlignment="1">
      <alignment horizontal="center"/>
    </xf>
    <xf numFmtId="165" fontId="103" fillId="20" borderId="74" xfId="0" applyNumberFormat="1" applyFont="1" applyFill="1" applyBorder="1" applyAlignment="1">
      <alignment horizontal="center"/>
    </xf>
    <xf numFmtId="164" fontId="14" fillId="0" borderId="64" xfId="0" applyNumberFormat="1" applyFont="1" applyBorder="1" applyAlignment="1">
      <alignment horizontal="right"/>
    </xf>
    <xf numFmtId="0" fontId="43" fillId="0" borderId="0" xfId="0" applyFont="1"/>
    <xf numFmtId="0" fontId="48" fillId="0" borderId="33" xfId="0" applyFont="1" applyBorder="1" applyAlignment="1">
      <alignment horizontal="left"/>
    </xf>
    <xf numFmtId="165" fontId="120" fillId="0" borderId="59" xfId="0" applyNumberFormat="1" applyFont="1" applyBorder="1" applyAlignment="1">
      <alignment horizontal="center"/>
    </xf>
    <xf numFmtId="2" fontId="72" fillId="29" borderId="57" xfId="0" applyNumberFormat="1" applyFont="1" applyFill="1" applyBorder="1" applyAlignment="1">
      <alignment horizontal="center"/>
    </xf>
    <xf numFmtId="0" fontId="72" fillId="29" borderId="69" xfId="0" applyFont="1" applyFill="1" applyBorder="1" applyAlignment="1">
      <alignment horizontal="center"/>
    </xf>
    <xf numFmtId="0" fontId="71" fillId="29" borderId="69" xfId="0" applyFont="1" applyFill="1" applyBorder="1" applyAlignment="1">
      <alignment horizontal="center"/>
    </xf>
    <xf numFmtId="1" fontId="71" fillId="29" borderId="69" xfId="0" applyNumberFormat="1" applyFont="1" applyFill="1" applyBorder="1" applyAlignment="1">
      <alignment horizontal="center"/>
    </xf>
    <xf numFmtId="2" fontId="71" fillId="29" borderId="69" xfId="0" applyNumberFormat="1" applyFont="1" applyFill="1" applyBorder="1" applyAlignment="1">
      <alignment horizontal="center"/>
    </xf>
    <xf numFmtId="0" fontId="27" fillId="29" borderId="69" xfId="0" applyFont="1" applyFill="1" applyBorder="1" applyAlignment="1">
      <alignment horizontal="center"/>
    </xf>
    <xf numFmtId="2" fontId="27" fillId="29" borderId="69" xfId="0" applyNumberFormat="1" applyFont="1" applyFill="1" applyBorder="1" applyAlignment="1">
      <alignment horizontal="center"/>
    </xf>
    <xf numFmtId="0" fontId="72" fillId="29" borderId="71" xfId="0" applyFont="1" applyFill="1" applyBorder="1" applyAlignment="1">
      <alignment horizontal="center"/>
    </xf>
    <xf numFmtId="0" fontId="72" fillId="7" borderId="4" xfId="0" applyFont="1" applyFill="1" applyBorder="1" applyAlignment="1">
      <alignment horizontal="center"/>
    </xf>
    <xf numFmtId="0" fontId="72" fillId="7" borderId="36" xfId="0" applyFont="1" applyFill="1" applyBorder="1" applyAlignment="1">
      <alignment horizontal="center"/>
    </xf>
    <xf numFmtId="2" fontId="32" fillId="0" borderId="59" xfId="0" applyNumberFormat="1" applyFont="1" applyBorder="1"/>
    <xf numFmtId="2" fontId="44" fillId="0" borderId="59" xfId="0" applyNumberFormat="1" applyFont="1" applyBorder="1" applyAlignment="1">
      <alignment horizontal="center"/>
    </xf>
    <xf numFmtId="165" fontId="32" fillId="0" borderId="59" xfId="0" applyNumberFormat="1" applyFont="1" applyBorder="1"/>
    <xf numFmtId="2" fontId="72" fillId="0" borderId="36" xfId="0" applyNumberFormat="1" applyFont="1" applyBorder="1" applyAlignment="1">
      <alignment horizontal="center"/>
    </xf>
    <xf numFmtId="166" fontId="71" fillId="29" borderId="69" xfId="0" applyNumberFormat="1" applyFont="1" applyFill="1" applyBorder="1" applyAlignment="1">
      <alignment horizontal="center"/>
    </xf>
    <xf numFmtId="168" fontId="44" fillId="0" borderId="59" xfId="0" applyNumberFormat="1" applyFont="1" applyBorder="1" applyAlignment="1">
      <alignment horizontal="center"/>
    </xf>
    <xf numFmtId="0" fontId="0" fillId="0" borderId="57" xfId="0" applyBorder="1" applyAlignment="1">
      <alignment horizontal="left"/>
    </xf>
    <xf numFmtId="0" fontId="7" fillId="0" borderId="10" xfId="0" applyFont="1" applyBorder="1" applyAlignment="1">
      <alignment horizontal="center"/>
    </xf>
    <xf numFmtId="9" fontId="122" fillId="0" borderId="74" xfId="0" applyNumberFormat="1" applyFont="1" applyBorder="1" applyAlignment="1">
      <alignment horizontal="left"/>
    </xf>
    <xf numFmtId="2" fontId="16" fillId="0" borderId="25" xfId="0" applyNumberFormat="1" applyFont="1" applyBorder="1" applyAlignment="1">
      <alignment horizontal="center"/>
    </xf>
    <xf numFmtId="2" fontId="16" fillId="0" borderId="44" xfId="0" applyNumberFormat="1" applyFont="1" applyBorder="1" applyAlignment="1">
      <alignment horizontal="center"/>
    </xf>
    <xf numFmtId="0" fontId="48" fillId="0" borderId="25" xfId="0" applyFont="1" applyBorder="1" applyAlignment="1">
      <alignment horizontal="left"/>
    </xf>
    <xf numFmtId="0" fontId="14" fillId="0" borderId="72" xfId="0" applyFont="1" applyBorder="1" applyAlignment="1">
      <alignment horizontal="center"/>
    </xf>
    <xf numFmtId="166" fontId="14" fillId="0" borderId="60" xfId="0" applyNumberFormat="1" applyFont="1" applyBorder="1" applyAlignment="1">
      <alignment horizontal="center"/>
    </xf>
    <xf numFmtId="166" fontId="14" fillId="0" borderId="62" xfId="0" applyNumberFormat="1" applyFont="1" applyBorder="1" applyAlignment="1">
      <alignment horizontal="center"/>
    </xf>
    <xf numFmtId="0" fontId="16" fillId="0" borderId="84" xfId="0" applyFont="1" applyBorder="1" applyAlignment="1">
      <alignment horizontal="right"/>
    </xf>
    <xf numFmtId="9" fontId="122" fillId="0" borderId="74" xfId="0" applyNumberFormat="1" applyFont="1" applyBorder="1" applyAlignment="1">
      <alignment horizontal="center"/>
    </xf>
    <xf numFmtId="0" fontId="2" fillId="0" borderId="71" xfId="0" applyFont="1" applyBorder="1"/>
    <xf numFmtId="0" fontId="123" fillId="0" borderId="0" xfId="0" applyFont="1" applyAlignment="1">
      <alignment horizontal="left" vertical="center"/>
    </xf>
    <xf numFmtId="2" fontId="34" fillId="0" borderId="3" xfId="0" applyNumberFormat="1" applyFont="1" applyBorder="1"/>
    <xf numFmtId="166" fontId="14" fillId="0" borderId="0" xfId="0" applyNumberFormat="1" applyFont="1" applyAlignment="1">
      <alignment horizontal="center"/>
    </xf>
    <xf numFmtId="9" fontId="122" fillId="0" borderId="36" xfId="0" applyNumberFormat="1" applyFont="1" applyBorder="1" applyAlignment="1">
      <alignment horizontal="center"/>
    </xf>
    <xf numFmtId="1" fontId="2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center"/>
    </xf>
    <xf numFmtId="0" fontId="53" fillId="0" borderId="0" xfId="0" applyFont="1" applyAlignment="1">
      <alignment horizontal="left"/>
    </xf>
    <xf numFmtId="0" fontId="16" fillId="0" borderId="18" xfId="0" applyFont="1" applyBorder="1" applyAlignment="1">
      <alignment horizontal="right"/>
    </xf>
    <xf numFmtId="0" fontId="52" fillId="0" borderId="48" xfId="0" applyFont="1" applyBorder="1" applyAlignment="1">
      <alignment horizontal="center"/>
    </xf>
    <xf numFmtId="0" fontId="139" fillId="0" borderId="73" xfId="0" applyFont="1" applyBorder="1"/>
    <xf numFmtId="0" fontId="43" fillId="0" borderId="0" xfId="0" applyFont="1" applyBorder="1" applyAlignment="1">
      <alignment horizontal="left"/>
    </xf>
    <xf numFmtId="0" fontId="62" fillId="0" borderId="0" xfId="0" applyFont="1" applyBorder="1"/>
    <xf numFmtId="165" fontId="44" fillId="0" borderId="59" xfId="0" applyNumberFormat="1" applyFont="1" applyBorder="1" applyAlignment="1">
      <alignment horizontal="center"/>
    </xf>
    <xf numFmtId="166" fontId="72" fillId="0" borderId="69" xfId="0" applyNumberFormat="1" applyFont="1" applyBorder="1" applyAlignment="1">
      <alignment horizontal="center"/>
    </xf>
    <xf numFmtId="167" fontId="109" fillId="0" borderId="64" xfId="0" applyNumberFormat="1" applyFont="1" applyBorder="1" applyAlignment="1">
      <alignment horizontal="center"/>
    </xf>
    <xf numFmtId="0" fontId="62" fillId="0" borderId="58" xfId="0" applyFont="1" applyFill="1" applyBorder="1"/>
    <xf numFmtId="0" fontId="70" fillId="0" borderId="44" xfId="0" applyFont="1" applyBorder="1"/>
    <xf numFmtId="0" fontId="44" fillId="0" borderId="2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5" fillId="0" borderId="25" xfId="0" applyFont="1" applyBorder="1" applyAlignment="1">
      <alignment horizontal="center"/>
    </xf>
    <xf numFmtId="2" fontId="34" fillId="0" borderId="25" xfId="0" applyNumberFormat="1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2" fontId="16" fillId="0" borderId="36" xfId="0" applyNumberFormat="1" applyFont="1" applyBorder="1" applyAlignment="1">
      <alignment horizontal="center"/>
    </xf>
    <xf numFmtId="0" fontId="70" fillId="0" borderId="73" xfId="0" applyFont="1" applyFill="1" applyBorder="1"/>
    <xf numFmtId="0" fontId="48" fillId="0" borderId="3" xfId="0" applyFont="1" applyFill="1" applyBorder="1"/>
    <xf numFmtId="0" fontId="45" fillId="0" borderId="18" xfId="0" applyFont="1" applyFill="1" applyBorder="1"/>
    <xf numFmtId="0" fontId="10" fillId="0" borderId="3" xfId="0" applyFont="1" applyFill="1" applyBorder="1"/>
    <xf numFmtId="0" fontId="2" fillId="0" borderId="3" xfId="0" applyFont="1" applyFill="1" applyBorder="1" applyAlignment="1">
      <alignment horizontal="right"/>
    </xf>
    <xf numFmtId="0" fontId="5" fillId="0" borderId="3" xfId="0" applyFont="1" applyFill="1" applyBorder="1"/>
    <xf numFmtId="0" fontId="48" fillId="0" borderId="16" xfId="0" applyFont="1" applyFill="1" applyBorder="1"/>
    <xf numFmtId="0" fontId="27" fillId="0" borderId="24" xfId="0" applyFont="1" applyFill="1" applyBorder="1" applyAlignment="1">
      <alignment horizontal="left"/>
    </xf>
    <xf numFmtId="0" fontId="76" fillId="0" borderId="78" xfId="0" applyFont="1" applyFill="1" applyBorder="1" applyAlignment="1">
      <alignment horizontal="left"/>
    </xf>
    <xf numFmtId="2" fontId="17" fillId="0" borderId="36" xfId="0" applyNumberFormat="1" applyFont="1" applyBorder="1" applyAlignment="1">
      <alignment horizontal="center"/>
    </xf>
    <xf numFmtId="2" fontId="120" fillId="0" borderId="59" xfId="0" applyNumberFormat="1" applyFont="1" applyBorder="1" applyAlignment="1">
      <alignment horizontal="center"/>
    </xf>
    <xf numFmtId="2" fontId="16" fillId="0" borderId="73" xfId="0" applyNumberFormat="1" applyFont="1" applyBorder="1" applyAlignment="1">
      <alignment horizontal="center"/>
    </xf>
    <xf numFmtId="0" fontId="0" fillId="0" borderId="63" xfId="0" applyBorder="1"/>
    <xf numFmtId="164" fontId="14" fillId="0" borderId="50" xfId="0" applyNumberFormat="1" applyFont="1" applyBorder="1" applyAlignment="1">
      <alignment horizontal="right"/>
    </xf>
    <xf numFmtId="2" fontId="15" fillId="0" borderId="33" xfId="0" applyNumberFormat="1" applyFont="1" applyBorder="1" applyAlignment="1">
      <alignment horizontal="center" vertical="center" wrapText="1"/>
    </xf>
    <xf numFmtId="0" fontId="118" fillId="0" borderId="0" xfId="0" applyFont="1" applyBorder="1" applyAlignment="1">
      <alignment horizontal="center"/>
    </xf>
    <xf numFmtId="0" fontId="117" fillId="0" borderId="0" xfId="0" applyFont="1" applyBorder="1" applyAlignment="1">
      <alignment horizontal="left"/>
    </xf>
    <xf numFmtId="2" fontId="138" fillId="0" borderId="0" xfId="0" applyNumberFormat="1" applyFont="1" applyFill="1" applyBorder="1" applyAlignment="1">
      <alignment horizontal="center"/>
    </xf>
    <xf numFmtId="0" fontId="108" fillId="0" borderId="0" xfId="0" applyFont="1" applyBorder="1" applyAlignment="1">
      <alignment horizontal="left"/>
    </xf>
    <xf numFmtId="1" fontId="44" fillId="0" borderId="59" xfId="0" applyNumberFormat="1" applyFont="1" applyBorder="1" applyAlignment="1">
      <alignment horizontal="center"/>
    </xf>
    <xf numFmtId="167" fontId="44" fillId="0" borderId="59" xfId="0" applyNumberFormat="1" applyFont="1" applyBorder="1" applyAlignment="1">
      <alignment horizontal="center"/>
    </xf>
    <xf numFmtId="1" fontId="72" fillId="0" borderId="69" xfId="0" applyNumberFormat="1" applyFont="1" applyBorder="1" applyAlignment="1">
      <alignment horizontal="center"/>
    </xf>
    <xf numFmtId="166" fontId="109" fillId="0" borderId="64" xfId="0" applyNumberFormat="1" applyFont="1" applyBorder="1" applyAlignment="1">
      <alignment horizontal="center"/>
    </xf>
    <xf numFmtId="1" fontId="120" fillId="0" borderId="59" xfId="0" applyNumberFormat="1" applyFont="1" applyBorder="1" applyAlignment="1">
      <alignment horizontal="center"/>
    </xf>
    <xf numFmtId="166" fontId="14" fillId="0" borderId="0" xfId="0" applyNumberFormat="1" applyFont="1" applyBorder="1" applyAlignment="1">
      <alignment horizontal="left"/>
    </xf>
    <xf numFmtId="0" fontId="48" fillId="0" borderId="0" xfId="0" applyFont="1" applyBorder="1" applyAlignment="1">
      <alignment horizontal="left"/>
    </xf>
    <xf numFmtId="165" fontId="72" fillId="7" borderId="75" xfId="0" applyNumberFormat="1" applyFont="1" applyFill="1" applyBorder="1" applyAlignment="1">
      <alignment horizontal="center"/>
    </xf>
    <xf numFmtId="0" fontId="21" fillId="4" borderId="63" xfId="0" applyFont="1" applyFill="1" applyBorder="1"/>
    <xf numFmtId="165" fontId="72" fillId="19" borderId="65" xfId="0" applyNumberFormat="1" applyFont="1" applyFill="1" applyBorder="1" applyAlignment="1">
      <alignment horizontal="center"/>
    </xf>
    <xf numFmtId="166" fontId="120" fillId="11" borderId="58" xfId="0" applyNumberFormat="1" applyFont="1" applyFill="1" applyBorder="1" applyAlignment="1">
      <alignment horizontal="center"/>
    </xf>
    <xf numFmtId="2" fontId="14" fillId="0" borderId="23" xfId="0" applyNumberFormat="1" applyFont="1" applyFill="1" applyBorder="1" applyAlignment="1">
      <alignment horizontal="left"/>
    </xf>
    <xf numFmtId="0" fontId="70" fillId="0" borderId="77" xfId="0" applyFont="1" applyBorder="1"/>
    <xf numFmtId="2" fontId="17" fillId="0" borderId="65" xfId="0" applyNumberFormat="1" applyFont="1" applyBorder="1" applyAlignment="1">
      <alignment horizontal="center"/>
    </xf>
    <xf numFmtId="0" fontId="48" fillId="0" borderId="15" xfId="0" applyFont="1" applyFill="1" applyBorder="1"/>
    <xf numFmtId="2" fontId="16" fillId="0" borderId="0" xfId="0" applyNumberFormat="1" applyFont="1" applyBorder="1" applyAlignment="1">
      <alignment horizontal="center"/>
    </xf>
    <xf numFmtId="2" fontId="72" fillId="0" borderId="65" xfId="0" applyNumberFormat="1" applyFont="1" applyBorder="1" applyAlignment="1">
      <alignment horizontal="center"/>
    </xf>
    <xf numFmtId="1" fontId="72" fillId="12" borderId="78" xfId="0" applyNumberFormat="1" applyFont="1" applyFill="1" applyBorder="1" applyAlignment="1">
      <alignment horizontal="center"/>
    </xf>
    <xf numFmtId="165" fontId="72" fillId="20" borderId="75" xfId="0" applyNumberFormat="1" applyFont="1" applyFill="1" applyBorder="1" applyAlignment="1">
      <alignment horizontal="center"/>
    </xf>
    <xf numFmtId="165" fontId="76" fillId="0" borderId="67" xfId="0" applyNumberFormat="1" applyFont="1" applyBorder="1" applyAlignment="1">
      <alignment horizontal="center"/>
    </xf>
    <xf numFmtId="0" fontId="2" fillId="0" borderId="56" xfId="0" applyFont="1" applyBorder="1" applyAlignment="1">
      <alignment horizontal="center"/>
    </xf>
    <xf numFmtId="2" fontId="72" fillId="20" borderId="75" xfId="0" applyNumberFormat="1" applyFont="1" applyFill="1" applyBorder="1" applyAlignment="1">
      <alignment horizontal="center"/>
    </xf>
    <xf numFmtId="2" fontId="0" fillId="0" borderId="0" xfId="0" applyNumberFormat="1" applyBorder="1"/>
    <xf numFmtId="0" fontId="93" fillId="0" borderId="0" xfId="0" applyFont="1" applyBorder="1"/>
    <xf numFmtId="0" fontId="72" fillId="0" borderId="69" xfId="0" applyFont="1" applyFill="1" applyBorder="1" applyAlignment="1">
      <alignment horizontal="left"/>
    </xf>
    <xf numFmtId="0" fontId="0" fillId="0" borderId="16" xfId="0" applyFill="1" applyBorder="1"/>
    <xf numFmtId="0" fontId="0" fillId="0" borderId="31" xfId="0" applyFill="1" applyBorder="1"/>
    <xf numFmtId="2" fontId="48" fillId="0" borderId="59" xfId="0" applyNumberFormat="1" applyFont="1" applyBorder="1" applyAlignment="1">
      <alignment horizontal="center"/>
    </xf>
    <xf numFmtId="165" fontId="48" fillId="0" borderId="59" xfId="0" applyNumberFormat="1" applyFont="1" applyBorder="1" applyAlignment="1">
      <alignment horizontal="center"/>
    </xf>
    <xf numFmtId="166" fontId="72" fillId="0" borderId="67" xfId="0" applyNumberFormat="1" applyFont="1" applyBorder="1" applyAlignment="1">
      <alignment horizontal="center"/>
    </xf>
    <xf numFmtId="167" fontId="46" fillId="0" borderId="59" xfId="0" applyNumberFormat="1" applyFont="1" applyBorder="1" applyAlignment="1">
      <alignment horizontal="center"/>
    </xf>
    <xf numFmtId="0" fontId="137" fillId="0" borderId="0" xfId="2" applyFont="1" applyFill="1" applyBorder="1"/>
    <xf numFmtId="0" fontId="23" fillId="0" borderId="0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52" fillId="0" borderId="27" xfId="0" applyFont="1" applyBorder="1"/>
    <xf numFmtId="0" fontId="53" fillId="0" borderId="59" xfId="0" applyFont="1" applyBorder="1" applyAlignment="1">
      <alignment horizontal="left"/>
    </xf>
    <xf numFmtId="0" fontId="2" fillId="0" borderId="57" xfId="0" applyFont="1" applyBorder="1"/>
    <xf numFmtId="0" fontId="45" fillId="0" borderId="16" xfId="0" applyFont="1" applyFill="1" applyBorder="1"/>
    <xf numFmtId="0" fontId="27" fillId="0" borderId="69" xfId="0" applyFont="1" applyFill="1" applyBorder="1" applyAlignment="1">
      <alignment horizontal="left"/>
    </xf>
    <xf numFmtId="0" fontId="2" fillId="0" borderId="23" xfId="0" applyFont="1" applyFill="1" applyBorder="1"/>
    <xf numFmtId="0" fontId="27" fillId="0" borderId="73" xfId="0" applyFont="1" applyFill="1" applyBorder="1" applyAlignment="1">
      <alignment horizontal="left"/>
    </xf>
    <xf numFmtId="0" fontId="76" fillId="0" borderId="75" xfId="0" applyFont="1" applyFill="1" applyBorder="1" applyAlignment="1">
      <alignment horizontal="left"/>
    </xf>
    <xf numFmtId="0" fontId="0" fillId="0" borderId="44" xfId="0" applyFill="1" applyBorder="1" applyAlignment="1">
      <alignment horizontal="right"/>
    </xf>
    <xf numFmtId="0" fontId="76" fillId="0" borderId="73" xfId="0" applyFont="1" applyFill="1" applyBorder="1" applyAlignment="1">
      <alignment horizontal="left"/>
    </xf>
    <xf numFmtId="0" fontId="0" fillId="0" borderId="33" xfId="0" applyFill="1" applyBorder="1"/>
    <xf numFmtId="0" fontId="0" fillId="0" borderId="11" xfId="0" applyFill="1" applyBorder="1" applyAlignment="1">
      <alignment horizontal="right"/>
    </xf>
    <xf numFmtId="0" fontId="0" fillId="0" borderId="10" xfId="0" applyFill="1" applyBorder="1"/>
    <xf numFmtId="0" fontId="2" fillId="0" borderId="61" xfId="0" applyFont="1" applyFill="1" applyBorder="1" applyAlignment="1">
      <alignment horizontal="left"/>
    </xf>
    <xf numFmtId="0" fontId="45" fillId="0" borderId="0" xfId="0" applyFont="1" applyFill="1" applyAlignment="1">
      <alignment horizontal="center"/>
    </xf>
    <xf numFmtId="0" fontId="48" fillId="0" borderId="18" xfId="0" applyFont="1" applyFill="1" applyBorder="1"/>
    <xf numFmtId="0" fontId="74" fillId="0" borderId="19" xfId="0" applyFont="1" applyFill="1" applyBorder="1"/>
    <xf numFmtId="0" fontId="2" fillId="0" borderId="36" xfId="0" applyFont="1" applyFill="1" applyBorder="1" applyAlignment="1">
      <alignment horizontal="center"/>
    </xf>
    <xf numFmtId="0" fontId="2" fillId="0" borderId="50" xfId="0" applyFont="1" applyFill="1" applyBorder="1"/>
    <xf numFmtId="0" fontId="72" fillId="0" borderId="75" xfId="0" applyFont="1" applyFill="1" applyBorder="1" applyAlignment="1">
      <alignment horizontal="left"/>
    </xf>
    <xf numFmtId="0" fontId="27" fillId="0" borderId="27" xfId="0" applyFont="1" applyFill="1" applyBorder="1" applyAlignment="1">
      <alignment horizontal="left"/>
    </xf>
    <xf numFmtId="0" fontId="74" fillId="0" borderId="73" xfId="0" applyFont="1" applyFill="1" applyBorder="1" applyAlignment="1">
      <alignment horizontal="left"/>
    </xf>
    <xf numFmtId="0" fontId="43" fillId="0" borderId="73" xfId="0" applyFont="1" applyFill="1" applyBorder="1"/>
    <xf numFmtId="0" fontId="117" fillId="0" borderId="33" xfId="0" applyFont="1" applyFill="1" applyBorder="1" applyAlignment="1">
      <alignment horizontal="left"/>
    </xf>
    <xf numFmtId="0" fontId="0" fillId="0" borderId="10" xfId="0" applyFill="1" applyBorder="1" applyAlignment="1">
      <alignment horizontal="right"/>
    </xf>
    <xf numFmtId="0" fontId="2" fillId="0" borderId="60" xfId="0" applyFont="1" applyFill="1" applyBorder="1"/>
    <xf numFmtId="2" fontId="72" fillId="0" borderId="72" xfId="0" applyNumberFormat="1" applyFont="1" applyBorder="1" applyAlignment="1">
      <alignment horizontal="center"/>
    </xf>
    <xf numFmtId="166" fontId="120" fillId="0" borderId="59" xfId="0" applyNumberFormat="1" applyFont="1" applyBorder="1" applyAlignment="1">
      <alignment horizontal="center"/>
    </xf>
    <xf numFmtId="169" fontId="44" fillId="0" borderId="59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6" fillId="0" borderId="53" xfId="0" applyFont="1" applyFill="1" applyBorder="1"/>
    <xf numFmtId="0" fontId="105" fillId="0" borderId="0" xfId="0" applyFont="1"/>
    <xf numFmtId="2" fontId="14" fillId="0" borderId="66" xfId="0" applyNumberFormat="1" applyFont="1" applyBorder="1" applyAlignment="1">
      <alignment horizontal="center"/>
    </xf>
    <xf numFmtId="2" fontId="14" fillId="0" borderId="36" xfId="0" applyNumberFormat="1" applyFont="1" applyBorder="1" applyAlignment="1">
      <alignment horizontal="center"/>
    </xf>
    <xf numFmtId="9" fontId="122" fillId="0" borderId="1" xfId="0" applyNumberFormat="1" applyFont="1" applyBorder="1" applyAlignment="1">
      <alignment horizontal="center"/>
    </xf>
    <xf numFmtId="0" fontId="32" fillId="0" borderId="61" xfId="0" applyFont="1" applyBorder="1" applyAlignment="1">
      <alignment horizontal="left"/>
    </xf>
    <xf numFmtId="0" fontId="2" fillId="0" borderId="30" xfId="0" applyFont="1" applyFill="1" applyBorder="1"/>
    <xf numFmtId="0" fontId="48" fillId="0" borderId="26" xfId="0" applyFont="1" applyBorder="1" applyAlignment="1">
      <alignment horizontal="center" vertical="center"/>
    </xf>
    <xf numFmtId="0" fontId="67" fillId="0" borderId="54" xfId="0" applyFont="1" applyBorder="1" applyAlignment="1">
      <alignment horizontal="center"/>
    </xf>
    <xf numFmtId="0" fontId="16" fillId="0" borderId="49" xfId="0" applyFont="1" applyBorder="1" applyAlignment="1">
      <alignment horizontal="center"/>
    </xf>
    <xf numFmtId="0" fontId="144" fillId="0" borderId="0" xfId="0" applyFont="1" applyFill="1" applyBorder="1"/>
    <xf numFmtId="166" fontId="138" fillId="0" borderId="0" xfId="0" applyNumberFormat="1" applyFont="1" applyFill="1" applyBorder="1" applyAlignment="1">
      <alignment horizontal="center"/>
    </xf>
    <xf numFmtId="0" fontId="113" fillId="0" borderId="2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50" fillId="0" borderId="26" xfId="0" applyFont="1" applyBorder="1" applyAlignment="1">
      <alignment horizontal="center"/>
    </xf>
    <xf numFmtId="2" fontId="14" fillId="0" borderId="59" xfId="0" applyNumberFormat="1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5" fontId="17" fillId="0" borderId="0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14" fillId="0" borderId="7" xfId="0" applyFont="1" applyBorder="1" applyAlignment="1">
      <alignment horizontal="center"/>
    </xf>
    <xf numFmtId="2" fontId="16" fillId="0" borderId="71" xfId="0" applyNumberFormat="1" applyFont="1" applyBorder="1" applyAlignment="1">
      <alignment horizontal="center"/>
    </xf>
    <xf numFmtId="165" fontId="33" fillId="0" borderId="3" xfId="0" applyNumberFormat="1" applyFont="1" applyBorder="1" applyAlignment="1">
      <alignment horizontal="center" vertical="center"/>
    </xf>
    <xf numFmtId="165" fontId="33" fillId="0" borderId="34" xfId="0" applyNumberFormat="1" applyFont="1" applyBorder="1" applyAlignment="1">
      <alignment horizontal="center" vertical="center"/>
    </xf>
    <xf numFmtId="0" fontId="57" fillId="0" borderId="33" xfId="0" applyFont="1" applyBorder="1" applyAlignment="1">
      <alignment horizontal="left"/>
    </xf>
    <xf numFmtId="0" fontId="0" fillId="0" borderId="35" xfId="0" applyBorder="1" applyAlignment="1">
      <alignment horizontal="left"/>
    </xf>
    <xf numFmtId="0" fontId="112" fillId="0" borderId="34" xfId="0" applyFont="1" applyBorder="1" applyAlignment="1">
      <alignment horizontal="left"/>
    </xf>
    <xf numFmtId="0" fontId="112" fillId="0" borderId="35" xfId="0" applyFont="1" applyBorder="1" applyAlignment="1">
      <alignment horizontal="left"/>
    </xf>
    <xf numFmtId="0" fontId="112" fillId="0" borderId="3" xfId="0" applyFont="1" applyBorder="1" applyAlignment="1">
      <alignment horizontal="left"/>
    </xf>
    <xf numFmtId="0" fontId="112" fillId="0" borderId="28" xfId="0" applyFont="1" applyBorder="1" applyAlignment="1">
      <alignment horizontal="left"/>
    </xf>
    <xf numFmtId="0" fontId="10" fillId="0" borderId="33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42" fillId="0" borderId="50" xfId="0" applyFont="1" applyBorder="1" applyAlignment="1">
      <alignment horizontal="right"/>
    </xf>
    <xf numFmtId="0" fontId="45" fillId="0" borderId="23" xfId="0" applyFont="1" applyBorder="1" applyAlignment="1">
      <alignment horizontal="center"/>
    </xf>
    <xf numFmtId="0" fontId="2" fillId="0" borderId="11" xfId="0" applyFont="1" applyBorder="1"/>
    <xf numFmtId="0" fontId="149" fillId="0" borderId="64" xfId="0" applyFont="1" applyBorder="1" applyAlignment="1">
      <alignment horizontal="right"/>
    </xf>
    <xf numFmtId="0" fontId="53" fillId="0" borderId="33" xfId="0" applyFont="1" applyBorder="1" applyAlignment="1">
      <alignment horizontal="right"/>
    </xf>
    <xf numFmtId="0" fontId="53" fillId="0" borderId="50" xfId="0" applyFont="1" applyBorder="1" applyAlignment="1">
      <alignment horizontal="right"/>
    </xf>
    <xf numFmtId="0" fontId="112" fillId="0" borderId="79" xfId="0" applyFont="1" applyBorder="1" applyAlignment="1">
      <alignment horizontal="right"/>
    </xf>
    <xf numFmtId="0" fontId="148" fillId="0" borderId="73" xfId="0" applyFont="1" applyBorder="1"/>
    <xf numFmtId="164" fontId="53" fillId="0" borderId="64" xfId="0" applyNumberFormat="1" applyFont="1" applyBorder="1" applyAlignment="1">
      <alignment horizontal="right"/>
    </xf>
    <xf numFmtId="0" fontId="45" fillId="0" borderId="34" xfId="0" applyFont="1" applyBorder="1" applyAlignment="1">
      <alignment horizontal="center"/>
    </xf>
    <xf numFmtId="0" fontId="0" fillId="0" borderId="28" xfId="0" applyBorder="1"/>
    <xf numFmtId="0" fontId="2" fillId="0" borderId="78" xfId="0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61" xfId="0" applyFont="1" applyFill="1" applyBorder="1"/>
    <xf numFmtId="167" fontId="138" fillId="0" borderId="0" xfId="0" applyNumberFormat="1" applyFont="1" applyFill="1" applyBorder="1" applyAlignment="1">
      <alignment horizontal="center"/>
    </xf>
    <xf numFmtId="0" fontId="0" fillId="0" borderId="37" xfId="0" applyBorder="1"/>
    <xf numFmtId="0" fontId="19" fillId="2" borderId="1" xfId="0" applyFont="1" applyFill="1" applyBorder="1" applyAlignment="1">
      <alignment horizontal="right"/>
    </xf>
    <xf numFmtId="0" fontId="45" fillId="0" borderId="3" xfId="0" applyFont="1" applyBorder="1" applyAlignment="1">
      <alignment horizontal="left"/>
    </xf>
    <xf numFmtId="164" fontId="14" fillId="0" borderId="54" xfId="0" applyNumberFormat="1" applyFont="1" applyBorder="1" applyAlignment="1">
      <alignment horizontal="left"/>
    </xf>
    <xf numFmtId="2" fontId="14" fillId="0" borderId="69" xfId="0" applyNumberFormat="1" applyFont="1" applyBorder="1" applyAlignment="1">
      <alignment horizontal="center"/>
    </xf>
    <xf numFmtId="2" fontId="17" fillId="0" borderId="69" xfId="0" applyNumberFormat="1" applyFont="1" applyFill="1" applyBorder="1" applyAlignment="1">
      <alignment horizontal="center"/>
    </xf>
    <xf numFmtId="0" fontId="107" fillId="0" borderId="2" xfId="0" applyFont="1" applyBorder="1" applyAlignment="1">
      <alignment horizontal="center" vertical="center"/>
    </xf>
    <xf numFmtId="0" fontId="150" fillId="0" borderId="25" xfId="0" applyFont="1" applyBorder="1" applyAlignment="1">
      <alignment horizontal="center"/>
    </xf>
    <xf numFmtId="0" fontId="8" fillId="0" borderId="3" xfId="0" applyFont="1" applyBorder="1"/>
    <xf numFmtId="0" fontId="8" fillId="0" borderId="3" xfId="0" applyFont="1" applyBorder="1" applyAlignment="1">
      <alignment horizontal="center" vertical="center"/>
    </xf>
    <xf numFmtId="0" fontId="112" fillId="0" borderId="3" xfId="0" applyFont="1" applyBorder="1" applyAlignment="1">
      <alignment horizontal="center"/>
    </xf>
    <xf numFmtId="0" fontId="112" fillId="0" borderId="35" xfId="0" applyFont="1" applyBorder="1" applyAlignment="1">
      <alignment horizontal="center"/>
    </xf>
    <xf numFmtId="0" fontId="112" fillId="0" borderId="28" xfId="0" applyFont="1" applyBorder="1" applyAlignment="1">
      <alignment horizontal="center"/>
    </xf>
    <xf numFmtId="164" fontId="14" fillId="0" borderId="54" xfId="0" applyNumberFormat="1" applyFont="1" applyBorder="1" applyAlignment="1">
      <alignment horizontal="center"/>
    </xf>
    <xf numFmtId="0" fontId="16" fillId="0" borderId="50" xfId="0" applyFont="1" applyBorder="1" applyAlignment="1">
      <alignment horizontal="right"/>
    </xf>
    <xf numFmtId="0" fontId="16" fillId="0" borderId="79" xfId="0" applyFont="1" applyBorder="1" applyAlignment="1">
      <alignment horizontal="right"/>
    </xf>
    <xf numFmtId="165" fontId="33" fillId="0" borderId="23" xfId="0" applyNumberFormat="1" applyFont="1" applyBorder="1" applyAlignment="1">
      <alignment horizontal="center"/>
    </xf>
    <xf numFmtId="0" fontId="107" fillId="0" borderId="54" xfId="0" applyFont="1" applyBorder="1" applyAlignment="1">
      <alignment horizontal="center"/>
    </xf>
    <xf numFmtId="2" fontId="17" fillId="0" borderId="1" xfId="0" applyNumberFormat="1" applyFont="1" applyBorder="1" applyAlignment="1">
      <alignment horizontal="center"/>
    </xf>
    <xf numFmtId="164" fontId="14" fillId="0" borderId="76" xfId="0" applyNumberFormat="1" applyFont="1" applyBorder="1" applyAlignment="1">
      <alignment horizontal="right"/>
    </xf>
    <xf numFmtId="0" fontId="2" fillId="0" borderId="19" xfId="0" applyFont="1" applyBorder="1" applyAlignment="1">
      <alignment horizontal="center"/>
    </xf>
    <xf numFmtId="2" fontId="16" fillId="0" borderId="76" xfId="0" applyNumberFormat="1" applyFont="1" applyBorder="1" applyAlignment="1">
      <alignment horizontal="center"/>
    </xf>
    <xf numFmtId="166" fontId="17" fillId="0" borderId="35" xfId="0" applyNumberFormat="1" applyFont="1" applyBorder="1" applyAlignment="1">
      <alignment horizontal="center"/>
    </xf>
    <xf numFmtId="0" fontId="0" fillId="0" borderId="35" xfId="0" applyBorder="1"/>
    <xf numFmtId="0" fontId="0" fillId="0" borderId="34" xfId="0" applyBorder="1"/>
    <xf numFmtId="0" fontId="46" fillId="0" borderId="0" xfId="0" applyFont="1" applyBorder="1" applyAlignment="1">
      <alignment horizontal="center" vertical="center"/>
    </xf>
    <xf numFmtId="165" fontId="16" fillId="0" borderId="73" xfId="0" applyNumberFormat="1" applyFont="1" applyBorder="1" applyAlignment="1">
      <alignment horizontal="center"/>
    </xf>
    <xf numFmtId="2" fontId="14" fillId="0" borderId="76" xfId="0" applyNumberFormat="1" applyFont="1" applyBorder="1" applyAlignment="1">
      <alignment horizontal="center"/>
    </xf>
    <xf numFmtId="2" fontId="16" fillId="0" borderId="66" xfId="0" applyNumberFormat="1" applyFont="1" applyBorder="1" applyAlignment="1">
      <alignment horizontal="center"/>
    </xf>
    <xf numFmtId="2" fontId="14" fillId="0" borderId="30" xfId="0" applyNumberFormat="1" applyFont="1" applyBorder="1" applyAlignment="1">
      <alignment horizontal="center"/>
    </xf>
    <xf numFmtId="2" fontId="14" fillId="0" borderId="71" xfId="0" applyNumberFormat="1" applyFont="1" applyBorder="1" applyAlignment="1">
      <alignment horizontal="center"/>
    </xf>
    <xf numFmtId="0" fontId="146" fillId="0" borderId="0" xfId="0" applyFont="1" applyFill="1" applyBorder="1" applyAlignment="1">
      <alignment horizontal="left"/>
    </xf>
    <xf numFmtId="0" fontId="10" fillId="0" borderId="25" xfId="0" applyFont="1" applyBorder="1" applyAlignment="1">
      <alignment horizontal="center"/>
    </xf>
    <xf numFmtId="0" fontId="2" fillId="0" borderId="18" xfId="0" applyFont="1" applyBorder="1" applyAlignment="1">
      <alignment vertical="center"/>
    </xf>
    <xf numFmtId="0" fontId="46" fillId="0" borderId="72" xfId="0" applyFont="1" applyBorder="1" applyAlignment="1">
      <alignment horizontal="right"/>
    </xf>
    <xf numFmtId="166" fontId="62" fillId="0" borderId="0" xfId="0" applyNumberFormat="1" applyFont="1" applyFill="1" applyBorder="1" applyAlignment="1">
      <alignment horizontal="center"/>
    </xf>
    <xf numFmtId="168" fontId="48" fillId="0" borderId="0" xfId="0" applyNumberFormat="1" applyFont="1" applyFill="1" applyBorder="1" applyAlignment="1">
      <alignment horizontal="center" vertical="center"/>
    </xf>
    <xf numFmtId="0" fontId="28" fillId="29" borderId="69" xfId="0" applyFont="1" applyFill="1" applyBorder="1" applyAlignment="1">
      <alignment horizontal="center"/>
    </xf>
    <xf numFmtId="2" fontId="28" fillId="29" borderId="57" xfId="0" applyNumberFormat="1" applyFont="1" applyFill="1" applyBorder="1" applyAlignment="1">
      <alignment horizontal="center"/>
    </xf>
    <xf numFmtId="0" fontId="103" fillId="7" borderId="74" xfId="0" applyFont="1" applyFill="1" applyBorder="1" applyAlignment="1">
      <alignment horizontal="center"/>
    </xf>
    <xf numFmtId="0" fontId="103" fillId="7" borderId="36" xfId="0" applyFont="1" applyFill="1" applyBorder="1" applyAlignment="1">
      <alignment horizontal="center"/>
    </xf>
    <xf numFmtId="0" fontId="32" fillId="0" borderId="59" xfId="0" applyFont="1" applyBorder="1" applyAlignment="1">
      <alignment horizontal="center"/>
    </xf>
    <xf numFmtId="0" fontId="152" fillId="29" borderId="69" xfId="0" applyFont="1" applyFill="1" applyBorder="1" applyAlignment="1">
      <alignment horizontal="center"/>
    </xf>
    <xf numFmtId="0" fontId="141" fillId="29" borderId="69" xfId="0" applyFont="1" applyFill="1" applyBorder="1" applyAlignment="1">
      <alignment horizontal="center"/>
    </xf>
    <xf numFmtId="2" fontId="141" fillId="29" borderId="69" xfId="0" applyNumberFormat="1" applyFont="1" applyFill="1" applyBorder="1" applyAlignment="1">
      <alignment horizontal="center"/>
    </xf>
    <xf numFmtId="0" fontId="2" fillId="22" borderId="48" xfId="0" applyFont="1" applyFill="1" applyBorder="1" applyAlignment="1">
      <alignment horizontal="center"/>
    </xf>
    <xf numFmtId="0" fontId="48" fillId="0" borderId="53" xfId="0" applyFont="1" applyBorder="1"/>
    <xf numFmtId="0" fontId="32" fillId="0" borderId="55" xfId="0" applyFont="1" applyFill="1" applyBorder="1"/>
    <xf numFmtId="2" fontId="48" fillId="6" borderId="66" xfId="0" applyNumberFormat="1" applyFont="1" applyFill="1" applyBorder="1" applyAlignment="1">
      <alignment horizontal="center"/>
    </xf>
    <xf numFmtId="165" fontId="48" fillId="6" borderId="66" xfId="0" applyNumberFormat="1" applyFont="1" applyFill="1" applyBorder="1" applyAlignment="1">
      <alignment horizontal="center"/>
    </xf>
    <xf numFmtId="0" fontId="0" fillId="0" borderId="26" xfId="0" applyFill="1" applyBorder="1"/>
    <xf numFmtId="2" fontId="0" fillId="0" borderId="57" xfId="0" applyNumberFormat="1" applyFill="1" applyBorder="1"/>
    <xf numFmtId="0" fontId="48" fillId="0" borderId="55" xfId="0" applyFont="1" applyFill="1" applyBorder="1" applyAlignment="1">
      <alignment horizontal="center"/>
    </xf>
    <xf numFmtId="0" fontId="72" fillId="0" borderId="56" xfId="0" applyFont="1" applyFill="1" applyBorder="1" applyAlignment="1">
      <alignment horizontal="center"/>
    </xf>
    <xf numFmtId="0" fontId="0" fillId="0" borderId="1" xfId="0" applyFill="1" applyBorder="1"/>
    <xf numFmtId="0" fontId="48" fillId="0" borderId="22" xfId="0" applyFont="1" applyFill="1" applyBorder="1" applyAlignment="1">
      <alignment horizontal="center"/>
    </xf>
    <xf numFmtId="0" fontId="0" fillId="0" borderId="4" xfId="0" applyFill="1" applyBorder="1"/>
    <xf numFmtId="0" fontId="0" fillId="11" borderId="83" xfId="0" applyFill="1" applyBorder="1"/>
    <xf numFmtId="0" fontId="120" fillId="0" borderId="60" xfId="0" applyFont="1" applyBorder="1" applyAlignment="1">
      <alignment horizontal="center"/>
    </xf>
    <xf numFmtId="0" fontId="0" fillId="11" borderId="65" xfId="0" applyFill="1" applyBorder="1"/>
    <xf numFmtId="0" fontId="32" fillId="0" borderId="60" xfId="0" applyFont="1" applyBorder="1"/>
    <xf numFmtId="0" fontId="72" fillId="11" borderId="62" xfId="0" applyFont="1" applyFill="1" applyBorder="1" applyAlignment="1">
      <alignment horizontal="center"/>
    </xf>
    <xf numFmtId="0" fontId="48" fillId="0" borderId="60" xfId="0" applyFont="1" applyBorder="1" applyAlignment="1">
      <alignment horizontal="center"/>
    </xf>
    <xf numFmtId="0" fontId="72" fillId="11" borderId="72" xfId="0" applyFont="1" applyFill="1" applyBorder="1" applyAlignment="1">
      <alignment horizontal="center"/>
    </xf>
    <xf numFmtId="0" fontId="28" fillId="11" borderId="69" xfId="0" applyFont="1" applyFill="1" applyBorder="1" applyAlignment="1">
      <alignment horizontal="center"/>
    </xf>
    <xf numFmtId="0" fontId="74" fillId="22" borderId="75" xfId="0" applyFont="1" applyFill="1" applyBorder="1" applyAlignment="1">
      <alignment horizontal="center"/>
    </xf>
    <xf numFmtId="0" fontId="74" fillId="11" borderId="75" xfId="0" applyFont="1" applyFill="1" applyBorder="1" applyAlignment="1">
      <alignment horizontal="center"/>
    </xf>
    <xf numFmtId="0" fontId="74" fillId="11" borderId="78" xfId="0" applyFont="1" applyFill="1" applyBorder="1" applyAlignment="1">
      <alignment horizontal="center"/>
    </xf>
    <xf numFmtId="0" fontId="74" fillId="11" borderId="17" xfId="0" applyFont="1" applyFill="1" applyBorder="1" applyAlignment="1">
      <alignment horizontal="center"/>
    </xf>
    <xf numFmtId="0" fontId="57" fillId="37" borderId="41" xfId="0" applyFont="1" applyFill="1" applyBorder="1"/>
    <xf numFmtId="0" fontId="32" fillId="9" borderId="58" xfId="0" applyFont="1" applyFill="1" applyBorder="1" applyAlignment="1">
      <alignment horizontal="center"/>
    </xf>
    <xf numFmtId="2" fontId="28" fillId="9" borderId="31" xfId="0" applyNumberFormat="1" applyFont="1" applyFill="1" applyBorder="1" applyAlignment="1">
      <alignment horizontal="center"/>
    </xf>
    <xf numFmtId="0" fontId="62" fillId="14" borderId="15" xfId="0" applyFont="1" applyFill="1" applyBorder="1"/>
    <xf numFmtId="165" fontId="71" fillId="29" borderId="71" xfId="0" applyNumberFormat="1" applyFont="1" applyFill="1" applyBorder="1" applyAlignment="1">
      <alignment horizontal="center"/>
    </xf>
    <xf numFmtId="2" fontId="48" fillId="0" borderId="76" xfId="0" applyNumberFormat="1" applyFont="1" applyBorder="1" applyAlignment="1">
      <alignment horizontal="center"/>
    </xf>
    <xf numFmtId="0" fontId="103" fillId="7" borderId="42" xfId="0" applyFont="1" applyFill="1" applyBorder="1" applyAlignment="1">
      <alignment horizontal="center"/>
    </xf>
    <xf numFmtId="0" fontId="74" fillId="9" borderId="58" xfId="0" applyFont="1" applyFill="1" applyBorder="1" applyAlignment="1">
      <alignment horizontal="center"/>
    </xf>
    <xf numFmtId="0" fontId="119" fillId="9" borderId="58" xfId="0" applyFont="1" applyFill="1" applyBorder="1" applyAlignment="1">
      <alignment horizontal="center"/>
    </xf>
    <xf numFmtId="2" fontId="48" fillId="6" borderId="30" xfId="0" applyNumberFormat="1" applyFont="1" applyFill="1" applyBorder="1" applyAlignment="1">
      <alignment horizontal="center"/>
    </xf>
    <xf numFmtId="2" fontId="96" fillId="7" borderId="7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left"/>
    </xf>
    <xf numFmtId="0" fontId="103" fillId="0" borderId="0" xfId="0" applyFont="1" applyBorder="1"/>
    <xf numFmtId="0" fontId="0" fillId="0" borderId="0" xfId="0" applyFont="1" applyBorder="1"/>
    <xf numFmtId="166" fontId="2" fillId="0" borderId="0" xfId="0" applyNumberFormat="1" applyFont="1" applyBorder="1" applyAlignment="1">
      <alignment horizontal="left"/>
    </xf>
    <xf numFmtId="2" fontId="76" fillId="0" borderId="0" xfId="0" applyNumberFormat="1" applyFont="1" applyBorder="1" applyAlignment="1">
      <alignment horizontal="left"/>
    </xf>
    <xf numFmtId="0" fontId="79" fillId="0" borderId="0" xfId="0" applyFont="1" applyBorder="1" applyAlignment="1">
      <alignment horizontal="left"/>
    </xf>
    <xf numFmtId="0" fontId="54" fillId="0" borderId="0" xfId="0" applyFont="1" applyBorder="1" applyAlignment="1">
      <alignment horizontal="left"/>
    </xf>
    <xf numFmtId="165" fontId="74" fillId="9" borderId="58" xfId="0" applyNumberFormat="1" applyFont="1" applyFill="1" applyBorder="1" applyAlignment="1">
      <alignment horizontal="center"/>
    </xf>
    <xf numFmtId="2" fontId="32" fillId="9" borderId="58" xfId="0" applyNumberFormat="1" applyFont="1" applyFill="1" applyBorder="1" applyAlignment="1">
      <alignment horizontal="center"/>
    </xf>
    <xf numFmtId="165" fontId="48" fillId="11" borderId="58" xfId="0" applyNumberFormat="1" applyFont="1" applyFill="1" applyBorder="1" applyAlignment="1">
      <alignment horizontal="center"/>
    </xf>
    <xf numFmtId="166" fontId="48" fillId="15" borderId="58" xfId="0" applyNumberFormat="1" applyFont="1" applyFill="1" applyBorder="1" applyAlignment="1">
      <alignment horizontal="center"/>
    </xf>
    <xf numFmtId="2" fontId="48" fillId="7" borderId="58" xfId="0" applyNumberFormat="1" applyFont="1" applyFill="1" applyBorder="1" applyAlignment="1">
      <alignment horizontal="center"/>
    </xf>
    <xf numFmtId="2" fontId="48" fillId="9" borderId="58" xfId="0" applyNumberFormat="1" applyFont="1" applyFill="1" applyBorder="1" applyAlignment="1">
      <alignment horizontal="center"/>
    </xf>
    <xf numFmtId="0" fontId="48" fillId="6" borderId="30" xfId="0" applyFont="1" applyFill="1" applyBorder="1" applyAlignment="1">
      <alignment horizontal="center"/>
    </xf>
    <xf numFmtId="0" fontId="56" fillId="4" borderId="48" xfId="0" applyFont="1" applyFill="1" applyBorder="1"/>
    <xf numFmtId="0" fontId="71" fillId="29" borderId="57" xfId="0" applyFont="1" applyFill="1" applyBorder="1" applyAlignment="1">
      <alignment horizontal="center"/>
    </xf>
    <xf numFmtId="0" fontId="72" fillId="7" borderId="1" xfId="0" applyFont="1" applyFill="1" applyBorder="1" applyAlignment="1">
      <alignment horizontal="center"/>
    </xf>
    <xf numFmtId="2" fontId="72" fillId="0" borderId="52" xfId="0" applyNumberFormat="1" applyFont="1" applyBorder="1" applyAlignment="1">
      <alignment horizontal="center"/>
    </xf>
    <xf numFmtId="0" fontId="0" fillId="7" borderId="42" xfId="0" applyFill="1" applyBorder="1" applyAlignment="1">
      <alignment horizontal="center"/>
    </xf>
    <xf numFmtId="0" fontId="28" fillId="7" borderId="42" xfId="0" applyFont="1" applyFill="1" applyBorder="1" applyAlignment="1">
      <alignment horizontal="center"/>
    </xf>
    <xf numFmtId="2" fontId="0" fillId="7" borderId="42" xfId="0" applyNumberFormat="1" applyFill="1" applyBorder="1"/>
    <xf numFmtId="165" fontId="28" fillId="7" borderId="42" xfId="0" applyNumberFormat="1" applyFont="1" applyFill="1" applyBorder="1" applyAlignment="1">
      <alignment horizontal="center"/>
    </xf>
    <xf numFmtId="0" fontId="0" fillId="7" borderId="42" xfId="0" applyFill="1" applyBorder="1"/>
    <xf numFmtId="165" fontId="72" fillId="9" borderId="31" xfId="0" applyNumberFormat="1" applyFont="1" applyFill="1" applyBorder="1" applyAlignment="1">
      <alignment horizontal="center"/>
    </xf>
    <xf numFmtId="0" fontId="72" fillId="6" borderId="24" xfId="0" applyFont="1" applyFill="1" applyBorder="1" applyAlignment="1">
      <alignment horizontal="center"/>
    </xf>
    <xf numFmtId="0" fontId="72" fillId="6" borderId="62" xfId="0" applyFont="1" applyFill="1" applyBorder="1" applyAlignment="1">
      <alignment horizontal="center"/>
    </xf>
    <xf numFmtId="2" fontId="48" fillId="7" borderId="85" xfId="0" applyNumberFormat="1" applyFont="1" applyFill="1" applyBorder="1" applyAlignment="1">
      <alignment horizontal="center"/>
    </xf>
    <xf numFmtId="2" fontId="34" fillId="0" borderId="0" xfId="0" applyNumberFormat="1" applyFont="1" applyFill="1" applyBorder="1" applyAlignment="1">
      <alignment horizontal="left"/>
    </xf>
    <xf numFmtId="2" fontId="38" fillId="0" borderId="0" xfId="0" applyNumberFormat="1" applyFont="1" applyFill="1" applyBorder="1" applyAlignment="1">
      <alignment horizontal="left"/>
    </xf>
    <xf numFmtId="2" fontId="34" fillId="0" borderId="0" xfId="0" applyNumberFormat="1" applyFont="1" applyFill="1" applyBorder="1"/>
    <xf numFmtId="2" fontId="34" fillId="0" borderId="0" xfId="0" applyNumberFormat="1" applyFont="1" applyBorder="1" applyAlignment="1">
      <alignment horizontal="center"/>
    </xf>
    <xf numFmtId="2" fontId="14" fillId="0" borderId="11" xfId="0" applyNumberFormat="1" applyFont="1" applyBorder="1" applyAlignment="1">
      <alignment horizontal="center"/>
    </xf>
    <xf numFmtId="1" fontId="33" fillId="0" borderId="23" xfId="0" applyNumberFormat="1" applyFont="1" applyBorder="1" applyAlignment="1">
      <alignment horizontal="center"/>
    </xf>
    <xf numFmtId="2" fontId="16" fillId="0" borderId="75" xfId="0" applyNumberFormat="1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3" xfId="0" applyBorder="1" applyAlignment="1">
      <alignment horizontal="center"/>
    </xf>
    <xf numFmtId="0" fontId="7" fillId="3" borderId="0" xfId="0" applyFont="1" applyFill="1"/>
    <xf numFmtId="0" fontId="7" fillId="14" borderId="66" xfId="0" applyFont="1" applyFill="1" applyBorder="1"/>
    <xf numFmtId="2" fontId="44" fillId="7" borderId="59" xfId="0" applyNumberFormat="1" applyFont="1" applyFill="1" applyBorder="1" applyAlignment="1">
      <alignment horizontal="center"/>
    </xf>
    <xf numFmtId="165" fontId="72" fillId="7" borderId="67" xfId="0" applyNumberFormat="1" applyFont="1" applyFill="1" applyBorder="1" applyAlignment="1">
      <alignment horizontal="center"/>
    </xf>
    <xf numFmtId="2" fontId="48" fillId="7" borderId="59" xfId="0" applyNumberFormat="1" applyFont="1" applyFill="1" applyBorder="1" applyAlignment="1">
      <alignment horizontal="center"/>
    </xf>
    <xf numFmtId="0" fontId="41" fillId="0" borderId="39" xfId="0" applyFont="1" applyBorder="1" applyAlignment="1">
      <alignment horizontal="center"/>
    </xf>
    <xf numFmtId="0" fontId="41" fillId="0" borderId="44" xfId="0" applyFont="1" applyBorder="1" applyAlignment="1">
      <alignment horizontal="center"/>
    </xf>
    <xf numFmtId="0" fontId="41" fillId="0" borderId="43" xfId="0" applyFont="1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49" xfId="0" applyBorder="1" applyAlignment="1">
      <alignment horizontal="center"/>
    </xf>
    <xf numFmtId="2" fontId="41" fillId="0" borderId="54" xfId="0" applyNumberFormat="1" applyFont="1" applyBorder="1" applyAlignment="1">
      <alignment horizontal="center"/>
    </xf>
    <xf numFmtId="2" fontId="41" fillId="0" borderId="39" xfId="0" applyNumberFormat="1" applyFont="1" applyBorder="1" applyAlignment="1">
      <alignment horizontal="center"/>
    </xf>
    <xf numFmtId="2" fontId="41" fillId="0" borderId="44" xfId="0" applyNumberFormat="1" applyFont="1" applyBorder="1" applyAlignment="1">
      <alignment horizontal="center"/>
    </xf>
    <xf numFmtId="2" fontId="41" fillId="0" borderId="43" xfId="0" applyNumberFormat="1" applyFont="1" applyBorder="1" applyAlignment="1">
      <alignment horizontal="center"/>
    </xf>
    <xf numFmtId="0" fontId="52" fillId="0" borderId="76" xfId="0" applyFont="1" applyBorder="1" applyAlignment="1">
      <alignment horizontal="center"/>
    </xf>
    <xf numFmtId="0" fontId="52" fillId="0" borderId="55" xfId="0" applyFont="1" applyBorder="1" applyAlignment="1">
      <alignment horizontal="center"/>
    </xf>
    <xf numFmtId="0" fontId="52" fillId="0" borderId="30" xfId="0" applyFont="1" applyBorder="1" applyAlignment="1">
      <alignment horizontal="center"/>
    </xf>
    <xf numFmtId="2" fontId="41" fillId="0" borderId="1" xfId="0" applyNumberFormat="1" applyFont="1" applyBorder="1" applyAlignment="1">
      <alignment horizontal="center"/>
    </xf>
    <xf numFmtId="0" fontId="52" fillId="0" borderId="49" xfId="0" applyFont="1" applyBorder="1" applyAlignment="1">
      <alignment horizontal="center"/>
    </xf>
    <xf numFmtId="0" fontId="103" fillId="22" borderId="69" xfId="0" applyFont="1" applyFill="1" applyBorder="1" applyAlignment="1">
      <alignment horizontal="center"/>
    </xf>
    <xf numFmtId="0" fontId="103" fillId="11" borderId="69" xfId="0" applyFont="1" applyFill="1" applyBorder="1" applyAlignment="1">
      <alignment horizontal="center"/>
    </xf>
    <xf numFmtId="0" fontId="103" fillId="11" borderId="71" xfId="0" applyFont="1" applyFill="1" applyBorder="1" applyAlignment="1">
      <alignment horizontal="center"/>
    </xf>
    <xf numFmtId="2" fontId="16" fillId="0" borderId="30" xfId="0" applyNumberFormat="1" applyFont="1" applyBorder="1" applyAlignment="1">
      <alignment horizontal="center"/>
    </xf>
    <xf numFmtId="2" fontId="17" fillId="0" borderId="44" xfId="0" applyNumberFormat="1" applyFont="1" applyBorder="1" applyAlignment="1">
      <alignment horizontal="center"/>
    </xf>
    <xf numFmtId="0" fontId="2" fillId="0" borderId="11" xfId="0" applyFont="1" applyFill="1" applyBorder="1"/>
    <xf numFmtId="2" fontId="7" fillId="0" borderId="0" xfId="0" applyNumberFormat="1" applyFont="1" applyFill="1" applyBorder="1"/>
    <xf numFmtId="2" fontId="17" fillId="0" borderId="54" xfId="0" applyNumberFormat="1" applyFont="1" applyFill="1" applyBorder="1" applyAlignment="1">
      <alignment horizontal="center"/>
    </xf>
    <xf numFmtId="2" fontId="14" fillId="0" borderId="50" xfId="0" applyNumberFormat="1" applyFont="1" applyBorder="1" applyAlignment="1">
      <alignment horizontal="center"/>
    </xf>
    <xf numFmtId="0" fontId="0" fillId="0" borderId="46" xfId="0" applyFill="1" applyBorder="1" applyAlignment="1">
      <alignment horizontal="left"/>
    </xf>
    <xf numFmtId="1" fontId="34" fillId="0" borderId="63" xfId="0" applyNumberFormat="1" applyFont="1" applyFill="1" applyBorder="1" applyAlignment="1">
      <alignment horizontal="center"/>
    </xf>
    <xf numFmtId="167" fontId="16" fillId="0" borderId="0" xfId="0" applyNumberFormat="1" applyFont="1" applyAlignment="1">
      <alignment horizontal="left"/>
    </xf>
    <xf numFmtId="2" fontId="14" fillId="0" borderId="66" xfId="0" applyNumberFormat="1" applyFont="1" applyFill="1" applyBorder="1" applyAlignment="1">
      <alignment horizontal="center"/>
    </xf>
    <xf numFmtId="2" fontId="14" fillId="0" borderId="73" xfId="0" applyNumberFormat="1" applyFont="1" applyFill="1" applyBorder="1" applyAlignment="1">
      <alignment horizontal="center"/>
    </xf>
    <xf numFmtId="2" fontId="14" fillId="0" borderId="54" xfId="0" applyNumberFormat="1" applyFont="1" applyFill="1" applyBorder="1" applyAlignment="1">
      <alignment horizontal="center"/>
    </xf>
    <xf numFmtId="2" fontId="16" fillId="0" borderId="54" xfId="0" applyNumberFormat="1" applyFont="1" applyFill="1" applyBorder="1" applyAlignment="1">
      <alignment horizontal="center"/>
    </xf>
    <xf numFmtId="2" fontId="16" fillId="0" borderId="57" xfId="0" applyNumberFormat="1" applyFont="1" applyFill="1" applyBorder="1" applyAlignment="1">
      <alignment horizontal="center"/>
    </xf>
    <xf numFmtId="2" fontId="17" fillId="0" borderId="77" xfId="0" applyNumberFormat="1" applyFont="1" applyFill="1" applyBorder="1" applyAlignment="1">
      <alignment horizontal="center"/>
    </xf>
    <xf numFmtId="2" fontId="14" fillId="0" borderId="77" xfId="0" applyNumberFormat="1" applyFont="1" applyFill="1" applyBorder="1" applyAlignment="1">
      <alignment horizontal="center"/>
    </xf>
    <xf numFmtId="2" fontId="17" fillId="0" borderId="71" xfId="0" applyNumberFormat="1" applyFont="1" applyFill="1" applyBorder="1" applyAlignment="1">
      <alignment horizontal="center"/>
    </xf>
    <xf numFmtId="2" fontId="16" fillId="0" borderId="77" xfId="0" applyNumberFormat="1" applyFont="1" applyFill="1" applyBorder="1" applyAlignment="1">
      <alignment horizontal="center"/>
    </xf>
    <xf numFmtId="2" fontId="16" fillId="0" borderId="71" xfId="0" applyNumberFormat="1" applyFont="1" applyFill="1" applyBorder="1" applyAlignment="1">
      <alignment horizontal="center"/>
    </xf>
    <xf numFmtId="165" fontId="16" fillId="0" borderId="77" xfId="0" applyNumberFormat="1" applyFont="1" applyFill="1" applyBorder="1" applyAlignment="1">
      <alignment horizontal="center"/>
    </xf>
    <xf numFmtId="165" fontId="16" fillId="0" borderId="73" xfId="0" applyNumberFormat="1" applyFont="1" applyFill="1" applyBorder="1" applyAlignment="1">
      <alignment horizontal="center"/>
    </xf>
    <xf numFmtId="0" fontId="32" fillId="0" borderId="54" xfId="0" applyFont="1" applyFill="1" applyBorder="1" applyAlignment="1">
      <alignment horizontal="left"/>
    </xf>
    <xf numFmtId="165" fontId="16" fillId="0" borderId="77" xfId="0" applyNumberFormat="1" applyFont="1" applyBorder="1" applyAlignment="1">
      <alignment horizontal="center"/>
    </xf>
    <xf numFmtId="0" fontId="32" fillId="0" borderId="77" xfId="0" applyFont="1" applyFill="1" applyBorder="1" applyAlignment="1">
      <alignment horizontal="left"/>
    </xf>
    <xf numFmtId="0" fontId="32" fillId="0" borderId="44" xfId="0" applyFont="1" applyFill="1" applyBorder="1" applyAlignment="1">
      <alignment horizontal="left"/>
    </xf>
    <xf numFmtId="2" fontId="17" fillId="0" borderId="75" xfId="0" applyNumberFormat="1" applyFont="1" applyBorder="1" applyAlignment="1">
      <alignment horizontal="center"/>
    </xf>
    <xf numFmtId="0" fontId="0" fillId="6" borderId="48" xfId="0" applyFill="1" applyBorder="1" applyAlignment="1">
      <alignment horizontal="center"/>
    </xf>
    <xf numFmtId="1" fontId="32" fillId="6" borderId="83" xfId="0" applyNumberFormat="1" applyFont="1" applyFill="1" applyBorder="1" applyAlignment="1">
      <alignment horizontal="center"/>
    </xf>
    <xf numFmtId="9" fontId="2" fillId="0" borderId="26" xfId="0" applyNumberFormat="1" applyFont="1" applyBorder="1" applyAlignment="1">
      <alignment horizontal="center"/>
    </xf>
    <xf numFmtId="0" fontId="45" fillId="0" borderId="24" xfId="0" applyFont="1" applyBorder="1" applyAlignment="1">
      <alignment horizontal="center"/>
    </xf>
    <xf numFmtId="0" fontId="45" fillId="0" borderId="75" xfId="0" applyFont="1" applyBorder="1" applyAlignment="1">
      <alignment horizontal="center"/>
    </xf>
    <xf numFmtId="0" fontId="45" fillId="0" borderId="62" xfId="0" applyFont="1" applyBorder="1" applyAlignment="1">
      <alignment horizontal="center"/>
    </xf>
    <xf numFmtId="0" fontId="7" fillId="0" borderId="7" xfId="0" applyFont="1" applyBorder="1"/>
    <xf numFmtId="0" fontId="7" fillId="0" borderId="69" xfId="0" applyFont="1" applyBorder="1"/>
    <xf numFmtId="0" fontId="139" fillId="0" borderId="69" xfId="0" applyFont="1" applyBorder="1"/>
    <xf numFmtId="0" fontId="7" fillId="0" borderId="65" xfId="0" applyFont="1" applyBorder="1"/>
    <xf numFmtId="0" fontId="45" fillId="0" borderId="56" xfId="0" applyFont="1" applyBorder="1" applyAlignment="1">
      <alignment horizontal="center"/>
    </xf>
    <xf numFmtId="9" fontId="7" fillId="6" borderId="9" xfId="0" applyNumberFormat="1" applyFont="1" applyFill="1" applyBorder="1" applyAlignment="1">
      <alignment horizontal="center"/>
    </xf>
    <xf numFmtId="0" fontId="45" fillId="0" borderId="78" xfId="0" applyFont="1" applyBorder="1" applyAlignment="1">
      <alignment horizontal="center"/>
    </xf>
    <xf numFmtId="2" fontId="14" fillId="0" borderId="60" xfId="0" applyNumberFormat="1" applyFont="1" applyBorder="1" applyAlignment="1">
      <alignment horizontal="center"/>
    </xf>
    <xf numFmtId="2" fontId="14" fillId="0" borderId="62" xfId="0" applyNumberFormat="1" applyFont="1" applyBorder="1" applyAlignment="1">
      <alignment horizontal="center"/>
    </xf>
    <xf numFmtId="0" fontId="63" fillId="0" borderId="3" xfId="0" applyFont="1" applyBorder="1" applyAlignment="1">
      <alignment horizontal="left"/>
    </xf>
    <xf numFmtId="0" fontId="46" fillId="0" borderId="36" xfId="0" applyFont="1" applyBorder="1" applyAlignment="1">
      <alignment horizontal="left"/>
    </xf>
    <xf numFmtId="0" fontId="52" fillId="0" borderId="19" xfId="0" applyFont="1" applyBorder="1" applyAlignment="1">
      <alignment horizontal="center"/>
    </xf>
    <xf numFmtId="1" fontId="52" fillId="0" borderId="63" xfId="0" applyNumberFormat="1" applyFont="1" applyBorder="1" applyAlignment="1">
      <alignment horizontal="center"/>
    </xf>
    <xf numFmtId="164" fontId="53" fillId="0" borderId="50" xfId="0" applyNumberFormat="1" applyFont="1" applyBorder="1" applyAlignment="1">
      <alignment horizontal="right"/>
    </xf>
    <xf numFmtId="164" fontId="53" fillId="0" borderId="79" xfId="0" applyNumberFormat="1" applyFont="1" applyBorder="1" applyAlignment="1">
      <alignment horizontal="right"/>
    </xf>
    <xf numFmtId="1" fontId="52" fillId="0" borderId="63" xfId="0" applyNumberFormat="1" applyFont="1" applyFill="1" applyBorder="1" applyAlignment="1">
      <alignment horizontal="center"/>
    </xf>
    <xf numFmtId="0" fontId="112" fillId="0" borderId="64" xfId="0" applyFont="1" applyBorder="1" applyAlignment="1">
      <alignment horizontal="right"/>
    </xf>
    <xf numFmtId="0" fontId="116" fillId="0" borderId="53" xfId="0" applyFont="1" applyBorder="1" applyAlignment="1">
      <alignment horizontal="right"/>
    </xf>
    <xf numFmtId="0" fontId="116" fillId="0" borderId="33" xfId="0" applyFont="1" applyBorder="1" applyAlignment="1">
      <alignment horizontal="right"/>
    </xf>
    <xf numFmtId="164" fontId="14" fillId="0" borderId="53" xfId="0" applyNumberFormat="1" applyFont="1" applyBorder="1" applyAlignment="1">
      <alignment horizontal="right"/>
    </xf>
    <xf numFmtId="1" fontId="52" fillId="0" borderId="48" xfId="0" applyNumberFormat="1" applyFont="1" applyBorder="1" applyAlignment="1">
      <alignment horizontal="center"/>
    </xf>
    <xf numFmtId="0" fontId="14" fillId="0" borderId="49" xfId="0" applyFont="1" applyBorder="1" applyAlignment="1">
      <alignment horizontal="center"/>
    </xf>
    <xf numFmtId="2" fontId="17" fillId="0" borderId="54" xfId="0" applyNumberFormat="1" applyFont="1" applyBorder="1" applyAlignment="1">
      <alignment horizontal="center"/>
    </xf>
    <xf numFmtId="2" fontId="17" fillId="0" borderId="30" xfId="0" applyNumberFormat="1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8" fillId="0" borderId="48" xfId="0" applyFont="1" applyBorder="1" applyAlignment="1">
      <alignment horizontal="left"/>
    </xf>
    <xf numFmtId="0" fontId="8" fillId="0" borderId="1" xfId="0" applyFont="1" applyBorder="1" applyAlignment="1">
      <alignment horizontal="right"/>
    </xf>
    <xf numFmtId="0" fontId="62" fillId="0" borderId="1" xfId="0" applyFont="1" applyBorder="1" applyAlignment="1">
      <alignment horizontal="center"/>
    </xf>
    <xf numFmtId="0" fontId="2" fillId="0" borderId="68" xfId="0" applyFont="1" applyFill="1" applyBorder="1" applyAlignment="1">
      <alignment horizontal="center"/>
    </xf>
    <xf numFmtId="164" fontId="53" fillId="0" borderId="53" xfId="0" applyNumberFormat="1" applyFont="1" applyBorder="1" applyAlignment="1">
      <alignment horizontal="right"/>
    </xf>
    <xf numFmtId="1" fontId="52" fillId="0" borderId="84" xfId="0" applyNumberFormat="1" applyFont="1" applyFill="1" applyBorder="1" applyAlignment="1">
      <alignment horizontal="center"/>
    </xf>
    <xf numFmtId="1" fontId="52" fillId="0" borderId="26" xfId="0" applyNumberFormat="1" applyFont="1" applyFill="1" applyBorder="1" applyAlignment="1">
      <alignment horizontal="center"/>
    </xf>
    <xf numFmtId="1" fontId="52" fillId="0" borderId="48" xfId="0" applyNumberFormat="1" applyFont="1" applyFill="1" applyBorder="1" applyAlignment="1">
      <alignment horizontal="center"/>
    </xf>
    <xf numFmtId="164" fontId="53" fillId="0" borderId="76" xfId="0" applyNumberFormat="1" applyFont="1" applyBorder="1" applyAlignment="1">
      <alignment horizontal="right"/>
    </xf>
    <xf numFmtId="0" fontId="112" fillId="0" borderId="50" xfId="0" applyFont="1" applyBorder="1" applyAlignment="1">
      <alignment horizontal="right"/>
    </xf>
    <xf numFmtId="0" fontId="7" fillId="0" borderId="36" xfId="0" applyFont="1" applyBorder="1" applyAlignment="1">
      <alignment horizontal="center"/>
    </xf>
    <xf numFmtId="2" fontId="19" fillId="2" borderId="75" xfId="0" applyNumberFormat="1" applyFont="1" applyFill="1" applyBorder="1" applyAlignment="1">
      <alignment horizontal="center"/>
    </xf>
    <xf numFmtId="0" fontId="62" fillId="0" borderId="1" xfId="0" applyFont="1" applyFill="1" applyBorder="1" applyAlignment="1">
      <alignment horizontal="center"/>
    </xf>
    <xf numFmtId="0" fontId="76" fillId="0" borderId="69" xfId="0" applyFont="1" applyFill="1" applyBorder="1" applyAlignment="1">
      <alignment horizontal="left"/>
    </xf>
    <xf numFmtId="0" fontId="45" fillId="0" borderId="80" xfId="0" applyFont="1" applyBorder="1" applyAlignment="1">
      <alignment horizontal="center"/>
    </xf>
    <xf numFmtId="0" fontId="21" fillId="0" borderId="23" xfId="0" applyFont="1" applyFill="1" applyBorder="1" applyAlignment="1">
      <alignment horizontal="left"/>
    </xf>
    <xf numFmtId="0" fontId="2" fillId="0" borderId="36" xfId="0" applyFont="1" applyFill="1" applyBorder="1"/>
    <xf numFmtId="0" fontId="2" fillId="0" borderId="1" xfId="0" applyFont="1" applyFill="1" applyBorder="1"/>
    <xf numFmtId="164" fontId="53" fillId="0" borderId="33" xfId="0" applyNumberFormat="1" applyFont="1" applyBorder="1" applyAlignment="1">
      <alignment horizontal="right"/>
    </xf>
    <xf numFmtId="164" fontId="14" fillId="0" borderId="55" xfId="0" applyNumberFormat="1" applyFont="1" applyBorder="1" applyAlignment="1">
      <alignment horizontal="right"/>
    </xf>
    <xf numFmtId="2" fontId="32" fillId="0" borderId="76" xfId="0" applyNumberFormat="1" applyFont="1" applyBorder="1"/>
    <xf numFmtId="165" fontId="32" fillId="0" borderId="0" xfId="0" applyNumberFormat="1" applyFont="1" applyFill="1" applyBorder="1"/>
    <xf numFmtId="165" fontId="27" fillId="29" borderId="69" xfId="0" applyNumberFormat="1" applyFont="1" applyFill="1" applyBorder="1" applyAlignment="1">
      <alignment horizontal="center"/>
    </xf>
    <xf numFmtId="0" fontId="71" fillId="0" borderId="78" xfId="0" applyFont="1" applyFill="1" applyBorder="1" applyAlignment="1">
      <alignment horizontal="left"/>
    </xf>
    <xf numFmtId="165" fontId="61" fillId="0" borderId="59" xfId="0" applyNumberFormat="1" applyFont="1" applyBorder="1" applyAlignment="1">
      <alignment horizontal="center"/>
    </xf>
    <xf numFmtId="165" fontId="120" fillId="11" borderId="58" xfId="0" applyNumberFormat="1" applyFont="1" applyFill="1" applyBorder="1" applyAlignment="1">
      <alignment horizontal="center"/>
    </xf>
    <xf numFmtId="166" fontId="72" fillId="7" borderId="67" xfId="0" applyNumberFormat="1" applyFont="1" applyFill="1" applyBorder="1" applyAlignment="1">
      <alignment horizontal="center"/>
    </xf>
    <xf numFmtId="0" fontId="0" fillId="0" borderId="0" xfId="0" applyFill="1" applyAlignment="1">
      <alignment horizontal="right"/>
    </xf>
    <xf numFmtId="0" fontId="55" fillId="0" borderId="0" xfId="0" applyFont="1" applyFill="1"/>
    <xf numFmtId="0" fontId="0" fillId="0" borderId="25" xfId="0" applyBorder="1" applyAlignment="1">
      <alignment horizontal="center"/>
    </xf>
    <xf numFmtId="0" fontId="159" fillId="0" borderId="71" xfId="0" applyFont="1" applyBorder="1"/>
    <xf numFmtId="0" fontId="160" fillId="0" borderId="43" xfId="0" applyFont="1" applyBorder="1"/>
    <xf numFmtId="0" fontId="139" fillId="0" borderId="57" xfId="0" applyFont="1" applyBorder="1"/>
    <xf numFmtId="0" fontId="45" fillId="0" borderId="71" xfId="0" applyFont="1" applyBorder="1" applyAlignment="1">
      <alignment horizontal="center"/>
    </xf>
    <xf numFmtId="0" fontId="45" fillId="0" borderId="57" xfId="0" applyFont="1" applyBorder="1" applyAlignment="1">
      <alignment horizontal="center"/>
    </xf>
    <xf numFmtId="0" fontId="45" fillId="0" borderId="7" xfId="0" applyFont="1" applyBorder="1" applyAlignment="1">
      <alignment horizontal="center"/>
    </xf>
    <xf numFmtId="0" fontId="45" fillId="0" borderId="69" xfId="0" applyFont="1" applyBorder="1" applyAlignment="1">
      <alignment horizontal="center"/>
    </xf>
    <xf numFmtId="0" fontId="45" fillId="0" borderId="65" xfId="0" applyFont="1" applyBorder="1" applyAlignment="1">
      <alignment horizontal="center"/>
    </xf>
    <xf numFmtId="0" fontId="52" fillId="0" borderId="66" xfId="0" applyFont="1" applyBorder="1" applyAlignment="1">
      <alignment horizontal="center"/>
    </xf>
    <xf numFmtId="0" fontId="52" fillId="0" borderId="70" xfId="0" applyFont="1" applyBorder="1" applyAlignment="1">
      <alignment horizontal="center"/>
    </xf>
    <xf numFmtId="2" fontId="41" fillId="0" borderId="22" xfId="0" applyNumberFormat="1" applyFont="1" applyBorder="1" applyAlignment="1">
      <alignment horizontal="center"/>
    </xf>
    <xf numFmtId="2" fontId="41" fillId="0" borderId="23" xfId="0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/>
    </xf>
    <xf numFmtId="2" fontId="41" fillId="0" borderId="55" xfId="0" applyNumberFormat="1" applyFont="1" applyBorder="1" applyAlignment="1">
      <alignment horizontal="center"/>
    </xf>
    <xf numFmtId="2" fontId="41" fillId="0" borderId="56" xfId="0" applyNumberFormat="1" applyFont="1" applyBorder="1" applyAlignment="1">
      <alignment horizontal="center"/>
    </xf>
    <xf numFmtId="2" fontId="41" fillId="0" borderId="38" xfId="0" applyNumberFormat="1" applyFont="1" applyBorder="1" applyAlignment="1">
      <alignment horizontal="center"/>
    </xf>
    <xf numFmtId="2" fontId="41" fillId="0" borderId="80" xfId="0" applyNumberFormat="1" applyFont="1" applyBorder="1" applyAlignment="1">
      <alignment horizontal="center"/>
    </xf>
    <xf numFmtId="2" fontId="41" fillId="0" borderId="53" xfId="0" applyNumberFormat="1" applyFont="1" applyBorder="1" applyAlignment="1">
      <alignment horizontal="center"/>
    </xf>
    <xf numFmtId="2" fontId="41" fillId="0" borderId="52" xfId="0" applyNumberFormat="1" applyFont="1" applyBorder="1" applyAlignment="1">
      <alignment horizontal="center"/>
    </xf>
    <xf numFmtId="2" fontId="70" fillId="0" borderId="59" xfId="0" applyNumberFormat="1" applyFont="1" applyBorder="1" applyAlignment="1">
      <alignment horizontal="center"/>
    </xf>
    <xf numFmtId="2" fontId="2" fillId="0" borderId="75" xfId="0" applyNumberFormat="1" applyFont="1" applyBorder="1" applyAlignment="1">
      <alignment horizontal="center"/>
    </xf>
    <xf numFmtId="2" fontId="2" fillId="0" borderId="59" xfId="0" applyNumberFormat="1" applyFont="1" applyBorder="1" applyAlignment="1">
      <alignment horizontal="center"/>
    </xf>
    <xf numFmtId="2" fontId="2" fillId="0" borderId="60" xfId="0" applyNumberFormat="1" applyFont="1" applyBorder="1" applyAlignment="1">
      <alignment horizontal="center"/>
    </xf>
    <xf numFmtId="2" fontId="2" fillId="0" borderId="62" xfId="0" applyNumberFormat="1" applyFont="1" applyBorder="1" applyAlignment="1">
      <alignment horizontal="center"/>
    </xf>
    <xf numFmtId="0" fontId="161" fillId="0" borderId="71" xfId="0" applyFont="1" applyBorder="1" applyAlignment="1">
      <alignment horizontal="center"/>
    </xf>
    <xf numFmtId="2" fontId="162" fillId="0" borderId="50" xfId="0" applyNumberFormat="1" applyFont="1" applyBorder="1" applyAlignment="1">
      <alignment horizontal="center"/>
    </xf>
    <xf numFmtId="2" fontId="162" fillId="0" borderId="77" xfId="0" applyNumberFormat="1" applyFont="1" applyBorder="1" applyAlignment="1">
      <alignment horizontal="center"/>
    </xf>
    <xf numFmtId="2" fontId="162" fillId="0" borderId="36" xfId="0" applyNumberFormat="1" applyFont="1" applyBorder="1" applyAlignment="1">
      <alignment horizontal="center"/>
    </xf>
    <xf numFmtId="2" fontId="162" fillId="0" borderId="51" xfId="0" applyNumberFormat="1" applyFont="1" applyBorder="1" applyAlignment="1">
      <alignment horizontal="center"/>
    </xf>
    <xf numFmtId="0" fontId="163" fillId="0" borderId="30" xfId="0" applyFont="1" applyBorder="1" applyAlignment="1">
      <alignment horizontal="center"/>
    </xf>
    <xf numFmtId="0" fontId="163" fillId="6" borderId="84" xfId="0" applyFont="1" applyFill="1" applyBorder="1" applyAlignment="1">
      <alignment horizontal="center"/>
    </xf>
    <xf numFmtId="2" fontId="162" fillId="0" borderId="25" xfId="0" applyNumberFormat="1" applyFont="1" applyBorder="1" applyAlignment="1">
      <alignment horizontal="center"/>
    </xf>
    <xf numFmtId="2" fontId="162" fillId="0" borderId="44" xfId="0" applyNumberFormat="1" applyFont="1" applyBorder="1" applyAlignment="1">
      <alignment horizontal="center"/>
    </xf>
    <xf numFmtId="2" fontId="162" fillId="0" borderId="0" xfId="0" applyNumberFormat="1" applyFont="1" applyBorder="1" applyAlignment="1">
      <alignment horizontal="center"/>
    </xf>
    <xf numFmtId="2" fontId="162" fillId="0" borderId="27" xfId="0" applyNumberFormat="1" applyFont="1" applyBorder="1" applyAlignment="1">
      <alignment horizontal="center"/>
    </xf>
    <xf numFmtId="0" fontId="163" fillId="0" borderId="39" xfId="0" applyFont="1" applyBorder="1" applyAlignment="1">
      <alignment horizontal="center"/>
    </xf>
    <xf numFmtId="0" fontId="163" fillId="6" borderId="26" xfId="0" applyFont="1" applyFill="1" applyBorder="1" applyAlignment="1">
      <alignment horizontal="center"/>
    </xf>
    <xf numFmtId="2" fontId="44" fillId="0" borderId="0" xfId="0" applyNumberFormat="1" applyFont="1" applyFill="1" applyBorder="1" applyAlignment="1">
      <alignment horizontal="center"/>
    </xf>
    <xf numFmtId="2" fontId="2" fillId="0" borderId="54" xfId="0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2" fontId="16" fillId="0" borderId="49" xfId="0" applyNumberFormat="1" applyFont="1" applyBorder="1" applyAlignment="1">
      <alignment horizontal="center"/>
    </xf>
    <xf numFmtId="0" fontId="0" fillId="0" borderId="44" xfId="0" applyBorder="1"/>
    <xf numFmtId="2" fontId="16" fillId="0" borderId="54" xfId="0" applyNumberFormat="1" applyFont="1" applyBorder="1" applyAlignment="1">
      <alignment horizontal="center"/>
    </xf>
    <xf numFmtId="0" fontId="108" fillId="0" borderId="2" xfId="0" applyFont="1" applyFill="1" applyBorder="1" applyAlignment="1">
      <alignment horizontal="left"/>
    </xf>
    <xf numFmtId="0" fontId="0" fillId="0" borderId="3" xfId="0" applyFill="1" applyBorder="1" applyAlignment="1">
      <alignment horizontal="right"/>
    </xf>
    <xf numFmtId="0" fontId="0" fillId="0" borderId="19" xfId="0" applyFill="1" applyBorder="1" applyAlignment="1">
      <alignment horizontal="right"/>
    </xf>
    <xf numFmtId="2" fontId="14" fillId="0" borderId="54" xfId="0" applyNumberFormat="1" applyFont="1" applyBorder="1" applyAlignment="1">
      <alignment horizontal="center"/>
    </xf>
    <xf numFmtId="0" fontId="16" fillId="0" borderId="50" xfId="0" applyFont="1" applyFill="1" applyBorder="1"/>
    <xf numFmtId="0" fontId="32" fillId="0" borderId="51" xfId="0" applyFont="1" applyFill="1" applyBorder="1" applyAlignment="1">
      <alignment horizontal="center"/>
    </xf>
    <xf numFmtId="0" fontId="32" fillId="0" borderId="67" xfId="0" applyFont="1" applyFill="1" applyBorder="1" applyAlignment="1">
      <alignment horizontal="center"/>
    </xf>
    <xf numFmtId="0" fontId="2" fillId="0" borderId="27" xfId="0" applyFont="1" applyFill="1" applyBorder="1" applyAlignment="1">
      <alignment horizontal="center"/>
    </xf>
    <xf numFmtId="0" fontId="7" fillId="0" borderId="77" xfId="0" applyFont="1" applyBorder="1"/>
    <xf numFmtId="0" fontId="139" fillId="0" borderId="54" xfId="0" applyFont="1" applyBorder="1"/>
    <xf numFmtId="0" fontId="45" fillId="0" borderId="52" xfId="0" applyFont="1" applyBorder="1" applyAlignment="1">
      <alignment horizontal="center"/>
    </xf>
    <xf numFmtId="165" fontId="52" fillId="0" borderId="53" xfId="0" applyNumberFormat="1" applyFont="1" applyBorder="1" applyAlignment="1">
      <alignment horizontal="center"/>
    </xf>
    <xf numFmtId="0" fontId="52" fillId="0" borderId="56" xfId="0" applyFont="1" applyBorder="1" applyAlignment="1">
      <alignment horizontal="center"/>
    </xf>
    <xf numFmtId="0" fontId="7" fillId="0" borderId="54" xfId="0" applyFont="1" applyBorder="1"/>
    <xf numFmtId="0" fontId="67" fillId="0" borderId="44" xfId="0" applyFont="1" applyBorder="1"/>
    <xf numFmtId="0" fontId="161" fillId="0" borderId="51" xfId="0" applyFont="1" applyBorder="1" applyAlignment="1">
      <alignment horizontal="center"/>
    </xf>
    <xf numFmtId="0" fontId="162" fillId="0" borderId="30" xfId="0" applyFont="1" applyBorder="1" applyAlignment="1">
      <alignment horizontal="center"/>
    </xf>
    <xf numFmtId="0" fontId="162" fillId="0" borderId="36" xfId="0" applyFont="1" applyBorder="1" applyAlignment="1">
      <alignment horizontal="center"/>
    </xf>
    <xf numFmtId="0" fontId="162" fillId="0" borderId="77" xfId="0" applyFont="1" applyBorder="1" applyAlignment="1">
      <alignment horizontal="center"/>
    </xf>
    <xf numFmtId="0" fontId="161" fillId="0" borderId="27" xfId="0" applyFont="1" applyBorder="1" applyAlignment="1">
      <alignment horizontal="center"/>
    </xf>
    <xf numFmtId="0" fontId="162" fillId="0" borderId="39" xfId="0" applyFont="1" applyBorder="1" applyAlignment="1">
      <alignment horizontal="center"/>
    </xf>
    <xf numFmtId="0" fontId="162" fillId="0" borderId="0" xfId="0" applyFont="1" applyBorder="1" applyAlignment="1">
      <alignment horizontal="center"/>
    </xf>
    <xf numFmtId="0" fontId="162" fillId="0" borderId="44" xfId="0" applyFont="1" applyBorder="1" applyAlignment="1">
      <alignment horizontal="center"/>
    </xf>
    <xf numFmtId="165" fontId="163" fillId="0" borderId="76" xfId="0" applyNumberFormat="1" applyFont="1" applyBorder="1" applyAlignment="1">
      <alignment horizontal="center"/>
    </xf>
    <xf numFmtId="0" fontId="163" fillId="0" borderId="38" xfId="0" applyFont="1" applyBorder="1" applyAlignment="1">
      <alignment horizontal="center"/>
    </xf>
    <xf numFmtId="2" fontId="52" fillId="0" borderId="55" xfId="0" applyNumberFormat="1" applyFont="1" applyBorder="1" applyAlignment="1">
      <alignment horizontal="center"/>
    </xf>
    <xf numFmtId="0" fontId="7" fillId="0" borderId="71" xfId="0" applyFont="1" applyBorder="1"/>
    <xf numFmtId="0" fontId="7" fillId="0" borderId="57" xfId="0" applyFont="1" applyBorder="1"/>
    <xf numFmtId="167" fontId="110" fillId="0" borderId="0" xfId="0" applyNumberFormat="1" applyFont="1" applyFill="1" applyBorder="1" applyAlignment="1">
      <alignment horizontal="center"/>
    </xf>
    <xf numFmtId="0" fontId="162" fillId="0" borderId="71" xfId="0" applyFont="1" applyBorder="1" applyAlignment="1">
      <alignment horizontal="center"/>
    </xf>
    <xf numFmtId="0" fontId="162" fillId="0" borderId="43" xfId="0" applyFont="1" applyBorder="1" applyAlignment="1">
      <alignment horizontal="center"/>
    </xf>
    <xf numFmtId="0" fontId="163" fillId="0" borderId="50" xfId="0" applyFont="1" applyBorder="1" applyAlignment="1">
      <alignment horizontal="center"/>
    </xf>
    <xf numFmtId="0" fontId="163" fillId="0" borderId="51" xfId="0" applyFont="1" applyBorder="1" applyAlignment="1">
      <alignment horizontal="center"/>
    </xf>
    <xf numFmtId="0" fontId="163" fillId="0" borderId="25" xfId="0" applyFont="1" applyBorder="1" applyAlignment="1">
      <alignment horizontal="center"/>
    </xf>
    <xf numFmtId="0" fontId="163" fillId="0" borderId="27" xfId="0" applyFont="1" applyBorder="1" applyAlignment="1">
      <alignment horizontal="center"/>
    </xf>
    <xf numFmtId="2" fontId="32" fillId="0" borderId="53" xfId="0" applyNumberFormat="1" applyFont="1" applyBorder="1" applyAlignment="1">
      <alignment horizontal="center"/>
    </xf>
    <xf numFmtId="0" fontId="52" fillId="0" borderId="52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6" xfId="0" applyBorder="1" applyAlignment="1">
      <alignment horizontal="center"/>
    </xf>
    <xf numFmtId="2" fontId="0" fillId="0" borderId="49" xfId="0" applyNumberFormat="1" applyBorder="1" applyAlignment="1">
      <alignment horizontal="center"/>
    </xf>
    <xf numFmtId="0" fontId="0" fillId="0" borderId="70" xfId="0" applyBorder="1" applyAlignment="1">
      <alignment horizontal="center"/>
    </xf>
    <xf numFmtId="0" fontId="41" fillId="0" borderId="22" xfId="0" applyFont="1" applyBorder="1" applyAlignment="1">
      <alignment horizontal="center"/>
    </xf>
    <xf numFmtId="0" fontId="41" fillId="0" borderId="23" xfId="0" applyFont="1" applyBorder="1" applyAlignment="1">
      <alignment horizontal="center"/>
    </xf>
    <xf numFmtId="0" fontId="41" fillId="0" borderId="24" xfId="0" applyFont="1" applyBorder="1" applyAlignment="1">
      <alignment horizontal="center"/>
    </xf>
    <xf numFmtId="0" fontId="41" fillId="0" borderId="55" xfId="0" applyFont="1" applyBorder="1" applyAlignment="1">
      <alignment horizontal="center"/>
    </xf>
    <xf numFmtId="0" fontId="41" fillId="0" borderId="56" xfId="0" applyFont="1" applyBorder="1" applyAlignment="1">
      <alignment horizontal="center"/>
    </xf>
    <xf numFmtId="0" fontId="41" fillId="0" borderId="38" xfId="0" applyFont="1" applyBorder="1" applyAlignment="1">
      <alignment horizontal="center"/>
    </xf>
    <xf numFmtId="0" fontId="41" fillId="0" borderId="80" xfId="0" applyFont="1" applyBorder="1" applyAlignment="1">
      <alignment horizontal="center"/>
    </xf>
    <xf numFmtId="1" fontId="41" fillId="0" borderId="73" xfId="0" applyNumberFormat="1" applyFont="1" applyBorder="1" applyAlignment="1">
      <alignment horizontal="center"/>
    </xf>
    <xf numFmtId="0" fontId="162" fillId="0" borderId="76" xfId="0" applyFont="1" applyBorder="1" applyAlignment="1">
      <alignment horizontal="center"/>
    </xf>
    <xf numFmtId="0" fontId="162" fillId="0" borderId="51" xfId="0" applyFont="1" applyBorder="1" applyAlignment="1">
      <alignment horizontal="center"/>
    </xf>
    <xf numFmtId="0" fontId="162" fillId="0" borderId="38" xfId="0" applyFont="1" applyBorder="1" applyAlignment="1">
      <alignment horizontal="center"/>
    </xf>
    <xf numFmtId="0" fontId="162" fillId="0" borderId="27" xfId="0" applyFont="1" applyBorder="1" applyAlignment="1">
      <alignment horizontal="center"/>
    </xf>
    <xf numFmtId="0" fontId="52" fillId="0" borderId="24" xfId="0" applyFont="1" applyBorder="1" applyAlignment="1">
      <alignment horizontal="center"/>
    </xf>
    <xf numFmtId="0" fontId="52" fillId="0" borderId="80" xfId="0" applyFont="1" applyBorder="1" applyAlignment="1">
      <alignment horizontal="center"/>
    </xf>
    <xf numFmtId="0" fontId="52" fillId="0" borderId="29" xfId="0" applyFont="1" applyBorder="1" applyAlignment="1">
      <alignment horizontal="center"/>
    </xf>
    <xf numFmtId="2" fontId="162" fillId="0" borderId="71" xfId="0" applyNumberFormat="1" applyFont="1" applyBorder="1" applyAlignment="1">
      <alignment horizontal="center"/>
    </xf>
    <xf numFmtId="2" fontId="162" fillId="0" borderId="43" xfId="0" applyNumberFormat="1" applyFont="1" applyBorder="1" applyAlignment="1">
      <alignment horizontal="center"/>
    </xf>
    <xf numFmtId="2" fontId="163" fillId="0" borderId="25" xfId="0" applyNumberFormat="1" applyFont="1" applyBorder="1" applyAlignment="1">
      <alignment horizontal="center"/>
    </xf>
    <xf numFmtId="165" fontId="52" fillId="0" borderId="55" xfId="0" applyNumberFormat="1" applyFont="1" applyBorder="1" applyAlignment="1">
      <alignment horizontal="center"/>
    </xf>
    <xf numFmtId="0" fontId="163" fillId="0" borderId="76" xfId="0" applyFont="1" applyBorder="1" applyAlignment="1">
      <alignment horizontal="center"/>
    </xf>
    <xf numFmtId="0" fontId="117" fillId="0" borderId="0" xfId="0" applyFont="1" applyFill="1" applyBorder="1" applyAlignment="1">
      <alignment horizontal="left"/>
    </xf>
    <xf numFmtId="0" fontId="118" fillId="0" borderId="0" xfId="0" applyFont="1" applyFill="1" applyBorder="1" applyAlignment="1">
      <alignment horizontal="center"/>
    </xf>
    <xf numFmtId="0" fontId="103" fillId="0" borderId="0" xfId="0" applyFont="1" applyFill="1" applyBorder="1" applyAlignment="1">
      <alignment horizontal="center"/>
    </xf>
    <xf numFmtId="0" fontId="112" fillId="0" borderId="0" xfId="0" applyFont="1" applyFill="1" applyBorder="1" applyAlignment="1">
      <alignment horizontal="right"/>
    </xf>
    <xf numFmtId="0" fontId="8" fillId="0" borderId="0" xfId="0" applyFont="1" applyFill="1" applyAlignment="1">
      <alignment horizontal="left"/>
    </xf>
    <xf numFmtId="0" fontId="1" fillId="0" borderId="0" xfId="0" applyFont="1" applyFill="1"/>
    <xf numFmtId="0" fontId="45" fillId="0" borderId="0" xfId="0" applyFont="1" applyFill="1"/>
    <xf numFmtId="0" fontId="9" fillId="0" borderId="0" xfId="0" applyFont="1" applyFill="1"/>
    <xf numFmtId="0" fontId="143" fillId="0" borderId="0" xfId="0" applyFont="1" applyFill="1"/>
    <xf numFmtId="0" fontId="1" fillId="0" borderId="0" xfId="0" applyFont="1" applyFill="1" applyAlignment="1">
      <alignment horizontal="right"/>
    </xf>
    <xf numFmtId="0" fontId="65" fillId="0" borderId="0" xfId="0" applyFont="1" applyFill="1"/>
    <xf numFmtId="9" fontId="0" fillId="0" borderId="0" xfId="0" applyNumberFormat="1" applyFill="1"/>
    <xf numFmtId="0" fontId="57" fillId="0" borderId="0" xfId="0" applyFont="1" applyFill="1"/>
    <xf numFmtId="0" fontId="14" fillId="0" borderId="2" xfId="0" applyFont="1" applyFill="1" applyBorder="1" applyAlignment="1">
      <alignment horizontal="left"/>
    </xf>
    <xf numFmtId="0" fontId="2" fillId="0" borderId="18" xfId="0" applyFont="1" applyFill="1" applyBorder="1"/>
    <xf numFmtId="0" fontId="2" fillId="0" borderId="18" xfId="0" applyFont="1" applyFill="1" applyBorder="1" applyAlignment="1">
      <alignment horizontal="left"/>
    </xf>
    <xf numFmtId="0" fontId="0" fillId="0" borderId="18" xfId="0" applyFont="1" applyFill="1" applyBorder="1" applyAlignment="1"/>
    <xf numFmtId="0" fontId="14" fillId="0" borderId="26" xfId="0" applyFont="1" applyFill="1" applyBorder="1" applyAlignment="1">
      <alignment horizontal="left"/>
    </xf>
    <xf numFmtId="0" fontId="2" fillId="0" borderId="25" xfId="0" applyFont="1" applyFill="1" applyBorder="1" applyAlignment="1">
      <alignment horizontal="left"/>
    </xf>
    <xf numFmtId="0" fontId="16" fillId="0" borderId="50" xfId="0" applyFont="1" applyFill="1" applyBorder="1" applyAlignment="1">
      <alignment horizontal="left"/>
    </xf>
    <xf numFmtId="0" fontId="156" fillId="0" borderId="64" xfId="0" applyFont="1" applyFill="1" applyBorder="1"/>
    <xf numFmtId="0" fontId="0" fillId="0" borderId="74" xfId="0" applyFill="1" applyBorder="1"/>
    <xf numFmtId="0" fontId="0" fillId="0" borderId="67" xfId="0" applyFill="1" applyBorder="1"/>
    <xf numFmtId="0" fontId="74" fillId="0" borderId="16" xfId="0" applyFont="1" applyFill="1" applyBorder="1"/>
    <xf numFmtId="2" fontId="2" fillId="0" borderId="73" xfId="0" applyNumberFormat="1" applyFont="1" applyFill="1" applyBorder="1" applyAlignment="1">
      <alignment horizontal="left"/>
    </xf>
    <xf numFmtId="0" fontId="14" fillId="0" borderId="53" xfId="0" applyFont="1" applyFill="1" applyBorder="1" applyAlignment="1">
      <alignment horizontal="left"/>
    </xf>
    <xf numFmtId="0" fontId="45" fillId="0" borderId="3" xfId="0" applyFont="1" applyFill="1" applyBorder="1"/>
    <xf numFmtId="0" fontId="45" fillId="0" borderId="19" xfId="0" applyFont="1" applyFill="1" applyBorder="1"/>
    <xf numFmtId="0" fontId="2" fillId="0" borderId="58" xfId="0" applyFont="1" applyFill="1" applyBorder="1"/>
    <xf numFmtId="0" fontId="45" fillId="0" borderId="31" xfId="0" applyFont="1" applyFill="1" applyBorder="1"/>
    <xf numFmtId="164" fontId="14" fillId="0" borderId="64" xfId="0" applyNumberFormat="1" applyFont="1" applyFill="1" applyBorder="1" applyAlignment="1">
      <alignment horizontal="left"/>
    </xf>
    <xf numFmtId="2" fontId="70" fillId="0" borderId="0" xfId="0" applyNumberFormat="1" applyFont="1" applyFill="1" applyBorder="1" applyAlignment="1">
      <alignment horizontal="left"/>
    </xf>
    <xf numFmtId="1" fontId="72" fillId="0" borderId="0" xfId="0" applyNumberFormat="1" applyFont="1" applyFill="1" applyBorder="1" applyAlignment="1">
      <alignment horizontal="left"/>
    </xf>
    <xf numFmtId="0" fontId="55" fillId="0" borderId="2" xfId="0" applyFont="1" applyFill="1" applyBorder="1" applyAlignment="1">
      <alignment horizontal="left"/>
    </xf>
    <xf numFmtId="0" fontId="0" fillId="0" borderId="32" xfId="0" applyFill="1" applyBorder="1"/>
    <xf numFmtId="0" fontId="0" fillId="0" borderId="8" xfId="0" applyFill="1" applyBorder="1"/>
    <xf numFmtId="0" fontId="27" fillId="0" borderId="7" xfId="0" applyFont="1" applyFill="1" applyBorder="1" applyAlignment="1">
      <alignment horizontal="left"/>
    </xf>
    <xf numFmtId="0" fontId="0" fillId="0" borderId="52" xfId="0" applyFill="1" applyBorder="1"/>
    <xf numFmtId="165" fontId="16" fillId="0" borderId="77" xfId="0" applyNumberFormat="1" applyFont="1" applyFill="1" applyBorder="1" applyAlignment="1">
      <alignment horizontal="left"/>
    </xf>
    <xf numFmtId="165" fontId="72" fillId="0" borderId="71" xfId="0" applyNumberFormat="1" applyFont="1" applyFill="1" applyBorder="1" applyAlignment="1">
      <alignment horizontal="left"/>
    </xf>
    <xf numFmtId="0" fontId="2" fillId="0" borderId="81" xfId="0" applyFont="1" applyFill="1" applyBorder="1"/>
    <xf numFmtId="0" fontId="0" fillId="0" borderId="79" xfId="0" applyFill="1" applyBorder="1"/>
    <xf numFmtId="0" fontId="57" fillId="0" borderId="3" xfId="0" applyFont="1" applyFill="1" applyBorder="1"/>
    <xf numFmtId="0" fontId="10" fillId="0" borderId="18" xfId="0" applyFont="1" applyFill="1" applyBorder="1"/>
    <xf numFmtId="0" fontId="14" fillId="0" borderId="76" xfId="0" applyFont="1" applyFill="1" applyBorder="1" applyAlignment="1">
      <alignment horizontal="left"/>
    </xf>
    <xf numFmtId="0" fontId="0" fillId="0" borderId="55" xfId="0" applyFill="1" applyBorder="1"/>
    <xf numFmtId="0" fontId="2" fillId="0" borderId="10" xfId="0" applyFont="1" applyFill="1" applyBorder="1" applyAlignment="1">
      <alignment horizontal="left"/>
    </xf>
    <xf numFmtId="0" fontId="45" fillId="0" borderId="27" xfId="0" applyFont="1" applyFill="1" applyBorder="1"/>
    <xf numFmtId="0" fontId="43" fillId="0" borderId="77" xfId="0" applyFont="1" applyFill="1" applyBorder="1" applyAlignment="1">
      <alignment horizontal="left"/>
    </xf>
    <xf numFmtId="0" fontId="43" fillId="0" borderId="60" xfId="0" applyFont="1" applyFill="1" applyBorder="1"/>
    <xf numFmtId="0" fontId="14" fillId="0" borderId="73" xfId="0" applyFont="1" applyFill="1" applyBorder="1" applyAlignment="1">
      <alignment horizontal="left"/>
    </xf>
    <xf numFmtId="0" fontId="14" fillId="0" borderId="9" xfId="0" applyFont="1" applyFill="1" applyBorder="1" applyAlignment="1">
      <alignment horizontal="left"/>
    </xf>
    <xf numFmtId="0" fontId="2" fillId="0" borderId="33" xfId="0" applyFont="1" applyFill="1" applyBorder="1" applyAlignment="1">
      <alignment horizontal="left"/>
    </xf>
    <xf numFmtId="0" fontId="97" fillId="0" borderId="18" xfId="0" applyFont="1" applyFill="1" applyBorder="1" applyAlignment="1">
      <alignment horizontal="left"/>
    </xf>
    <xf numFmtId="0" fontId="2" fillId="0" borderId="3" xfId="0" applyFont="1" applyFill="1" applyBorder="1"/>
    <xf numFmtId="0" fontId="21" fillId="0" borderId="73" xfId="0" applyFont="1" applyFill="1" applyBorder="1"/>
    <xf numFmtId="164" fontId="14" fillId="0" borderId="50" xfId="0" applyNumberFormat="1" applyFont="1" applyFill="1" applyBorder="1" applyAlignment="1">
      <alignment horizontal="left"/>
    </xf>
    <xf numFmtId="0" fontId="44" fillId="0" borderId="58" xfId="0" applyFont="1" applyFill="1" applyBorder="1" applyAlignment="1">
      <alignment horizontal="left"/>
    </xf>
    <xf numFmtId="0" fontId="45" fillId="0" borderId="35" xfId="0" applyFont="1" applyFill="1" applyBorder="1" applyAlignment="1">
      <alignment horizontal="center"/>
    </xf>
    <xf numFmtId="0" fontId="72" fillId="0" borderId="73" xfId="0" applyFont="1" applyFill="1" applyBorder="1" applyAlignment="1">
      <alignment horizontal="left"/>
    </xf>
    <xf numFmtId="0" fontId="0" fillId="0" borderId="3" xfId="0" applyFill="1" applyBorder="1" applyAlignment="1">
      <alignment horizontal="center"/>
    </xf>
    <xf numFmtId="0" fontId="45" fillId="0" borderId="4" xfId="0" applyFont="1" applyFill="1" applyBorder="1" applyAlignment="1">
      <alignment horizontal="center"/>
    </xf>
    <xf numFmtId="0" fontId="14" fillId="0" borderId="59" xfId="0" applyFont="1" applyFill="1" applyBorder="1" applyAlignment="1">
      <alignment horizontal="left"/>
    </xf>
    <xf numFmtId="49" fontId="14" fillId="0" borderId="50" xfId="0" applyNumberFormat="1" applyFont="1" applyFill="1" applyBorder="1" applyAlignment="1">
      <alignment horizontal="left"/>
    </xf>
    <xf numFmtId="164" fontId="53" fillId="0" borderId="50" xfId="0" applyNumberFormat="1" applyFont="1" applyFill="1" applyBorder="1" applyAlignment="1">
      <alignment horizontal="left"/>
    </xf>
    <xf numFmtId="0" fontId="0" fillId="0" borderId="73" xfId="0" applyFill="1" applyBorder="1"/>
    <xf numFmtId="0" fontId="0" fillId="0" borderId="24" xfId="0" applyFill="1" applyBorder="1"/>
    <xf numFmtId="0" fontId="2" fillId="0" borderId="52" xfId="0" applyFont="1" applyFill="1" applyBorder="1" applyAlignment="1">
      <alignment horizontal="center"/>
    </xf>
    <xf numFmtId="0" fontId="2" fillId="0" borderId="0" xfId="0" applyFont="1" applyFill="1" applyAlignment="1">
      <alignment horizontal="left"/>
    </xf>
    <xf numFmtId="0" fontId="55" fillId="0" borderId="18" xfId="0" applyFont="1" applyFill="1" applyBorder="1" applyAlignment="1">
      <alignment horizontal="left"/>
    </xf>
    <xf numFmtId="0" fontId="72" fillId="0" borderId="7" xfId="0" applyFont="1" applyFill="1" applyBorder="1" applyAlignment="1">
      <alignment horizontal="left"/>
    </xf>
    <xf numFmtId="0" fontId="21" fillId="0" borderId="75" xfId="0" applyFont="1" applyFill="1" applyBorder="1" applyAlignment="1">
      <alignment horizontal="center"/>
    </xf>
    <xf numFmtId="0" fontId="112" fillId="0" borderId="0" xfId="0" applyFont="1" applyFill="1"/>
    <xf numFmtId="0" fontId="16" fillId="0" borderId="32" xfId="0" applyFont="1" applyFill="1" applyBorder="1"/>
    <xf numFmtId="0" fontId="0" fillId="0" borderId="8" xfId="0" applyFill="1" applyBorder="1" applyAlignment="1">
      <alignment horizontal="center"/>
    </xf>
    <xf numFmtId="0" fontId="72" fillId="0" borderId="77" xfId="0" applyFont="1" applyFill="1" applyBorder="1" applyAlignment="1">
      <alignment horizontal="left"/>
    </xf>
    <xf numFmtId="0" fontId="102" fillId="0" borderId="0" xfId="0" applyFont="1" applyFill="1" applyBorder="1"/>
    <xf numFmtId="0" fontId="155" fillId="0" borderId="0" xfId="0" applyFont="1" applyFill="1" applyBorder="1"/>
    <xf numFmtId="0" fontId="0" fillId="0" borderId="2" xfId="0" applyFill="1" applyBorder="1"/>
    <xf numFmtId="0" fontId="117" fillId="0" borderId="79" xfId="0" applyFont="1" applyFill="1" applyBorder="1" applyAlignment="1">
      <alignment horizontal="left"/>
    </xf>
    <xf numFmtId="0" fontId="0" fillId="0" borderId="72" xfId="0" applyFill="1" applyBorder="1" applyAlignment="1">
      <alignment horizontal="right"/>
    </xf>
    <xf numFmtId="0" fontId="2" fillId="0" borderId="2" xfId="0" applyFont="1" applyFill="1" applyBorder="1" applyAlignment="1">
      <alignment horizontal="left"/>
    </xf>
    <xf numFmtId="0" fontId="7" fillId="0" borderId="0" xfId="0" applyFont="1" applyFill="1"/>
    <xf numFmtId="0" fontId="2" fillId="0" borderId="26" xfId="0" applyFont="1" applyFill="1" applyBorder="1" applyAlignment="1">
      <alignment horizontal="left"/>
    </xf>
    <xf numFmtId="0" fontId="74" fillId="0" borderId="0" xfId="0" applyFont="1" applyFill="1"/>
    <xf numFmtId="0" fontId="2" fillId="0" borderId="56" xfId="0" applyFont="1" applyFill="1" applyBorder="1" applyAlignment="1">
      <alignment horizontal="center"/>
    </xf>
    <xf numFmtId="2" fontId="21" fillId="0" borderId="73" xfId="0" applyNumberFormat="1" applyFont="1" applyFill="1" applyBorder="1" applyAlignment="1">
      <alignment horizontal="left"/>
    </xf>
    <xf numFmtId="0" fontId="16" fillId="0" borderId="0" xfId="0" applyFont="1" applyFill="1"/>
    <xf numFmtId="0" fontId="21" fillId="0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48" fillId="0" borderId="0" xfId="0" applyFont="1" applyFill="1"/>
    <xf numFmtId="0" fontId="46" fillId="0" borderId="0" xfId="0" applyFont="1" applyFill="1"/>
    <xf numFmtId="0" fontId="14" fillId="0" borderId="0" xfId="0" applyFont="1" applyFill="1" applyAlignment="1">
      <alignment horizontal="left"/>
    </xf>
    <xf numFmtId="0" fontId="76" fillId="0" borderId="0" xfId="0" applyFont="1" applyFill="1" applyAlignment="1">
      <alignment horizontal="left"/>
    </xf>
    <xf numFmtId="165" fontId="14" fillId="0" borderId="0" xfId="0" applyNumberFormat="1" applyFont="1" applyFill="1" applyAlignment="1">
      <alignment horizontal="left"/>
    </xf>
    <xf numFmtId="165" fontId="78" fillId="0" borderId="0" xfId="0" applyNumberFormat="1" applyFont="1" applyFill="1" applyAlignment="1">
      <alignment horizontal="left"/>
    </xf>
    <xf numFmtId="0" fontId="27" fillId="0" borderId="0" xfId="0" applyFont="1" applyFill="1" applyAlignment="1">
      <alignment horizontal="left"/>
    </xf>
    <xf numFmtId="2" fontId="14" fillId="0" borderId="0" xfId="0" applyNumberFormat="1" applyFont="1" applyFill="1" applyAlignment="1">
      <alignment horizontal="left"/>
    </xf>
    <xf numFmtId="0" fontId="43" fillId="0" borderId="0" xfId="0" applyFont="1" applyFill="1"/>
    <xf numFmtId="0" fontId="21" fillId="0" borderId="0" xfId="0" applyFont="1" applyFill="1" applyAlignment="1">
      <alignment horizontal="left"/>
    </xf>
    <xf numFmtId="0" fontId="72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21" fillId="0" borderId="0" xfId="0" applyFont="1" applyFill="1" applyAlignment="1">
      <alignment horizontal="center"/>
    </xf>
    <xf numFmtId="0" fontId="93" fillId="0" borderId="0" xfId="0" applyFont="1" applyFill="1"/>
    <xf numFmtId="0" fontId="77" fillId="0" borderId="0" xfId="0" applyFont="1" applyFill="1" applyAlignment="1">
      <alignment horizontal="left"/>
    </xf>
    <xf numFmtId="0" fontId="62" fillId="0" borderId="0" xfId="0" applyFont="1" applyFill="1"/>
    <xf numFmtId="0" fontId="4" fillId="0" borderId="0" xfId="0" applyFont="1" applyFill="1"/>
    <xf numFmtId="0" fontId="67" fillId="0" borderId="0" xfId="0" applyFont="1" applyFill="1" applyAlignment="1">
      <alignment horizontal="left"/>
    </xf>
    <xf numFmtId="167" fontId="14" fillId="0" borderId="0" xfId="0" applyNumberFormat="1" applyFont="1" applyFill="1" applyAlignment="1">
      <alignment horizontal="left"/>
    </xf>
    <xf numFmtId="167" fontId="78" fillId="0" borderId="0" xfId="0" applyNumberFormat="1" applyFont="1" applyFill="1" applyAlignment="1">
      <alignment horizontal="left"/>
    </xf>
    <xf numFmtId="0" fontId="5" fillId="0" borderId="0" xfId="0" applyFont="1" applyFill="1"/>
    <xf numFmtId="2" fontId="8" fillId="0" borderId="0" xfId="0" applyNumberFormat="1" applyFont="1" applyFill="1" applyAlignment="1">
      <alignment horizontal="left"/>
    </xf>
    <xf numFmtId="2" fontId="73" fillId="0" borderId="0" xfId="0" applyNumberFormat="1" applyFont="1" applyFill="1" applyAlignment="1">
      <alignment horizontal="left"/>
    </xf>
    <xf numFmtId="2" fontId="111" fillId="0" borderId="0" xfId="0" applyNumberFormat="1" applyFont="1" applyFill="1" applyBorder="1"/>
    <xf numFmtId="0" fontId="106" fillId="0" borderId="0" xfId="0" applyFont="1" applyBorder="1"/>
    <xf numFmtId="2" fontId="110" fillId="0" borderId="0" xfId="0" applyNumberFormat="1" applyFont="1" applyFill="1" applyBorder="1" applyAlignment="1">
      <alignment horizontal="center"/>
    </xf>
    <xf numFmtId="166" fontId="110" fillId="0" borderId="0" xfId="0" applyNumberFormat="1" applyFont="1" applyFill="1" applyBorder="1" applyAlignment="1">
      <alignment horizontal="center"/>
    </xf>
    <xf numFmtId="2" fontId="42" fillId="0" borderId="0" xfId="0" applyNumberFormat="1" applyFont="1" applyFill="1" applyBorder="1" applyAlignment="1">
      <alignment horizontal="center"/>
    </xf>
    <xf numFmtId="168" fontId="110" fillId="0" borderId="0" xfId="0" applyNumberFormat="1" applyFont="1" applyFill="1" applyBorder="1" applyAlignment="1">
      <alignment horizontal="center"/>
    </xf>
    <xf numFmtId="2" fontId="111" fillId="0" borderId="0" xfId="0" applyNumberFormat="1" applyFont="1" applyFill="1" applyBorder="1" applyAlignment="1">
      <alignment horizontal="center"/>
    </xf>
    <xf numFmtId="0" fontId="166" fillId="0" borderId="0" xfId="0" applyFont="1" applyFill="1" applyBorder="1"/>
    <xf numFmtId="0" fontId="167" fillId="0" borderId="0" xfId="0" applyFont="1" applyFill="1" applyBorder="1" applyAlignment="1">
      <alignment horizontal="right"/>
    </xf>
    <xf numFmtId="0" fontId="165" fillId="0" borderId="0" xfId="0" applyFont="1" applyFill="1" applyBorder="1"/>
    <xf numFmtId="1" fontId="166" fillId="0" borderId="0" xfId="0" applyNumberFormat="1" applyFont="1" applyFill="1" applyBorder="1" applyAlignment="1">
      <alignment horizontal="center"/>
    </xf>
    <xf numFmtId="167" fontId="168" fillId="0" borderId="0" xfId="0" applyNumberFormat="1" applyFont="1" applyFill="1" applyBorder="1" applyAlignment="1">
      <alignment horizontal="center"/>
    </xf>
    <xf numFmtId="2" fontId="100" fillId="0" borderId="0" xfId="0" applyNumberFormat="1" applyFont="1" applyFill="1" applyBorder="1" applyAlignment="1">
      <alignment horizontal="center"/>
    </xf>
    <xf numFmtId="166" fontId="111" fillId="0" borderId="0" xfId="0" applyNumberFormat="1" applyFont="1" applyFill="1" applyBorder="1" applyAlignment="1">
      <alignment horizontal="center"/>
    </xf>
    <xf numFmtId="167" fontId="111" fillId="0" borderId="0" xfId="0" applyNumberFormat="1" applyFont="1" applyFill="1" applyBorder="1" applyAlignment="1">
      <alignment horizontal="center"/>
    </xf>
    <xf numFmtId="168" fontId="111" fillId="0" borderId="0" xfId="0" applyNumberFormat="1" applyFont="1" applyFill="1" applyBorder="1" applyAlignment="1">
      <alignment horizontal="center"/>
    </xf>
    <xf numFmtId="167" fontId="105" fillId="0" borderId="0" xfId="0" applyNumberFormat="1" applyFont="1" applyFill="1" applyBorder="1"/>
    <xf numFmtId="166" fontId="105" fillId="0" borderId="0" xfId="0" applyNumberFormat="1" applyFont="1" applyFill="1" applyBorder="1"/>
    <xf numFmtId="167" fontId="169" fillId="0" borderId="0" xfId="0" applyNumberFormat="1" applyFont="1" applyFill="1" applyBorder="1"/>
    <xf numFmtId="168" fontId="105" fillId="0" borderId="0" xfId="0" applyNumberFormat="1" applyFont="1" applyFill="1" applyBorder="1"/>
    <xf numFmtId="2" fontId="16" fillId="0" borderId="59" xfId="0" applyNumberFormat="1" applyFont="1" applyBorder="1" applyAlignment="1">
      <alignment horizontal="center"/>
    </xf>
    <xf numFmtId="2" fontId="14" fillId="0" borderId="39" xfId="0" applyNumberFormat="1" applyFont="1" applyBorder="1" applyAlignment="1">
      <alignment horizontal="center"/>
    </xf>
    <xf numFmtId="2" fontId="14" fillId="0" borderId="59" xfId="0" applyNumberFormat="1" applyFont="1" applyFill="1" applyBorder="1" applyAlignment="1">
      <alignment horizontal="center"/>
    </xf>
    <xf numFmtId="2" fontId="16" fillId="0" borderId="57" xfId="0" applyNumberFormat="1" applyFont="1" applyBorder="1" applyAlignment="1">
      <alignment horizontal="center"/>
    </xf>
    <xf numFmtId="2" fontId="16" fillId="0" borderId="69" xfId="0" applyNumberFormat="1" applyFont="1" applyBorder="1" applyAlignment="1">
      <alignment horizontal="center"/>
    </xf>
    <xf numFmtId="2" fontId="14" fillId="0" borderId="1" xfId="0" applyNumberFormat="1" applyFont="1" applyBorder="1" applyAlignment="1">
      <alignment horizontal="center"/>
    </xf>
    <xf numFmtId="2" fontId="16" fillId="0" borderId="1" xfId="0" applyNumberFormat="1" applyFont="1" applyBorder="1" applyAlignment="1">
      <alignment horizontal="center"/>
    </xf>
    <xf numFmtId="2" fontId="14" fillId="0" borderId="49" xfId="0" applyNumberFormat="1" applyFont="1" applyBorder="1" applyAlignment="1">
      <alignment horizontal="center"/>
    </xf>
    <xf numFmtId="2" fontId="16" fillId="0" borderId="73" xfId="0" applyNumberFormat="1" applyFont="1" applyFill="1" applyBorder="1" applyAlignment="1">
      <alignment horizontal="center"/>
    </xf>
    <xf numFmtId="165" fontId="16" fillId="0" borderId="66" xfId="0" applyNumberFormat="1" applyFont="1" applyBorder="1" applyAlignment="1">
      <alignment horizontal="center"/>
    </xf>
    <xf numFmtId="164" fontId="151" fillId="0" borderId="53" xfId="0" applyNumberFormat="1" applyFont="1" applyBorder="1" applyAlignment="1">
      <alignment horizontal="right"/>
    </xf>
    <xf numFmtId="165" fontId="16" fillId="0" borderId="54" xfId="0" applyNumberFormat="1" applyFont="1" applyBorder="1" applyAlignment="1">
      <alignment horizontal="center"/>
    </xf>
    <xf numFmtId="2" fontId="14" fillId="0" borderId="44" xfId="0" applyNumberFormat="1" applyFont="1" applyBorder="1" applyAlignment="1">
      <alignment horizontal="center"/>
    </xf>
    <xf numFmtId="0" fontId="153" fillId="0" borderId="0" xfId="0" applyFont="1" applyFill="1" applyBorder="1"/>
    <xf numFmtId="166" fontId="154" fillId="0" borderId="0" xfId="0" applyNumberFormat="1" applyFont="1" applyFill="1" applyBorder="1" applyAlignment="1">
      <alignment horizontal="left"/>
    </xf>
    <xf numFmtId="0" fontId="44" fillId="0" borderId="0" xfId="0" applyFont="1" applyFill="1" applyBorder="1" applyAlignment="1">
      <alignment horizontal="center"/>
    </xf>
    <xf numFmtId="2" fontId="48" fillId="0" borderId="59" xfId="0" applyNumberFormat="1" applyFont="1" applyFill="1" applyBorder="1" applyAlignment="1">
      <alignment horizontal="center"/>
    </xf>
    <xf numFmtId="0" fontId="107" fillId="0" borderId="0" xfId="0" applyFont="1" applyFill="1" applyBorder="1"/>
    <xf numFmtId="0" fontId="46" fillId="6" borderId="18" xfId="0" applyFont="1" applyFill="1" applyBorder="1"/>
    <xf numFmtId="167" fontId="44" fillId="0" borderId="0" xfId="0" applyNumberFormat="1" applyFont="1" applyFill="1" applyBorder="1" applyAlignment="1">
      <alignment horizontal="center"/>
    </xf>
    <xf numFmtId="165" fontId="52" fillId="0" borderId="66" xfId="0" applyNumberFormat="1" applyFont="1" applyBorder="1" applyAlignment="1">
      <alignment horizontal="center"/>
    </xf>
    <xf numFmtId="0" fontId="16" fillId="0" borderId="59" xfId="0" applyFont="1" applyBorder="1"/>
    <xf numFmtId="2" fontId="0" fillId="0" borderId="59" xfId="0" applyNumberFormat="1" applyBorder="1" applyAlignment="1">
      <alignment horizontal="center"/>
    </xf>
    <xf numFmtId="165" fontId="0" fillId="0" borderId="76" xfId="0" applyNumberFormat="1" applyBorder="1" applyAlignment="1">
      <alignment horizontal="center"/>
    </xf>
    <xf numFmtId="0" fontId="57" fillId="0" borderId="0" xfId="0" applyFont="1" applyBorder="1"/>
    <xf numFmtId="1" fontId="21" fillId="0" borderId="0" xfId="0" applyNumberFormat="1" applyFont="1" applyBorder="1" applyAlignment="1">
      <alignment horizontal="left"/>
    </xf>
    <xf numFmtId="0" fontId="156" fillId="0" borderId="0" xfId="0" applyFont="1" applyBorder="1"/>
    <xf numFmtId="0" fontId="151" fillId="0" borderId="59" xfId="0" applyFont="1" applyBorder="1" applyAlignment="1">
      <alignment horizontal="left"/>
    </xf>
    <xf numFmtId="167" fontId="72" fillId="0" borderId="74" xfId="0" applyNumberFormat="1" applyFont="1" applyBorder="1" applyAlignment="1">
      <alignment horizontal="center"/>
    </xf>
    <xf numFmtId="0" fontId="45" fillId="0" borderId="14" xfId="0" applyFont="1" applyFill="1" applyBorder="1" applyAlignment="1">
      <alignment horizontal="left"/>
    </xf>
    <xf numFmtId="0" fontId="52" fillId="0" borderId="77" xfId="0" applyFont="1" applyFill="1" applyBorder="1" applyAlignment="1">
      <alignment horizontal="left"/>
    </xf>
    <xf numFmtId="2" fontId="72" fillId="0" borderId="69" xfId="0" applyNumberFormat="1" applyFont="1" applyFill="1" applyBorder="1" applyAlignment="1">
      <alignment horizontal="left"/>
    </xf>
    <xf numFmtId="0" fontId="32" fillId="0" borderId="27" xfId="0" applyFont="1" applyFill="1" applyBorder="1" applyAlignment="1">
      <alignment horizontal="center"/>
    </xf>
    <xf numFmtId="2" fontId="72" fillId="7" borderId="78" xfId="0" applyNumberFormat="1" applyFont="1" applyFill="1" applyBorder="1" applyAlignment="1">
      <alignment horizontal="center"/>
    </xf>
    <xf numFmtId="2" fontId="72" fillId="0" borderId="68" xfId="0" applyNumberFormat="1" applyFont="1" applyBorder="1" applyAlignment="1">
      <alignment horizontal="center"/>
    </xf>
    <xf numFmtId="166" fontId="0" fillId="0" borderId="0" xfId="0" applyNumberFormat="1" applyAlignment="1">
      <alignment horizontal="left"/>
    </xf>
    <xf numFmtId="0" fontId="2" fillId="0" borderId="24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2" fontId="45" fillId="0" borderId="0" xfId="0" applyNumberFormat="1" applyFont="1" applyFill="1" applyBorder="1"/>
    <xf numFmtId="0" fontId="62" fillId="0" borderId="68" xfId="0" applyFont="1" applyFill="1" applyBorder="1" applyAlignment="1">
      <alignment horizontal="left"/>
    </xf>
    <xf numFmtId="0" fontId="46" fillId="0" borderId="68" xfId="0" applyFont="1" applyFill="1" applyBorder="1" applyAlignment="1">
      <alignment horizontal="left"/>
    </xf>
    <xf numFmtId="0" fontId="46" fillId="0" borderId="62" xfId="0" applyFont="1" applyBorder="1" applyAlignment="1">
      <alignment horizontal="left"/>
    </xf>
    <xf numFmtId="0" fontId="21" fillId="0" borderId="78" xfId="0" applyFont="1" applyFill="1" applyBorder="1" applyAlignment="1">
      <alignment horizontal="center"/>
    </xf>
    <xf numFmtId="0" fontId="0" fillId="0" borderId="70" xfId="0" applyFill="1" applyBorder="1" applyAlignment="1">
      <alignment horizontal="right"/>
    </xf>
    <xf numFmtId="164" fontId="14" fillId="0" borderId="76" xfId="0" applyNumberFormat="1" applyFont="1" applyFill="1" applyBorder="1" applyAlignment="1">
      <alignment horizontal="left"/>
    </xf>
    <xf numFmtId="0" fontId="21" fillId="0" borderId="27" xfId="0" applyFont="1" applyBorder="1" applyAlignment="1">
      <alignment horizontal="center"/>
    </xf>
    <xf numFmtId="0" fontId="21" fillId="0" borderId="52" xfId="0" applyFont="1" applyBorder="1" applyAlignment="1">
      <alignment horizontal="center"/>
    </xf>
    <xf numFmtId="0" fontId="46" fillId="0" borderId="68" xfId="0" applyFont="1" applyBorder="1" applyAlignment="1">
      <alignment horizontal="left"/>
    </xf>
    <xf numFmtId="164" fontId="14" fillId="0" borderId="59" xfId="0" applyNumberFormat="1" applyFont="1" applyFill="1" applyBorder="1" applyAlignment="1">
      <alignment horizontal="left"/>
    </xf>
    <xf numFmtId="2" fontId="114" fillId="0" borderId="59" xfId="0" applyNumberFormat="1" applyFont="1" applyBorder="1" applyAlignment="1">
      <alignment horizontal="center"/>
    </xf>
    <xf numFmtId="2" fontId="114" fillId="0" borderId="73" xfId="0" applyNumberFormat="1" applyFont="1" applyBorder="1" applyAlignment="1">
      <alignment horizontal="center"/>
    </xf>
    <xf numFmtId="2" fontId="87" fillId="0" borderId="73" xfId="0" applyNumberFormat="1" applyFont="1" applyBorder="1" applyAlignment="1">
      <alignment horizontal="center"/>
    </xf>
    <xf numFmtId="2" fontId="107" fillId="0" borderId="22" xfId="0" applyNumberFormat="1" applyFont="1" applyBorder="1" applyAlignment="1">
      <alignment horizontal="center"/>
    </xf>
    <xf numFmtId="2" fontId="107" fillId="0" borderId="23" xfId="0" applyNumberFormat="1" applyFont="1" applyBorder="1" applyAlignment="1">
      <alignment horizontal="center"/>
    </xf>
    <xf numFmtId="2" fontId="92" fillId="0" borderId="23" xfId="0" applyNumberFormat="1" applyFont="1" applyBorder="1" applyAlignment="1">
      <alignment horizontal="center"/>
    </xf>
    <xf numFmtId="2" fontId="17" fillId="0" borderId="72" xfId="0" applyNumberFormat="1" applyFont="1" applyBorder="1" applyAlignment="1">
      <alignment horizontal="center"/>
    </xf>
    <xf numFmtId="2" fontId="92" fillId="0" borderId="3" xfId="0" applyNumberFormat="1" applyFont="1" applyBorder="1" applyAlignment="1">
      <alignment horizontal="center"/>
    </xf>
    <xf numFmtId="2" fontId="87" fillId="0" borderId="36" xfId="0" applyNumberFormat="1" applyFont="1" applyBorder="1" applyAlignment="1">
      <alignment horizontal="center"/>
    </xf>
    <xf numFmtId="2" fontId="171" fillId="0" borderId="59" xfId="0" applyNumberFormat="1" applyFont="1" applyBorder="1" applyAlignment="1">
      <alignment horizontal="center"/>
    </xf>
    <xf numFmtId="2" fontId="171" fillId="0" borderId="73" xfId="0" applyNumberFormat="1" applyFont="1" applyBorder="1" applyAlignment="1">
      <alignment horizontal="center"/>
    </xf>
    <xf numFmtId="2" fontId="14" fillId="0" borderId="79" xfId="0" applyNumberFormat="1" applyFont="1" applyBorder="1" applyAlignment="1">
      <alignment horizontal="center"/>
    </xf>
    <xf numFmtId="2" fontId="14" fillId="0" borderId="72" xfId="0" applyNumberFormat="1" applyFont="1" applyBorder="1" applyAlignment="1">
      <alignment horizontal="center"/>
    </xf>
    <xf numFmtId="2" fontId="33" fillId="0" borderId="18" xfId="0" applyNumberFormat="1" applyFont="1" applyBorder="1" applyAlignment="1">
      <alignment horizontal="center"/>
    </xf>
    <xf numFmtId="2" fontId="33" fillId="0" borderId="35" xfId="0" applyNumberFormat="1" applyFont="1" applyBorder="1" applyAlignment="1">
      <alignment horizontal="center"/>
    </xf>
    <xf numFmtId="2" fontId="33" fillId="0" borderId="3" xfId="0" applyNumberFormat="1" applyFont="1" applyBorder="1" applyAlignment="1">
      <alignment horizontal="center"/>
    </xf>
    <xf numFmtId="2" fontId="171" fillId="0" borderId="50" xfId="0" applyNumberFormat="1" applyFont="1" applyBorder="1" applyAlignment="1">
      <alignment horizontal="center"/>
    </xf>
    <xf numFmtId="2" fontId="171" fillId="0" borderId="77" xfId="0" applyNumberFormat="1" applyFont="1" applyBorder="1" applyAlignment="1">
      <alignment horizontal="center"/>
    </xf>
    <xf numFmtId="2" fontId="171" fillId="0" borderId="36" xfId="0" applyNumberFormat="1" applyFont="1" applyBorder="1" applyAlignment="1">
      <alignment horizontal="center"/>
    </xf>
    <xf numFmtId="2" fontId="92" fillId="0" borderId="7" xfId="0" applyNumberFormat="1" applyFont="1" applyBorder="1" applyAlignment="1">
      <alignment horizontal="center"/>
    </xf>
    <xf numFmtId="2" fontId="87" fillId="0" borderId="69" xfId="0" applyNumberFormat="1" applyFont="1" applyBorder="1" applyAlignment="1">
      <alignment horizontal="center"/>
    </xf>
    <xf numFmtId="0" fontId="62" fillId="0" borderId="4" xfId="0" applyFont="1" applyBorder="1" applyAlignment="1">
      <alignment horizontal="center"/>
    </xf>
    <xf numFmtId="0" fontId="19" fillId="0" borderId="74" xfId="0" applyFont="1" applyFill="1" applyBorder="1" applyAlignment="1">
      <alignment horizontal="right"/>
    </xf>
    <xf numFmtId="9" fontId="122" fillId="0" borderId="74" xfId="0" applyNumberFormat="1" applyFont="1" applyFill="1" applyBorder="1" applyAlignment="1">
      <alignment horizontal="center"/>
    </xf>
    <xf numFmtId="0" fontId="46" fillId="0" borderId="72" xfId="0" applyFont="1" applyFill="1" applyBorder="1" applyAlignment="1">
      <alignment horizontal="left"/>
    </xf>
    <xf numFmtId="0" fontId="14" fillId="0" borderId="72" xfId="0" applyFont="1" applyFill="1" applyBorder="1" applyAlignment="1">
      <alignment horizontal="center"/>
    </xf>
    <xf numFmtId="0" fontId="45" fillId="0" borderId="32" xfId="0" applyFont="1" applyFill="1" applyBorder="1" applyAlignment="1">
      <alignment horizontal="center"/>
    </xf>
    <xf numFmtId="0" fontId="0" fillId="0" borderId="28" xfId="0" applyFill="1" applyBorder="1"/>
    <xf numFmtId="0" fontId="8" fillId="0" borderId="3" xfId="0" applyFont="1" applyFill="1" applyBorder="1" applyAlignment="1">
      <alignment horizontal="right"/>
    </xf>
    <xf numFmtId="0" fontId="57" fillId="0" borderId="3" xfId="0" applyFont="1" applyFill="1" applyBorder="1" applyAlignment="1">
      <alignment horizontal="left"/>
    </xf>
    <xf numFmtId="49" fontId="16" fillId="0" borderId="50" xfId="0" applyNumberFormat="1" applyFont="1" applyFill="1" applyBorder="1"/>
    <xf numFmtId="1" fontId="21" fillId="0" borderId="51" xfId="0" applyNumberFormat="1" applyFont="1" applyFill="1" applyBorder="1" applyAlignment="1">
      <alignment horizontal="center"/>
    </xf>
    <xf numFmtId="1" fontId="46" fillId="0" borderId="14" xfId="0" applyNumberFormat="1" applyFont="1" applyFill="1" applyBorder="1" applyAlignment="1">
      <alignment horizontal="left"/>
    </xf>
    <xf numFmtId="49" fontId="16" fillId="0" borderId="59" xfId="0" applyNumberFormat="1" applyFont="1" applyFill="1" applyBorder="1"/>
    <xf numFmtId="164" fontId="14" fillId="0" borderId="53" xfId="0" applyNumberFormat="1" applyFont="1" applyFill="1" applyBorder="1" applyAlignment="1">
      <alignment horizontal="left"/>
    </xf>
    <xf numFmtId="1" fontId="21" fillId="0" borderId="52" xfId="0" applyNumberFormat="1" applyFont="1" applyFill="1" applyBorder="1" applyAlignment="1">
      <alignment horizontal="center"/>
    </xf>
    <xf numFmtId="2" fontId="16" fillId="0" borderId="75" xfId="0" applyNumberFormat="1" applyFont="1" applyFill="1" applyBorder="1" applyAlignment="1">
      <alignment horizontal="center"/>
    </xf>
    <xf numFmtId="0" fontId="32" fillId="0" borderId="26" xfId="0" applyFont="1" applyBorder="1" applyAlignment="1">
      <alignment horizontal="center"/>
    </xf>
    <xf numFmtId="2" fontId="32" fillId="0" borderId="0" xfId="0" applyNumberFormat="1" applyFont="1" applyBorder="1" applyAlignment="1">
      <alignment horizontal="center" vertical="center"/>
    </xf>
    <xf numFmtId="2" fontId="0" fillId="0" borderId="0" xfId="0" applyNumberFormat="1" applyFont="1" applyBorder="1"/>
    <xf numFmtId="0" fontId="36" fillId="0" borderId="0" xfId="0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" fontId="36" fillId="0" borderId="0" xfId="0" applyNumberFormat="1" applyFont="1" applyBorder="1" applyAlignment="1">
      <alignment horizontal="center"/>
    </xf>
    <xf numFmtId="0" fontId="46" fillId="0" borderId="72" xfId="0" applyFont="1" applyFill="1" applyBorder="1" applyAlignment="1">
      <alignment horizontal="right"/>
    </xf>
    <xf numFmtId="0" fontId="7" fillId="0" borderId="72" xfId="0" applyFont="1" applyFill="1" applyBorder="1" applyAlignment="1">
      <alignment horizontal="center"/>
    </xf>
    <xf numFmtId="2" fontId="52" fillId="0" borderId="60" xfId="0" applyNumberFormat="1" applyFont="1" applyFill="1" applyBorder="1" applyAlignment="1">
      <alignment horizontal="center"/>
    </xf>
    <xf numFmtId="2" fontId="52" fillId="0" borderId="61" xfId="0" applyNumberFormat="1" applyFont="1" applyFill="1" applyBorder="1" applyAlignment="1">
      <alignment horizontal="center"/>
    </xf>
    <xf numFmtId="2" fontId="38" fillId="0" borderId="23" xfId="0" applyNumberFormat="1" applyFont="1" applyFill="1" applyBorder="1" applyAlignment="1">
      <alignment horizontal="center"/>
    </xf>
    <xf numFmtId="9" fontId="15" fillId="0" borderId="7" xfId="0" applyNumberFormat="1" applyFont="1" applyFill="1" applyBorder="1" applyAlignment="1">
      <alignment horizontal="center"/>
    </xf>
    <xf numFmtId="2" fontId="19" fillId="0" borderId="22" xfId="0" applyNumberFormat="1" applyFont="1" applyFill="1" applyBorder="1" applyAlignment="1">
      <alignment horizontal="center"/>
    </xf>
    <xf numFmtId="2" fontId="19" fillId="0" borderId="23" xfId="0" applyNumberFormat="1" applyFont="1" applyFill="1" applyBorder="1" applyAlignment="1">
      <alignment horizontal="center"/>
    </xf>
    <xf numFmtId="2" fontId="19" fillId="0" borderId="24" xfId="0" applyNumberFormat="1" applyFont="1" applyFill="1" applyBorder="1" applyAlignment="1">
      <alignment horizontal="center"/>
    </xf>
    <xf numFmtId="2" fontId="52" fillId="0" borderId="62" xfId="0" applyNumberFormat="1" applyFont="1" applyFill="1" applyBorder="1" applyAlignment="1">
      <alignment horizontal="center"/>
    </xf>
    <xf numFmtId="9" fontId="15" fillId="0" borderId="24" xfId="0" applyNumberFormat="1" applyFont="1" applyFill="1" applyBorder="1" applyAlignment="1">
      <alignment horizontal="center"/>
    </xf>
    <xf numFmtId="0" fontId="7" fillId="0" borderId="68" xfId="0" applyFont="1" applyFill="1" applyBorder="1" applyAlignment="1">
      <alignment horizontal="center"/>
    </xf>
    <xf numFmtId="0" fontId="0" fillId="6" borderId="50" xfId="0" applyFill="1" applyBorder="1"/>
    <xf numFmtId="2" fontId="15" fillId="6" borderId="30" xfId="0" applyNumberFormat="1" applyFont="1" applyFill="1" applyBorder="1" applyAlignment="1">
      <alignment horizontal="center"/>
    </xf>
    <xf numFmtId="0" fontId="39" fillId="6" borderId="36" xfId="0" applyFont="1" applyFill="1" applyBorder="1" applyAlignment="1">
      <alignment horizontal="right"/>
    </xf>
    <xf numFmtId="2" fontId="36" fillId="6" borderId="76" xfId="0" applyNumberFormat="1" applyFont="1" applyFill="1" applyBorder="1" applyAlignment="1">
      <alignment horizontal="center"/>
    </xf>
    <xf numFmtId="2" fontId="36" fillId="6" borderId="77" xfId="0" applyNumberFormat="1" applyFont="1" applyFill="1" applyBorder="1" applyAlignment="1">
      <alignment horizontal="center"/>
    </xf>
    <xf numFmtId="2" fontId="36" fillId="6" borderId="78" xfId="0" applyNumberFormat="1" applyFont="1" applyFill="1" applyBorder="1" applyAlignment="1">
      <alignment horizontal="center"/>
    </xf>
    <xf numFmtId="0" fontId="39" fillId="6" borderId="51" xfId="0" applyFont="1" applyFill="1" applyBorder="1" applyAlignment="1">
      <alignment horizontal="right"/>
    </xf>
    <xf numFmtId="2" fontId="36" fillId="6" borderId="38" xfId="0" applyNumberFormat="1" applyFont="1" applyFill="1" applyBorder="1" applyAlignment="1">
      <alignment horizontal="center"/>
    </xf>
    <xf numFmtId="2" fontId="36" fillId="6" borderId="44" xfId="0" applyNumberFormat="1" applyFont="1" applyFill="1" applyBorder="1" applyAlignment="1">
      <alignment horizontal="center"/>
    </xf>
    <xf numFmtId="2" fontId="36" fillId="6" borderId="80" xfId="0" applyNumberFormat="1" applyFont="1" applyFill="1" applyBorder="1" applyAlignment="1">
      <alignment horizontal="center"/>
    </xf>
    <xf numFmtId="166" fontId="14" fillId="0" borderId="60" xfId="0" applyNumberFormat="1" applyFont="1" applyFill="1" applyBorder="1" applyAlignment="1">
      <alignment horizontal="center"/>
    </xf>
    <xf numFmtId="166" fontId="14" fillId="0" borderId="61" xfId="0" applyNumberFormat="1" applyFont="1" applyFill="1" applyBorder="1" applyAlignment="1">
      <alignment horizontal="center"/>
    </xf>
    <xf numFmtId="166" fontId="14" fillId="0" borderId="62" xfId="0" applyNumberFormat="1" applyFont="1" applyFill="1" applyBorder="1" applyAlignment="1">
      <alignment horizontal="center"/>
    </xf>
    <xf numFmtId="2" fontId="36" fillId="6" borderId="50" xfId="0" applyNumberFormat="1" applyFont="1" applyFill="1" applyBorder="1" applyAlignment="1">
      <alignment horizontal="center"/>
    </xf>
    <xf numFmtId="2" fontId="36" fillId="6" borderId="51" xfId="0" applyNumberFormat="1" applyFont="1" applyFill="1" applyBorder="1" applyAlignment="1">
      <alignment horizontal="center"/>
    </xf>
    <xf numFmtId="2" fontId="36" fillId="6" borderId="59" xfId="0" applyNumberFormat="1" applyFont="1" applyFill="1" applyBorder="1" applyAlignment="1">
      <alignment horizontal="center"/>
    </xf>
    <xf numFmtId="2" fontId="36" fillId="6" borderId="73" xfId="0" applyNumberFormat="1" applyFont="1" applyFill="1" applyBorder="1" applyAlignment="1">
      <alignment horizontal="center"/>
    </xf>
    <xf numFmtId="2" fontId="36" fillId="6" borderId="75" xfId="0" applyNumberFormat="1" applyFont="1" applyFill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right"/>
    </xf>
    <xf numFmtId="2" fontId="16" fillId="0" borderId="43" xfId="0" applyNumberFormat="1" applyFont="1" applyBorder="1"/>
    <xf numFmtId="2" fontId="16" fillId="0" borderId="57" xfId="0" applyNumberFormat="1" applyFont="1" applyBorder="1"/>
    <xf numFmtId="2" fontId="16" fillId="0" borderId="54" xfId="0" applyNumberFormat="1" applyFont="1" applyBorder="1"/>
    <xf numFmtId="2" fontId="16" fillId="0" borderId="49" xfId="0" applyNumberFormat="1" applyFont="1" applyBorder="1"/>
    <xf numFmtId="2" fontId="68" fillId="0" borderId="73" xfId="0" applyNumberFormat="1" applyFont="1" applyFill="1" applyBorder="1" applyAlignment="1">
      <alignment horizontal="center"/>
    </xf>
    <xf numFmtId="2" fontId="33" fillId="0" borderId="37" xfId="0" applyNumberFormat="1" applyFont="1" applyBorder="1" applyAlignment="1">
      <alignment horizontal="center"/>
    </xf>
    <xf numFmtId="2" fontId="171" fillId="0" borderId="76" xfId="0" applyNumberFormat="1" applyFont="1" applyBorder="1" applyAlignment="1">
      <alignment horizontal="center"/>
    </xf>
    <xf numFmtId="2" fontId="16" fillId="0" borderId="43" xfId="0" applyNumberFormat="1" applyFont="1" applyBorder="1" applyAlignment="1">
      <alignment horizontal="center"/>
    </xf>
    <xf numFmtId="2" fontId="14" fillId="0" borderId="87" xfId="0" applyNumberFormat="1" applyFont="1" applyBorder="1" applyAlignment="1">
      <alignment horizontal="center"/>
    </xf>
    <xf numFmtId="2" fontId="102" fillId="0" borderId="22" xfId="0" applyNumberFormat="1" applyFont="1" applyBorder="1" applyAlignment="1">
      <alignment horizontal="center"/>
    </xf>
    <xf numFmtId="2" fontId="102" fillId="0" borderId="23" xfId="0" applyNumberFormat="1" applyFont="1" applyBorder="1" applyAlignment="1">
      <alignment horizontal="center"/>
    </xf>
    <xf numFmtId="2" fontId="172" fillId="0" borderId="59" xfId="0" applyNumberFormat="1" applyFont="1" applyBorder="1" applyAlignment="1">
      <alignment horizontal="center"/>
    </xf>
    <xf numFmtId="2" fontId="172" fillId="0" borderId="73" xfId="0" applyNumberFormat="1" applyFont="1" applyBorder="1" applyAlignment="1">
      <alignment horizontal="center"/>
    </xf>
    <xf numFmtId="2" fontId="14" fillId="0" borderId="81" xfId="0" applyNumberFormat="1" applyFont="1" applyBorder="1" applyAlignment="1">
      <alignment horizontal="center"/>
    </xf>
    <xf numFmtId="0" fontId="2" fillId="0" borderId="1" xfId="0" applyFont="1" applyBorder="1"/>
    <xf numFmtId="164" fontId="14" fillId="0" borderId="25" xfId="0" applyNumberFormat="1" applyFont="1" applyFill="1" applyBorder="1" applyAlignment="1">
      <alignment horizontal="left"/>
    </xf>
    <xf numFmtId="0" fontId="21" fillId="0" borderId="52" xfId="0" applyFont="1" applyFill="1" applyBorder="1" applyAlignment="1">
      <alignment horizontal="center"/>
    </xf>
    <xf numFmtId="0" fontId="21" fillId="0" borderId="27" xfId="0" applyFont="1" applyFill="1" applyBorder="1" applyAlignment="1">
      <alignment horizontal="center"/>
    </xf>
    <xf numFmtId="0" fontId="46" fillId="0" borderId="14" xfId="0" applyFont="1" applyFill="1" applyBorder="1" applyAlignment="1">
      <alignment horizontal="left"/>
    </xf>
    <xf numFmtId="2" fontId="16" fillId="0" borderId="79" xfId="0" applyNumberFormat="1" applyFont="1" applyBorder="1" applyAlignment="1">
      <alignment horizontal="center"/>
    </xf>
    <xf numFmtId="2" fontId="16" fillId="0" borderId="72" xfId="0" applyNumberFormat="1" applyFont="1" applyBorder="1" applyAlignment="1">
      <alignment horizontal="center"/>
    </xf>
    <xf numFmtId="2" fontId="107" fillId="0" borderId="18" xfId="0" applyNumberFormat="1" applyFont="1" applyBorder="1" applyAlignment="1">
      <alignment horizontal="center"/>
    </xf>
    <xf numFmtId="2" fontId="107" fillId="0" borderId="35" xfId="0" applyNumberFormat="1" applyFont="1" applyBorder="1" applyAlignment="1">
      <alignment horizontal="center"/>
    </xf>
    <xf numFmtId="2" fontId="107" fillId="0" borderId="3" xfId="0" applyNumberFormat="1" applyFont="1" applyBorder="1" applyAlignment="1">
      <alignment horizontal="center"/>
    </xf>
    <xf numFmtId="2" fontId="114" fillId="0" borderId="50" xfId="0" applyNumberFormat="1" applyFont="1" applyBorder="1" applyAlignment="1">
      <alignment horizontal="center"/>
    </xf>
    <xf numFmtId="2" fontId="114" fillId="0" borderId="36" xfId="0" applyNumberFormat="1" applyFont="1" applyBorder="1" applyAlignment="1">
      <alignment horizontal="center"/>
    </xf>
    <xf numFmtId="2" fontId="87" fillId="2" borderId="73" xfId="0" applyNumberFormat="1" applyFont="1" applyFill="1" applyBorder="1" applyAlignment="1">
      <alignment horizontal="center"/>
    </xf>
    <xf numFmtId="165" fontId="87" fillId="2" borderId="73" xfId="0" applyNumberFormat="1" applyFont="1" applyFill="1" applyBorder="1" applyAlignment="1">
      <alignment horizontal="center"/>
    </xf>
    <xf numFmtId="2" fontId="87" fillId="2" borderId="75" xfId="0" applyNumberFormat="1" applyFont="1" applyFill="1" applyBorder="1" applyAlignment="1">
      <alignment horizontal="center"/>
    </xf>
    <xf numFmtId="2" fontId="87" fillId="2" borderId="59" xfId="0" applyNumberFormat="1" applyFont="1" applyFill="1" applyBorder="1" applyAlignment="1">
      <alignment horizontal="center"/>
    </xf>
    <xf numFmtId="2" fontId="16" fillId="0" borderId="60" xfId="0" applyNumberFormat="1" applyFont="1" applyBorder="1" applyAlignment="1">
      <alignment horizontal="left"/>
    </xf>
    <xf numFmtId="2" fontId="16" fillId="0" borderId="61" xfId="0" applyNumberFormat="1" applyFont="1" applyBorder="1" applyAlignment="1">
      <alignment horizontal="left"/>
    </xf>
    <xf numFmtId="165" fontId="16" fillId="0" borderId="61" xfId="0" applyNumberFormat="1" applyFont="1" applyBorder="1" applyAlignment="1">
      <alignment horizontal="left"/>
    </xf>
    <xf numFmtId="1" fontId="16" fillId="0" borderId="61" xfId="0" applyNumberFormat="1" applyFont="1" applyBorder="1" applyAlignment="1">
      <alignment horizontal="left"/>
    </xf>
    <xf numFmtId="2" fontId="16" fillId="0" borderId="62" xfId="0" applyNumberFormat="1" applyFont="1" applyBorder="1" applyAlignment="1">
      <alignment horizontal="left"/>
    </xf>
    <xf numFmtId="2" fontId="16" fillId="0" borderId="0" xfId="0" applyNumberFormat="1" applyFont="1" applyBorder="1" applyAlignment="1">
      <alignment horizontal="left"/>
    </xf>
    <xf numFmtId="2" fontId="16" fillId="0" borderId="0" xfId="0" applyNumberFormat="1" applyFont="1" applyAlignment="1">
      <alignment horizontal="left"/>
    </xf>
    <xf numFmtId="2" fontId="16" fillId="0" borderId="43" xfId="0" applyNumberFormat="1" applyFont="1" applyBorder="1" applyAlignment="1">
      <alignment horizontal="left"/>
    </xf>
    <xf numFmtId="2" fontId="16" fillId="0" borderId="54" xfId="0" applyNumberFormat="1" applyFont="1" applyBorder="1" applyAlignment="1">
      <alignment horizontal="left"/>
    </xf>
    <xf numFmtId="165" fontId="33" fillId="0" borderId="5" xfId="0" applyNumberFormat="1" applyFont="1" applyBorder="1" applyAlignment="1">
      <alignment horizontal="center" vertical="center"/>
    </xf>
    <xf numFmtId="2" fontId="16" fillId="0" borderId="34" xfId="0" applyNumberFormat="1" applyFont="1" applyBorder="1" applyAlignment="1">
      <alignment horizontal="left"/>
    </xf>
    <xf numFmtId="2" fontId="16" fillId="0" borderId="23" xfId="0" applyNumberFormat="1" applyFont="1" applyBorder="1" applyAlignment="1">
      <alignment horizontal="left"/>
    </xf>
    <xf numFmtId="2" fontId="16" fillId="0" borderId="57" xfId="0" applyNumberFormat="1" applyFont="1" applyBorder="1" applyAlignment="1">
      <alignment horizontal="left"/>
    </xf>
    <xf numFmtId="2" fontId="16" fillId="0" borderId="1" xfId="0" applyNumberFormat="1" applyFont="1" applyBorder="1" applyAlignment="1">
      <alignment horizontal="left"/>
    </xf>
    <xf numFmtId="0" fontId="16" fillId="0" borderId="0" xfId="0" applyFont="1" applyAlignment="1">
      <alignment horizontal="left"/>
    </xf>
    <xf numFmtId="164" fontId="173" fillId="0" borderId="53" xfId="0" applyNumberFormat="1" applyFont="1" applyFill="1" applyBorder="1" applyAlignment="1">
      <alignment horizontal="left"/>
    </xf>
    <xf numFmtId="166" fontId="174" fillId="0" borderId="0" xfId="0" applyNumberFormat="1" applyFont="1" applyFill="1" applyBorder="1"/>
    <xf numFmtId="2" fontId="16" fillId="0" borderId="55" xfId="0" applyNumberFormat="1" applyFont="1" applyBorder="1" applyAlignment="1">
      <alignment horizontal="left"/>
    </xf>
    <xf numFmtId="2" fontId="16" fillId="0" borderId="0" xfId="0" applyNumberFormat="1" applyFont="1"/>
    <xf numFmtId="2" fontId="16" fillId="0" borderId="25" xfId="0" applyNumberFormat="1" applyFont="1" applyBorder="1" applyAlignment="1">
      <alignment horizontal="left"/>
    </xf>
    <xf numFmtId="2" fontId="16" fillId="0" borderId="80" xfId="0" applyNumberFormat="1" applyFont="1" applyBorder="1" applyAlignment="1">
      <alignment horizontal="left"/>
    </xf>
    <xf numFmtId="0" fontId="33" fillId="0" borderId="0" xfId="0" applyFont="1" applyFill="1" applyBorder="1" applyAlignment="1">
      <alignment horizontal="center" vertical="center"/>
    </xf>
    <xf numFmtId="2" fontId="16" fillId="0" borderId="43" xfId="0" applyNumberFormat="1" applyFont="1" applyFill="1" applyBorder="1" applyAlignment="1">
      <alignment horizontal="left"/>
    </xf>
    <xf numFmtId="2" fontId="14" fillId="0" borderId="70" xfId="0" applyNumberFormat="1" applyFont="1" applyBorder="1" applyAlignment="1">
      <alignment horizontal="center"/>
    </xf>
    <xf numFmtId="0" fontId="48" fillId="0" borderId="51" xfId="0" applyFont="1" applyFill="1" applyBorder="1" applyAlignment="1">
      <alignment horizontal="left"/>
    </xf>
    <xf numFmtId="0" fontId="16" fillId="0" borderId="64" xfId="0" applyFont="1" applyFill="1" applyBorder="1"/>
    <xf numFmtId="0" fontId="32" fillId="0" borderId="56" xfId="0" applyFont="1" applyBorder="1" applyAlignment="1">
      <alignment horizontal="center"/>
    </xf>
    <xf numFmtId="0" fontId="2" fillId="0" borderId="71" xfId="0" applyFont="1" applyBorder="1" applyAlignment="1">
      <alignment horizontal="center"/>
    </xf>
    <xf numFmtId="0" fontId="46" fillId="0" borderId="51" xfId="0" applyFont="1" applyFill="1" applyBorder="1" applyAlignment="1">
      <alignment horizontal="left"/>
    </xf>
    <xf numFmtId="2" fontId="92" fillId="0" borderId="35" xfId="0" applyNumberFormat="1" applyFont="1" applyBorder="1" applyAlignment="1">
      <alignment horizontal="center"/>
    </xf>
    <xf numFmtId="2" fontId="87" fillId="0" borderId="77" xfId="0" applyNumberFormat="1" applyFont="1" applyBorder="1" applyAlignment="1">
      <alignment horizontal="center"/>
    </xf>
    <xf numFmtId="2" fontId="14" fillId="0" borderId="76" xfId="0" applyNumberFormat="1" applyFont="1" applyFill="1" applyBorder="1" applyAlignment="1">
      <alignment horizontal="center"/>
    </xf>
    <xf numFmtId="2" fontId="14" fillId="0" borderId="60" xfId="0" applyNumberFormat="1" applyFont="1" applyFill="1" applyBorder="1" applyAlignment="1">
      <alignment horizontal="center"/>
    </xf>
    <xf numFmtId="2" fontId="17" fillId="0" borderId="65" xfId="0" applyNumberFormat="1" applyFont="1" applyFill="1" applyBorder="1" applyAlignment="1">
      <alignment horizontal="center"/>
    </xf>
    <xf numFmtId="2" fontId="33" fillId="0" borderId="22" xfId="0" applyNumberFormat="1" applyFont="1" applyFill="1" applyBorder="1" applyAlignment="1">
      <alignment horizontal="center"/>
    </xf>
    <xf numFmtId="2" fontId="92" fillId="0" borderId="7" xfId="0" applyNumberFormat="1" applyFont="1" applyFill="1" applyBorder="1" applyAlignment="1">
      <alignment horizontal="center"/>
    </xf>
    <xf numFmtId="2" fontId="171" fillId="0" borderId="59" xfId="0" applyNumberFormat="1" applyFont="1" applyFill="1" applyBorder="1" applyAlignment="1">
      <alignment horizontal="center"/>
    </xf>
    <xf numFmtId="2" fontId="87" fillId="0" borderId="69" xfId="0" applyNumberFormat="1" applyFont="1" applyFill="1" applyBorder="1" applyAlignment="1">
      <alignment horizontal="center"/>
    </xf>
    <xf numFmtId="2" fontId="33" fillId="0" borderId="23" xfId="0" applyNumberFormat="1" applyFont="1" applyFill="1" applyBorder="1" applyAlignment="1">
      <alignment horizontal="center"/>
    </xf>
    <xf numFmtId="2" fontId="171" fillId="0" borderId="73" xfId="0" applyNumberFormat="1" applyFont="1" applyFill="1" applyBorder="1" applyAlignment="1">
      <alignment horizontal="center"/>
    </xf>
    <xf numFmtId="2" fontId="14" fillId="0" borderId="61" xfId="0" applyNumberFormat="1" applyFont="1" applyFill="1" applyBorder="1" applyAlignment="1">
      <alignment horizontal="center"/>
    </xf>
    <xf numFmtId="2" fontId="14" fillId="0" borderId="23" xfId="0" applyNumberFormat="1" applyFont="1" applyBorder="1" applyAlignment="1">
      <alignment horizontal="left"/>
    </xf>
    <xf numFmtId="0" fontId="62" fillId="0" borderId="14" xfId="0" applyFont="1" applyFill="1" applyBorder="1" applyAlignment="1">
      <alignment horizontal="left"/>
    </xf>
    <xf numFmtId="0" fontId="14" fillId="0" borderId="77" xfId="0" applyFont="1" applyFill="1" applyBorder="1"/>
    <xf numFmtId="0" fontId="2" fillId="0" borderId="65" xfId="0" applyFont="1" applyBorder="1"/>
    <xf numFmtId="0" fontId="46" fillId="0" borderId="10" xfId="0" applyFont="1" applyFill="1" applyBorder="1" applyAlignment="1">
      <alignment horizontal="left"/>
    </xf>
    <xf numFmtId="0" fontId="7" fillId="0" borderId="10" xfId="0" applyFont="1" applyFill="1" applyBorder="1" applyAlignment="1">
      <alignment horizontal="center"/>
    </xf>
    <xf numFmtId="2" fontId="87" fillId="0" borderId="23" xfId="0" applyNumberFormat="1" applyFont="1" applyFill="1" applyBorder="1" applyAlignment="1">
      <alignment horizontal="center"/>
    </xf>
    <xf numFmtId="2" fontId="87" fillId="0" borderId="24" xfId="0" applyNumberFormat="1" applyFont="1" applyFill="1" applyBorder="1" applyAlignment="1">
      <alignment horizontal="center"/>
    </xf>
    <xf numFmtId="2" fontId="16" fillId="0" borderId="61" xfId="0" applyNumberFormat="1" applyFont="1" applyFill="1" applyBorder="1" applyAlignment="1">
      <alignment horizontal="center"/>
    </xf>
    <xf numFmtId="2" fontId="16" fillId="0" borderId="62" xfId="0" applyNumberFormat="1" applyFont="1" applyFill="1" applyBorder="1" applyAlignment="1">
      <alignment horizontal="center"/>
    </xf>
    <xf numFmtId="2" fontId="87" fillId="0" borderId="22" xfId="0" applyNumberFormat="1" applyFont="1" applyFill="1" applyBorder="1" applyAlignment="1">
      <alignment horizontal="center"/>
    </xf>
    <xf numFmtId="2" fontId="16" fillId="0" borderId="60" xfId="0" applyNumberFormat="1" applyFont="1" applyFill="1" applyBorder="1" applyAlignment="1">
      <alignment horizontal="center"/>
    </xf>
    <xf numFmtId="0" fontId="92" fillId="0" borderId="0" xfId="0" applyFont="1" applyBorder="1" applyAlignment="1">
      <alignment horizontal="center"/>
    </xf>
    <xf numFmtId="165" fontId="92" fillId="0" borderId="0" xfId="0" applyNumberFormat="1" applyFont="1" applyBorder="1" applyAlignment="1">
      <alignment horizontal="center"/>
    </xf>
    <xf numFmtId="1" fontId="92" fillId="0" borderId="0" xfId="0" applyNumberFormat="1" applyFont="1" applyBorder="1" applyAlignment="1">
      <alignment horizontal="center"/>
    </xf>
    <xf numFmtId="0" fontId="107" fillId="0" borderId="0" xfId="0" applyFont="1" applyBorder="1" applyAlignment="1">
      <alignment horizontal="center"/>
    </xf>
    <xf numFmtId="165" fontId="87" fillId="0" borderId="23" xfId="0" applyNumberFormat="1" applyFont="1" applyFill="1" applyBorder="1" applyAlignment="1">
      <alignment horizontal="center"/>
    </xf>
    <xf numFmtId="0" fontId="7" fillId="0" borderId="68" xfId="0" applyFont="1" applyBorder="1" applyAlignment="1">
      <alignment horizontal="center"/>
    </xf>
    <xf numFmtId="2" fontId="92" fillId="6" borderId="76" xfId="0" applyNumberFormat="1" applyFont="1" applyFill="1" applyBorder="1" applyAlignment="1">
      <alignment horizontal="center"/>
    </xf>
    <xf numFmtId="2" fontId="92" fillId="6" borderId="78" xfId="0" applyNumberFormat="1" applyFont="1" applyFill="1" applyBorder="1" applyAlignment="1">
      <alignment horizontal="center"/>
    </xf>
    <xf numFmtId="2" fontId="92" fillId="6" borderId="59" xfId="0" applyNumberFormat="1" applyFont="1" applyFill="1" applyBorder="1" applyAlignment="1">
      <alignment horizontal="center"/>
    </xf>
    <xf numFmtId="2" fontId="92" fillId="6" borderId="73" xfId="0" applyNumberFormat="1" applyFont="1" applyFill="1" applyBorder="1" applyAlignment="1">
      <alignment horizontal="center"/>
    </xf>
    <xf numFmtId="165" fontId="92" fillId="6" borderId="73" xfId="0" applyNumberFormat="1" applyFont="1" applyFill="1" applyBorder="1" applyAlignment="1">
      <alignment horizontal="center"/>
    </xf>
    <xf numFmtId="2" fontId="92" fillId="6" borderId="75" xfId="0" applyNumberFormat="1" applyFont="1" applyFill="1" applyBorder="1" applyAlignment="1">
      <alignment horizontal="center"/>
    </xf>
    <xf numFmtId="0" fontId="0" fillId="6" borderId="64" xfId="0" applyFill="1" applyBorder="1"/>
    <xf numFmtId="2" fontId="15" fillId="6" borderId="66" xfId="0" applyNumberFormat="1" applyFont="1" applyFill="1" applyBorder="1" applyAlignment="1">
      <alignment horizontal="center"/>
    </xf>
    <xf numFmtId="0" fontId="39" fillId="6" borderId="74" xfId="0" applyFont="1" applyFill="1" applyBorder="1" applyAlignment="1">
      <alignment horizontal="right"/>
    </xf>
    <xf numFmtId="2" fontId="92" fillId="6" borderId="38" xfId="0" applyNumberFormat="1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 vertical="center"/>
    </xf>
    <xf numFmtId="0" fontId="107" fillId="0" borderId="0" xfId="0" applyFont="1" applyFill="1" applyBorder="1" applyAlignment="1">
      <alignment horizontal="center" vertical="center"/>
    </xf>
    <xf numFmtId="0" fontId="150" fillId="0" borderId="0" xfId="0" applyFont="1" applyFill="1" applyBorder="1" applyAlignment="1">
      <alignment horizontal="center"/>
    </xf>
    <xf numFmtId="0" fontId="112" fillId="0" borderId="0" xfId="0" applyFont="1" applyFill="1" applyBorder="1" applyAlignment="1">
      <alignment horizontal="center"/>
    </xf>
    <xf numFmtId="0" fontId="0" fillId="38" borderId="50" xfId="0" applyFill="1" applyBorder="1"/>
    <xf numFmtId="2" fontId="15" fillId="38" borderId="30" xfId="0" applyNumberFormat="1" applyFont="1" applyFill="1" applyBorder="1" applyAlignment="1">
      <alignment horizontal="center"/>
    </xf>
    <xf numFmtId="0" fontId="39" fillId="38" borderId="36" xfId="0" applyFont="1" applyFill="1" applyBorder="1" applyAlignment="1">
      <alignment horizontal="right"/>
    </xf>
    <xf numFmtId="2" fontId="92" fillId="38" borderId="59" xfId="0" applyNumberFormat="1" applyFont="1" applyFill="1" applyBorder="1" applyAlignment="1">
      <alignment horizontal="center"/>
    </xf>
    <xf numFmtId="2" fontId="92" fillId="38" borderId="73" xfId="0" applyNumberFormat="1" applyFont="1" applyFill="1" applyBorder="1" applyAlignment="1">
      <alignment horizontal="center"/>
    </xf>
    <xf numFmtId="165" fontId="92" fillId="38" borderId="73" xfId="0" applyNumberFormat="1" applyFont="1" applyFill="1" applyBorder="1" applyAlignment="1">
      <alignment horizontal="center"/>
    </xf>
    <xf numFmtId="2" fontId="92" fillId="38" borderId="75" xfId="0" applyNumberFormat="1" applyFont="1" applyFill="1" applyBorder="1" applyAlignment="1">
      <alignment horizontal="center"/>
    </xf>
    <xf numFmtId="0" fontId="33" fillId="0" borderId="0" xfId="0" applyFont="1" applyBorder="1" applyAlignment="1">
      <alignment horizontal="center" vertical="center"/>
    </xf>
    <xf numFmtId="2" fontId="92" fillId="6" borderId="71" xfId="0" applyNumberFormat="1" applyFont="1" applyFill="1" applyBorder="1" applyAlignment="1">
      <alignment horizontal="center"/>
    </xf>
    <xf numFmtId="0" fontId="17" fillId="0" borderId="0" xfId="0" applyFont="1" applyBorder="1" applyAlignment="1">
      <alignment horizontal="right"/>
    </xf>
    <xf numFmtId="0" fontId="17" fillId="0" borderId="25" xfId="0" applyFont="1" applyBorder="1" applyAlignment="1">
      <alignment horizontal="right"/>
    </xf>
    <xf numFmtId="0" fontId="17" fillId="0" borderId="80" xfId="0" applyFont="1" applyBorder="1" applyAlignment="1">
      <alignment horizontal="right"/>
    </xf>
    <xf numFmtId="2" fontId="19" fillId="0" borderId="0" xfId="0" applyNumberFormat="1" applyFont="1" applyFill="1" applyAlignment="1">
      <alignment horizontal="center"/>
    </xf>
    <xf numFmtId="2" fontId="82" fillId="0" borderId="23" xfId="0" applyNumberFormat="1" applyFont="1" applyFill="1" applyBorder="1" applyAlignment="1">
      <alignment horizontal="center"/>
    </xf>
    <xf numFmtId="2" fontId="115" fillId="0" borderId="23" xfId="0" applyNumberFormat="1" applyFont="1" applyFill="1" applyBorder="1" applyAlignment="1">
      <alignment horizontal="center"/>
    </xf>
    <xf numFmtId="2" fontId="16" fillId="0" borderId="81" xfId="0" applyNumberFormat="1" applyFont="1" applyFill="1" applyBorder="1" applyAlignment="1">
      <alignment horizontal="center"/>
    </xf>
    <xf numFmtId="2" fontId="16" fillId="0" borderId="11" xfId="0" applyNumberFormat="1" applyFont="1" applyFill="1" applyBorder="1" applyAlignment="1">
      <alignment horizontal="center"/>
    </xf>
    <xf numFmtId="2" fontId="16" fillId="0" borderId="29" xfId="0" applyNumberFormat="1" applyFont="1" applyFill="1" applyBorder="1" applyAlignment="1">
      <alignment horizontal="center"/>
    </xf>
    <xf numFmtId="2" fontId="14" fillId="0" borderId="71" xfId="0" applyNumberFormat="1" applyFont="1" applyFill="1" applyBorder="1" applyAlignment="1">
      <alignment horizontal="center"/>
    </xf>
    <xf numFmtId="2" fontId="14" fillId="0" borderId="36" xfId="0" applyNumberFormat="1" applyFont="1" applyFill="1" applyBorder="1" applyAlignment="1">
      <alignment horizontal="center"/>
    </xf>
    <xf numFmtId="2" fontId="16" fillId="0" borderId="36" xfId="0" applyNumberFormat="1" applyFont="1" applyFill="1" applyBorder="1" applyAlignment="1">
      <alignment horizontal="center"/>
    </xf>
    <xf numFmtId="0" fontId="2" fillId="0" borderId="28" xfId="0" applyFont="1" applyBorder="1" applyAlignment="1">
      <alignment horizontal="center"/>
    </xf>
    <xf numFmtId="2" fontId="17" fillId="0" borderId="57" xfId="0" applyNumberFormat="1" applyFont="1" applyFill="1" applyBorder="1" applyAlignment="1">
      <alignment horizontal="center"/>
    </xf>
    <xf numFmtId="2" fontId="14" fillId="0" borderId="1" xfId="0" applyNumberFormat="1" applyFont="1" applyFill="1" applyBorder="1" applyAlignment="1">
      <alignment horizontal="center"/>
    </xf>
    <xf numFmtId="2" fontId="14" fillId="0" borderId="0" xfId="0" applyNumberFormat="1" applyFont="1" applyAlignment="1">
      <alignment horizontal="left"/>
    </xf>
    <xf numFmtId="0" fontId="14" fillId="0" borderId="50" xfId="0" applyFont="1" applyFill="1" applyBorder="1" applyAlignment="1">
      <alignment horizontal="right"/>
    </xf>
    <xf numFmtId="0" fontId="53" fillId="0" borderId="33" xfId="0" applyFont="1" applyFill="1" applyBorder="1" applyAlignment="1">
      <alignment horizontal="right"/>
    </xf>
    <xf numFmtId="0" fontId="14" fillId="0" borderId="53" xfId="0" applyFont="1" applyFill="1" applyBorder="1" applyAlignment="1">
      <alignment horizontal="right"/>
    </xf>
    <xf numFmtId="0" fontId="8" fillId="0" borderId="9" xfId="0" applyFont="1" applyBorder="1" applyAlignment="1">
      <alignment horizontal="left"/>
    </xf>
    <xf numFmtId="0" fontId="2" fillId="0" borderId="78" xfId="0" applyFont="1" applyFill="1" applyBorder="1" applyAlignment="1">
      <alignment horizontal="center"/>
    </xf>
    <xf numFmtId="2" fontId="14" fillId="0" borderId="65" xfId="0" applyNumberFormat="1" applyFont="1" applyBorder="1" applyAlignment="1">
      <alignment horizontal="center"/>
    </xf>
    <xf numFmtId="0" fontId="0" fillId="0" borderId="61" xfId="0" applyFill="1" applyBorder="1" applyAlignment="1">
      <alignment horizontal="right"/>
    </xf>
    <xf numFmtId="0" fontId="48" fillId="0" borderId="68" xfId="0" applyFont="1" applyBorder="1" applyAlignment="1">
      <alignment horizontal="left"/>
    </xf>
    <xf numFmtId="2" fontId="17" fillId="0" borderId="70" xfId="0" applyNumberFormat="1" applyFont="1" applyBorder="1" applyAlignment="1">
      <alignment horizontal="center"/>
    </xf>
    <xf numFmtId="2" fontId="92" fillId="0" borderId="6" xfId="0" applyNumberFormat="1" applyFont="1" applyBorder="1" applyAlignment="1">
      <alignment horizontal="center"/>
    </xf>
    <xf numFmtId="2" fontId="87" fillId="0" borderId="30" xfId="0" applyNumberFormat="1" applyFont="1" applyBorder="1" applyAlignment="1">
      <alignment horizontal="center"/>
    </xf>
    <xf numFmtId="1" fontId="34" fillId="0" borderId="26" xfId="0" applyNumberFormat="1" applyFont="1" applyBorder="1" applyAlignment="1">
      <alignment horizontal="center"/>
    </xf>
    <xf numFmtId="2" fontId="102" fillId="0" borderId="37" xfId="0" applyNumberFormat="1" applyFont="1" applyBorder="1" applyAlignment="1">
      <alignment horizontal="center"/>
    </xf>
    <xf numFmtId="2" fontId="102" fillId="0" borderId="35" xfId="0" applyNumberFormat="1" applyFont="1" applyBorder="1" applyAlignment="1">
      <alignment horizontal="center"/>
    </xf>
    <xf numFmtId="2" fontId="102" fillId="0" borderId="6" xfId="0" applyNumberFormat="1" applyFont="1" applyBorder="1" applyAlignment="1">
      <alignment horizontal="center"/>
    </xf>
    <xf numFmtId="2" fontId="172" fillId="0" borderId="76" xfId="0" applyNumberFormat="1" applyFont="1" applyBorder="1" applyAlignment="1">
      <alignment horizontal="center"/>
    </xf>
    <xf numFmtId="2" fontId="172" fillId="0" borderId="77" xfId="0" applyNumberFormat="1" applyFont="1" applyBorder="1" applyAlignment="1">
      <alignment horizontal="center"/>
    </xf>
    <xf numFmtId="2" fontId="172" fillId="0" borderId="30" xfId="0" applyNumberFormat="1" applyFont="1" applyBorder="1" applyAlignment="1">
      <alignment horizontal="center"/>
    </xf>
    <xf numFmtId="1" fontId="21" fillId="0" borderId="78" xfId="0" applyNumberFormat="1" applyFont="1" applyBorder="1" applyAlignment="1">
      <alignment horizontal="center"/>
    </xf>
    <xf numFmtId="2" fontId="14" fillId="0" borderId="69" xfId="0" applyNumberFormat="1" applyFont="1" applyFill="1" applyBorder="1" applyAlignment="1">
      <alignment horizontal="center"/>
    </xf>
    <xf numFmtId="2" fontId="16" fillId="0" borderId="44" xfId="0" applyNumberFormat="1" applyFont="1" applyFill="1" applyBorder="1" applyAlignment="1">
      <alignment horizontal="center"/>
    </xf>
    <xf numFmtId="49" fontId="16" fillId="0" borderId="64" xfId="0" applyNumberFormat="1" applyFont="1" applyFill="1" applyBorder="1"/>
    <xf numFmtId="0" fontId="52" fillId="0" borderId="53" xfId="0" applyFont="1" applyBorder="1" applyAlignment="1">
      <alignment horizontal="center"/>
    </xf>
    <xf numFmtId="0" fontId="70" fillId="0" borderId="36" xfId="0" applyFont="1" applyFill="1" applyBorder="1"/>
    <xf numFmtId="0" fontId="70" fillId="0" borderId="1" xfId="0" applyFont="1" applyFill="1" applyBorder="1"/>
    <xf numFmtId="0" fontId="11" fillId="0" borderId="0" xfId="0" applyFont="1" applyAlignment="1">
      <alignment horizontal="right"/>
    </xf>
    <xf numFmtId="0" fontId="21" fillId="0" borderId="48" xfId="0" applyFont="1" applyBorder="1" applyAlignment="1">
      <alignment horizontal="center"/>
    </xf>
    <xf numFmtId="2" fontId="86" fillId="0" borderId="73" xfId="0" applyNumberFormat="1" applyFont="1" applyFill="1" applyBorder="1" applyAlignment="1">
      <alignment horizontal="center"/>
    </xf>
    <xf numFmtId="2" fontId="86" fillId="0" borderId="66" xfId="0" applyNumberFormat="1" applyFont="1" applyFill="1" applyBorder="1" applyAlignment="1">
      <alignment horizontal="center"/>
    </xf>
    <xf numFmtId="2" fontId="164" fillId="0" borderId="73" xfId="0" applyNumberFormat="1" applyFont="1" applyFill="1" applyBorder="1" applyAlignment="1">
      <alignment horizontal="center"/>
    </xf>
    <xf numFmtId="2" fontId="91" fillId="0" borderId="69" xfId="0" applyNumberFormat="1" applyFont="1" applyFill="1" applyBorder="1" applyAlignment="1">
      <alignment horizontal="center"/>
    </xf>
    <xf numFmtId="2" fontId="16" fillId="0" borderId="66" xfId="0" applyNumberFormat="1" applyFont="1" applyFill="1" applyBorder="1" applyAlignment="1">
      <alignment horizontal="center"/>
    </xf>
    <xf numFmtId="1" fontId="34" fillId="0" borderId="64" xfId="0" applyNumberFormat="1" applyFont="1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1" fontId="34" fillId="0" borderId="59" xfId="0" applyNumberFormat="1" applyFont="1" applyFill="1" applyBorder="1" applyAlignment="1">
      <alignment horizontal="center"/>
    </xf>
    <xf numFmtId="2" fontId="14" fillId="0" borderId="70" xfId="0" applyNumberFormat="1" applyFont="1" applyFill="1" applyBorder="1" applyAlignment="1">
      <alignment horizontal="center"/>
    </xf>
    <xf numFmtId="2" fontId="33" fillId="0" borderId="18" xfId="0" applyNumberFormat="1" applyFont="1" applyFill="1" applyBorder="1" applyAlignment="1">
      <alignment horizontal="center" vertical="center"/>
    </xf>
    <xf numFmtId="2" fontId="33" fillId="0" borderId="35" xfId="0" applyNumberFormat="1" applyFont="1" applyFill="1" applyBorder="1" applyAlignment="1">
      <alignment horizontal="center" vertical="center"/>
    </xf>
    <xf numFmtId="2" fontId="33" fillId="0" borderId="3" xfId="0" applyNumberFormat="1" applyFont="1" applyFill="1" applyBorder="1" applyAlignment="1">
      <alignment horizontal="center" vertical="center"/>
    </xf>
    <xf numFmtId="2" fontId="33" fillId="0" borderId="28" xfId="0" applyNumberFormat="1" applyFont="1" applyFill="1" applyBorder="1" applyAlignment="1">
      <alignment horizontal="center" vertical="center"/>
    </xf>
    <xf numFmtId="0" fontId="46" fillId="0" borderId="50" xfId="0" applyFont="1" applyFill="1" applyBorder="1" applyAlignment="1">
      <alignment horizontal="left"/>
    </xf>
    <xf numFmtId="9" fontId="122" fillId="0" borderId="1" xfId="0" applyNumberFormat="1" applyFont="1" applyFill="1" applyBorder="1" applyAlignment="1">
      <alignment horizontal="left"/>
    </xf>
    <xf numFmtId="2" fontId="87" fillId="0" borderId="59" xfId="0" applyNumberFormat="1" applyFont="1" applyFill="1" applyBorder="1" applyAlignment="1">
      <alignment horizontal="center"/>
    </xf>
    <xf numFmtId="2" fontId="87" fillId="0" borderId="73" xfId="0" applyNumberFormat="1" applyFont="1" applyFill="1" applyBorder="1" applyAlignment="1">
      <alignment horizontal="center"/>
    </xf>
    <xf numFmtId="2" fontId="87" fillId="0" borderId="75" xfId="0" applyNumberFormat="1" applyFont="1" applyFill="1" applyBorder="1" applyAlignment="1">
      <alignment horizontal="center"/>
    </xf>
    <xf numFmtId="2" fontId="46" fillId="0" borderId="25" xfId="0" applyNumberFormat="1" applyFont="1" applyFill="1" applyBorder="1" applyAlignment="1">
      <alignment horizontal="center"/>
    </xf>
    <xf numFmtId="0" fontId="0" fillId="0" borderId="33" xfId="0" applyFill="1" applyBorder="1" applyAlignment="1">
      <alignment horizontal="left"/>
    </xf>
    <xf numFmtId="2" fontId="16" fillId="0" borderId="25" xfId="0" applyNumberFormat="1" applyFont="1" applyFill="1" applyBorder="1" applyAlignment="1">
      <alignment horizontal="left"/>
    </xf>
    <xf numFmtId="2" fontId="14" fillId="0" borderId="30" xfId="0" applyNumberFormat="1" applyFont="1" applyFill="1" applyBorder="1" applyAlignment="1">
      <alignment horizontal="center"/>
    </xf>
    <xf numFmtId="2" fontId="17" fillId="0" borderId="36" xfId="0" applyNumberFormat="1" applyFont="1" applyFill="1" applyBorder="1" applyAlignment="1">
      <alignment horizontal="center"/>
    </xf>
    <xf numFmtId="1" fontId="34" fillId="0" borderId="84" xfId="0" applyNumberFormat="1" applyFont="1" applyFill="1" applyBorder="1" applyAlignment="1">
      <alignment horizontal="center"/>
    </xf>
    <xf numFmtId="1" fontId="99" fillId="0" borderId="84" xfId="0" applyNumberFormat="1" applyFont="1" applyFill="1" applyBorder="1" applyAlignment="1">
      <alignment horizontal="center"/>
    </xf>
    <xf numFmtId="2" fontId="33" fillId="0" borderId="37" xfId="0" applyNumberFormat="1" applyFont="1" applyFill="1" applyBorder="1" applyAlignment="1">
      <alignment horizontal="center" vertical="center"/>
    </xf>
    <xf numFmtId="9" fontId="122" fillId="0" borderId="36" xfId="0" applyNumberFormat="1" applyFont="1" applyFill="1" applyBorder="1" applyAlignment="1">
      <alignment horizontal="left"/>
    </xf>
    <xf numFmtId="2" fontId="16" fillId="0" borderId="80" xfId="0" applyNumberFormat="1" applyFont="1" applyFill="1" applyBorder="1" applyAlignment="1">
      <alignment horizontal="left"/>
    </xf>
    <xf numFmtId="0" fontId="52" fillId="0" borderId="84" xfId="0" applyFont="1" applyFill="1" applyBorder="1" applyAlignment="1">
      <alignment horizontal="center"/>
    </xf>
    <xf numFmtId="2" fontId="33" fillId="0" borderId="34" xfId="0" applyNumberFormat="1" applyFont="1" applyFill="1" applyBorder="1" applyAlignment="1">
      <alignment horizontal="center" vertical="center"/>
    </xf>
    <xf numFmtId="2" fontId="16" fillId="0" borderId="65" xfId="0" applyNumberFormat="1" applyFont="1" applyFill="1" applyBorder="1" applyAlignment="1">
      <alignment horizontal="center"/>
    </xf>
    <xf numFmtId="2" fontId="16" fillId="0" borderId="0" xfId="0" applyNumberFormat="1" applyFont="1" applyFill="1" applyAlignment="1">
      <alignment horizontal="left"/>
    </xf>
    <xf numFmtId="0" fontId="2" fillId="0" borderId="3" xfId="0" applyFont="1" applyFill="1" applyBorder="1" applyAlignment="1">
      <alignment horizontal="left"/>
    </xf>
    <xf numFmtId="2" fontId="33" fillId="0" borderId="22" xfId="0" applyNumberFormat="1" applyFont="1" applyFill="1" applyBorder="1" applyAlignment="1">
      <alignment horizontal="center" vertical="center"/>
    </xf>
    <xf numFmtId="2" fontId="33" fillId="0" borderId="23" xfId="0" applyNumberFormat="1" applyFont="1" applyFill="1" applyBorder="1" applyAlignment="1">
      <alignment horizontal="center" vertical="center"/>
    </xf>
    <xf numFmtId="2" fontId="33" fillId="0" borderId="24" xfId="0" applyNumberFormat="1" applyFont="1" applyFill="1" applyBorder="1" applyAlignment="1">
      <alignment horizontal="center" vertical="center"/>
    </xf>
    <xf numFmtId="2" fontId="14" fillId="0" borderId="62" xfId="0" applyNumberFormat="1" applyFont="1" applyFill="1" applyBorder="1" applyAlignment="1">
      <alignment horizontal="center"/>
    </xf>
    <xf numFmtId="0" fontId="107" fillId="0" borderId="0" xfId="0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8" fillId="0" borderId="0" xfId="0" applyFont="1" applyFill="1"/>
    <xf numFmtId="0" fontId="11" fillId="0" borderId="0" xfId="0" applyFont="1" applyFill="1"/>
    <xf numFmtId="0" fontId="13" fillId="0" borderId="0" xfId="0" applyFont="1" applyFill="1" applyAlignment="1">
      <alignment horizontal="left"/>
    </xf>
    <xf numFmtId="0" fontId="8" fillId="0" borderId="19" xfId="0" applyFont="1" applyFill="1" applyBorder="1" applyAlignment="1">
      <alignment horizontal="center" vertical="center"/>
    </xf>
    <xf numFmtId="0" fontId="8" fillId="0" borderId="16" xfId="0" applyFont="1" applyFill="1" applyBorder="1"/>
    <xf numFmtId="0" fontId="8" fillId="0" borderId="2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45" fillId="0" borderId="27" xfId="0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0" fontId="45" fillId="0" borderId="26" xfId="0" applyFont="1" applyFill="1" applyBorder="1" applyAlignment="1">
      <alignment horizontal="center" vertical="center"/>
    </xf>
    <xf numFmtId="0" fontId="48" fillId="0" borderId="25" xfId="0" applyFont="1" applyFill="1" applyBorder="1" applyAlignment="1">
      <alignment horizontal="center"/>
    </xf>
    <xf numFmtId="0" fontId="8" fillId="0" borderId="27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/>
    </xf>
    <xf numFmtId="0" fontId="33" fillId="0" borderId="33" xfId="0" applyFont="1" applyFill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23" xfId="0" applyFont="1" applyFill="1" applyBorder="1" applyAlignment="1">
      <alignment horizontal="center"/>
    </xf>
    <xf numFmtId="166" fontId="17" fillId="0" borderId="7" xfId="0" applyNumberFormat="1" applyFont="1" applyFill="1" applyBorder="1" applyAlignment="1">
      <alignment horizontal="center"/>
    </xf>
    <xf numFmtId="1" fontId="34" fillId="0" borderId="2" xfId="0" applyNumberFormat="1" applyFont="1" applyFill="1" applyBorder="1" applyAlignment="1">
      <alignment horizontal="center"/>
    </xf>
    <xf numFmtId="2" fontId="14" fillId="0" borderId="50" xfId="0" applyNumberFormat="1" applyFont="1" applyFill="1" applyBorder="1" applyAlignment="1">
      <alignment horizontal="center"/>
    </xf>
    <xf numFmtId="2" fontId="16" fillId="0" borderId="30" xfId="0" applyNumberFormat="1" applyFont="1" applyFill="1" applyBorder="1" applyAlignment="1">
      <alignment horizontal="center"/>
    </xf>
    <xf numFmtId="0" fontId="45" fillId="0" borderId="4" xfId="0" applyFont="1" applyFill="1" applyBorder="1" applyAlignment="1">
      <alignment horizontal="left"/>
    </xf>
    <xf numFmtId="9" fontId="122" fillId="0" borderId="1" xfId="0" applyNumberFormat="1" applyFont="1" applyFill="1" applyBorder="1" applyAlignment="1">
      <alignment horizontal="center"/>
    </xf>
    <xf numFmtId="2" fontId="164" fillId="0" borderId="71" xfId="0" applyNumberFormat="1" applyFont="1" applyFill="1" applyBorder="1" applyAlignment="1">
      <alignment horizontal="center"/>
    </xf>
    <xf numFmtId="2" fontId="16" fillId="0" borderId="1" xfId="0" applyNumberFormat="1" applyFont="1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166" fontId="0" fillId="0" borderId="0" xfId="0" applyNumberFormat="1" applyFill="1" applyAlignment="1">
      <alignment horizontal="left"/>
    </xf>
    <xf numFmtId="166" fontId="17" fillId="0" borderId="34" xfId="0" applyNumberFormat="1" applyFont="1" applyFill="1" applyBorder="1" applyAlignment="1">
      <alignment horizontal="center"/>
    </xf>
    <xf numFmtId="2" fontId="164" fillId="0" borderId="69" xfId="0" applyNumberFormat="1" applyFont="1" applyFill="1" applyBorder="1" applyAlignment="1">
      <alignment horizontal="center"/>
    </xf>
    <xf numFmtId="1" fontId="99" fillId="0" borderId="63" xfId="0" applyNumberFormat="1" applyFont="1" applyFill="1" applyBorder="1" applyAlignment="1">
      <alignment horizontal="center"/>
    </xf>
    <xf numFmtId="2" fontId="17" fillId="0" borderId="78" xfId="0" applyNumberFormat="1" applyFont="1" applyFill="1" applyBorder="1" applyAlignment="1">
      <alignment horizontal="center"/>
    </xf>
    <xf numFmtId="2" fontId="16" fillId="0" borderId="0" xfId="0" applyNumberFormat="1" applyFont="1" applyFill="1" applyAlignment="1">
      <alignment horizontal="center"/>
    </xf>
    <xf numFmtId="0" fontId="32" fillId="0" borderId="26" xfId="0" applyFont="1" applyFill="1" applyBorder="1" applyAlignment="1">
      <alignment horizontal="center"/>
    </xf>
    <xf numFmtId="2" fontId="33" fillId="0" borderId="24" xfId="0" applyNumberFormat="1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4" fillId="0" borderId="35" xfId="0" applyFont="1" applyFill="1" applyBorder="1" applyAlignment="1">
      <alignment horizontal="center"/>
    </xf>
    <xf numFmtId="2" fontId="16" fillId="0" borderId="54" xfId="0" applyNumberFormat="1" applyFont="1" applyFill="1" applyBorder="1" applyAlignment="1">
      <alignment horizontal="left"/>
    </xf>
    <xf numFmtId="0" fontId="0" fillId="0" borderId="48" xfId="0" applyFill="1" applyBorder="1" applyAlignment="1">
      <alignment horizontal="left"/>
    </xf>
    <xf numFmtId="2" fontId="68" fillId="0" borderId="50" xfId="0" applyNumberFormat="1" applyFont="1" applyFill="1" applyBorder="1" applyAlignment="1">
      <alignment horizontal="center"/>
    </xf>
    <xf numFmtId="2" fontId="68" fillId="0" borderId="77" xfId="0" applyNumberFormat="1" applyFont="1" applyFill="1" applyBorder="1" applyAlignment="1">
      <alignment horizontal="center"/>
    </xf>
    <xf numFmtId="2" fontId="68" fillId="0" borderId="36" xfId="0" applyNumberFormat="1" applyFont="1" applyFill="1" applyBorder="1" applyAlignment="1">
      <alignment horizontal="center"/>
    </xf>
    <xf numFmtId="0" fontId="57" fillId="0" borderId="0" xfId="0" applyFont="1" applyFill="1" applyAlignment="1">
      <alignment horizontal="left"/>
    </xf>
    <xf numFmtId="0" fontId="0" fillId="0" borderId="34" xfId="0" applyFill="1" applyBorder="1"/>
    <xf numFmtId="2" fontId="16" fillId="0" borderId="18" xfId="0" applyNumberFormat="1" applyFont="1" applyFill="1" applyBorder="1" applyAlignment="1">
      <alignment horizontal="left"/>
    </xf>
    <xf numFmtId="2" fontId="16" fillId="0" borderId="34" xfId="0" applyNumberFormat="1" applyFont="1" applyFill="1" applyBorder="1" applyAlignment="1">
      <alignment horizontal="left"/>
    </xf>
    <xf numFmtId="2" fontId="16" fillId="0" borderId="28" xfId="0" applyNumberFormat="1" applyFont="1" applyFill="1" applyBorder="1" applyAlignment="1">
      <alignment horizontal="left"/>
    </xf>
    <xf numFmtId="0" fontId="16" fillId="0" borderId="54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16" fillId="0" borderId="56" xfId="0" applyFont="1" applyFill="1" applyBorder="1" applyAlignment="1">
      <alignment horizontal="center"/>
    </xf>
    <xf numFmtId="2" fontId="14" fillId="0" borderId="11" xfId="0" applyNumberFormat="1" applyFont="1" applyFill="1" applyBorder="1" applyAlignment="1">
      <alignment horizontal="center"/>
    </xf>
    <xf numFmtId="0" fontId="45" fillId="0" borderId="3" xfId="0" applyFont="1" applyFill="1" applyBorder="1" applyAlignment="1">
      <alignment horizontal="left"/>
    </xf>
    <xf numFmtId="0" fontId="123" fillId="0" borderId="0" xfId="0" applyFont="1" applyFill="1" applyAlignment="1">
      <alignment horizontal="left" vertical="center"/>
    </xf>
    <xf numFmtId="0" fontId="14" fillId="0" borderId="61" xfId="0" applyFont="1" applyFill="1" applyBorder="1" applyAlignment="1">
      <alignment horizontal="center"/>
    </xf>
    <xf numFmtId="166" fontId="33" fillId="0" borderId="35" xfId="0" applyNumberFormat="1" applyFont="1" applyFill="1" applyBorder="1" applyAlignment="1">
      <alignment horizontal="center" vertical="center"/>
    </xf>
    <xf numFmtId="2" fontId="10" fillId="0" borderId="3" xfId="0" applyNumberFormat="1" applyFont="1" applyFill="1" applyBorder="1" applyAlignment="1">
      <alignment horizontal="center" vertical="center"/>
    </xf>
    <xf numFmtId="2" fontId="10" fillId="0" borderId="35" xfId="0" applyNumberFormat="1" applyFont="1" applyFill="1" applyBorder="1" applyAlignment="1">
      <alignment horizontal="center" vertical="center"/>
    </xf>
    <xf numFmtId="2" fontId="19" fillId="0" borderId="73" xfId="0" applyNumberFormat="1" applyFont="1" applyFill="1" applyBorder="1" applyAlignment="1">
      <alignment horizontal="center"/>
    </xf>
    <xf numFmtId="2" fontId="19" fillId="0" borderId="75" xfId="0" applyNumberFormat="1" applyFont="1" applyFill="1" applyBorder="1" applyAlignment="1">
      <alignment horizontal="center"/>
    </xf>
    <xf numFmtId="0" fontId="0" fillId="0" borderId="40" xfId="0" applyFill="1" applyBorder="1" applyAlignment="1">
      <alignment horizontal="left"/>
    </xf>
    <xf numFmtId="0" fontId="0" fillId="0" borderId="34" xfId="0" applyFill="1" applyBorder="1" applyAlignment="1">
      <alignment horizontal="left"/>
    </xf>
    <xf numFmtId="0" fontId="14" fillId="0" borderId="77" xfId="0" applyFont="1" applyFill="1" applyBorder="1" applyAlignment="1">
      <alignment horizontal="center"/>
    </xf>
    <xf numFmtId="2" fontId="14" fillId="0" borderId="74" xfId="0" applyNumberFormat="1" applyFont="1" applyFill="1" applyBorder="1" applyAlignment="1">
      <alignment horizontal="center"/>
    </xf>
    <xf numFmtId="0" fontId="14" fillId="0" borderId="76" xfId="0" applyFont="1" applyFill="1" applyBorder="1" applyAlignment="1">
      <alignment horizontal="center"/>
    </xf>
    <xf numFmtId="2" fontId="19" fillId="0" borderId="59" xfId="0" applyNumberFormat="1" applyFont="1" applyFill="1" applyBorder="1" applyAlignment="1">
      <alignment horizontal="center"/>
    </xf>
    <xf numFmtId="0" fontId="0" fillId="0" borderId="43" xfId="0" applyFill="1" applyBorder="1" applyAlignment="1">
      <alignment horizontal="left"/>
    </xf>
    <xf numFmtId="0" fontId="45" fillId="0" borderId="0" xfId="0" applyFont="1" applyFill="1" applyAlignment="1">
      <alignment horizontal="left"/>
    </xf>
    <xf numFmtId="0" fontId="0" fillId="0" borderId="28" xfId="0" applyFill="1" applyBorder="1" applyAlignment="1">
      <alignment horizontal="left"/>
    </xf>
    <xf numFmtId="0" fontId="14" fillId="0" borderId="30" xfId="0" applyFont="1" applyFill="1" applyBorder="1" applyAlignment="1">
      <alignment horizontal="center"/>
    </xf>
    <xf numFmtId="0" fontId="68" fillId="0" borderId="77" xfId="0" applyFont="1" applyFill="1" applyBorder="1" applyAlignment="1">
      <alignment horizontal="center"/>
    </xf>
    <xf numFmtId="2" fontId="16" fillId="0" borderId="69" xfId="0" applyNumberFormat="1" applyFont="1" applyFill="1" applyBorder="1" applyAlignment="1">
      <alignment horizontal="center"/>
    </xf>
    <xf numFmtId="165" fontId="91" fillId="0" borderId="73" xfId="0" applyNumberFormat="1" applyFont="1" applyFill="1" applyBorder="1" applyAlignment="1">
      <alignment horizontal="center"/>
    </xf>
    <xf numFmtId="165" fontId="33" fillId="0" borderId="35" xfId="0" applyNumberFormat="1" applyFont="1" applyFill="1" applyBorder="1" applyAlignment="1">
      <alignment horizontal="center" vertical="center"/>
    </xf>
    <xf numFmtId="165" fontId="87" fillId="0" borderId="73" xfId="0" applyNumberFormat="1" applyFont="1" applyFill="1" applyBorder="1" applyAlignment="1">
      <alignment horizontal="center"/>
    </xf>
    <xf numFmtId="2" fontId="16" fillId="0" borderId="43" xfId="0" applyNumberFormat="1" applyFont="1" applyFill="1" applyBorder="1" applyAlignment="1">
      <alignment horizontal="center"/>
    </xf>
    <xf numFmtId="2" fontId="14" fillId="0" borderId="44" xfId="0" applyNumberFormat="1" applyFont="1" applyFill="1" applyBorder="1" applyAlignment="1">
      <alignment horizontal="center"/>
    </xf>
    <xf numFmtId="0" fontId="48" fillId="0" borderId="2" xfId="0" applyFont="1" applyFill="1" applyBorder="1"/>
    <xf numFmtId="2" fontId="16" fillId="0" borderId="57" xfId="0" applyNumberFormat="1" applyFont="1" applyFill="1" applyBorder="1"/>
    <xf numFmtId="2" fontId="14" fillId="0" borderId="39" xfId="0" applyNumberFormat="1" applyFont="1" applyFill="1" applyBorder="1" applyAlignment="1">
      <alignment horizontal="center"/>
    </xf>
    <xf numFmtId="0" fontId="57" fillId="0" borderId="18" xfId="0" applyFont="1" applyFill="1" applyBorder="1"/>
    <xf numFmtId="2" fontId="92" fillId="0" borderId="23" xfId="0" applyNumberFormat="1" applyFont="1" applyFill="1" applyBorder="1" applyAlignment="1">
      <alignment horizontal="center"/>
    </xf>
    <xf numFmtId="165" fontId="33" fillId="0" borderId="23" xfId="0" applyNumberFormat="1" applyFont="1" applyFill="1" applyBorder="1" applyAlignment="1">
      <alignment horizontal="center" vertical="center"/>
    </xf>
    <xf numFmtId="2" fontId="17" fillId="0" borderId="61" xfId="0" applyNumberFormat="1" applyFont="1" applyFill="1" applyBorder="1" applyAlignment="1">
      <alignment horizontal="center"/>
    </xf>
    <xf numFmtId="2" fontId="16" fillId="0" borderId="23" xfId="0" applyNumberFormat="1" applyFont="1" applyFill="1" applyBorder="1" applyAlignment="1">
      <alignment horizontal="left"/>
    </xf>
    <xf numFmtId="2" fontId="102" fillId="0" borderId="23" xfId="0" applyNumberFormat="1" applyFont="1" applyFill="1" applyBorder="1" applyAlignment="1">
      <alignment horizontal="center"/>
    </xf>
    <xf numFmtId="2" fontId="172" fillId="0" borderId="73" xfId="0" applyNumberFormat="1" applyFont="1" applyFill="1" applyBorder="1" applyAlignment="1">
      <alignment horizontal="center"/>
    </xf>
    <xf numFmtId="166" fontId="0" fillId="0" borderId="25" xfId="0" applyNumberFormat="1" applyFill="1" applyBorder="1"/>
    <xf numFmtId="0" fontId="156" fillId="0" borderId="59" xfId="0" applyFont="1" applyFill="1" applyBorder="1"/>
    <xf numFmtId="0" fontId="72" fillId="0" borderId="23" xfId="0" applyFont="1" applyFill="1" applyBorder="1" applyAlignment="1">
      <alignment horizontal="left"/>
    </xf>
    <xf numFmtId="165" fontId="16" fillId="0" borderId="66" xfId="0" applyNumberFormat="1" applyFont="1" applyFill="1" applyBorder="1" applyAlignment="1">
      <alignment horizontal="center"/>
    </xf>
    <xf numFmtId="2" fontId="92" fillId="0" borderId="34" xfId="0" applyNumberFormat="1" applyFont="1" applyFill="1" applyBorder="1" applyAlignment="1">
      <alignment horizontal="center"/>
    </xf>
    <xf numFmtId="2" fontId="87" fillId="0" borderId="71" xfId="0" applyNumberFormat="1" applyFont="1" applyFill="1" applyBorder="1" applyAlignment="1">
      <alignment horizontal="center"/>
    </xf>
    <xf numFmtId="2" fontId="112" fillId="0" borderId="73" xfId="0" applyNumberFormat="1" applyFont="1" applyFill="1" applyBorder="1" applyAlignment="1">
      <alignment horizontal="center"/>
    </xf>
    <xf numFmtId="2" fontId="33" fillId="0" borderId="37" xfId="0" applyNumberFormat="1" applyFont="1" applyFill="1" applyBorder="1" applyAlignment="1">
      <alignment horizontal="center"/>
    </xf>
    <xf numFmtId="2" fontId="33" fillId="0" borderId="3" xfId="0" applyNumberFormat="1" applyFont="1" applyFill="1" applyBorder="1" applyAlignment="1">
      <alignment horizontal="center"/>
    </xf>
    <xf numFmtId="2" fontId="33" fillId="0" borderId="35" xfId="0" applyNumberFormat="1" applyFont="1" applyFill="1" applyBorder="1" applyAlignment="1">
      <alignment horizontal="center"/>
    </xf>
    <xf numFmtId="2" fontId="92" fillId="0" borderId="3" xfId="0" applyNumberFormat="1" applyFont="1" applyFill="1" applyBorder="1" applyAlignment="1">
      <alignment horizontal="center"/>
    </xf>
    <xf numFmtId="2" fontId="171" fillId="0" borderId="76" xfId="0" applyNumberFormat="1" applyFont="1" applyFill="1" applyBorder="1" applyAlignment="1">
      <alignment horizontal="center"/>
    </xf>
    <xf numFmtId="2" fontId="171" fillId="0" borderId="36" xfId="0" applyNumberFormat="1" applyFont="1" applyFill="1" applyBorder="1" applyAlignment="1">
      <alignment horizontal="center"/>
    </xf>
    <xf numFmtId="2" fontId="171" fillId="0" borderId="77" xfId="0" applyNumberFormat="1" applyFont="1" applyFill="1" applyBorder="1" applyAlignment="1">
      <alignment horizontal="center"/>
    </xf>
    <xf numFmtId="2" fontId="87" fillId="0" borderId="36" xfId="0" applyNumberFormat="1" applyFont="1" applyFill="1" applyBorder="1" applyAlignment="1">
      <alignment horizontal="center"/>
    </xf>
    <xf numFmtId="2" fontId="14" fillId="0" borderId="72" xfId="0" applyNumberFormat="1" applyFont="1" applyFill="1" applyBorder="1" applyAlignment="1">
      <alignment horizontal="center"/>
    </xf>
    <xf numFmtId="2" fontId="17" fillId="0" borderId="72" xfId="0" applyNumberFormat="1" applyFont="1" applyFill="1" applyBorder="1" applyAlignment="1">
      <alignment horizontal="center"/>
    </xf>
    <xf numFmtId="0" fontId="16" fillId="0" borderId="43" xfId="0" applyFont="1" applyFill="1" applyBorder="1" applyAlignment="1">
      <alignment horizontal="center"/>
    </xf>
    <xf numFmtId="2" fontId="33" fillId="0" borderId="18" xfId="0" applyNumberFormat="1" applyFont="1" applyFill="1" applyBorder="1" applyAlignment="1">
      <alignment horizontal="center"/>
    </xf>
    <xf numFmtId="2" fontId="92" fillId="0" borderId="35" xfId="0" applyNumberFormat="1" applyFont="1" applyFill="1" applyBorder="1" applyAlignment="1">
      <alignment horizontal="center"/>
    </xf>
    <xf numFmtId="2" fontId="16" fillId="0" borderId="18" xfId="0" applyNumberFormat="1" applyFont="1" applyBorder="1" applyAlignment="1">
      <alignment horizontal="left"/>
    </xf>
    <xf numFmtId="2" fontId="16" fillId="0" borderId="78" xfId="0" applyNumberFormat="1" applyFont="1" applyBorder="1" applyAlignment="1">
      <alignment horizontal="center"/>
    </xf>
    <xf numFmtId="2" fontId="14" fillId="0" borderId="53" xfId="0" applyNumberFormat="1" applyFont="1" applyBorder="1" applyAlignment="1">
      <alignment horizontal="center"/>
    </xf>
    <xf numFmtId="2" fontId="17" fillId="0" borderId="12" xfId="0" applyNumberFormat="1" applyFont="1" applyBorder="1" applyAlignment="1">
      <alignment horizontal="center"/>
    </xf>
    <xf numFmtId="0" fontId="2" fillId="0" borderId="57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52" fillId="0" borderId="48" xfId="0" applyFont="1" applyFill="1" applyBorder="1" applyAlignment="1">
      <alignment horizontal="center"/>
    </xf>
    <xf numFmtId="2" fontId="33" fillId="0" borderId="7" xfId="0" applyNumberFormat="1" applyFont="1" applyBorder="1" applyAlignment="1">
      <alignment horizontal="center" vertical="center"/>
    </xf>
    <xf numFmtId="2" fontId="87" fillId="2" borderId="69" xfId="0" applyNumberFormat="1" applyFont="1" applyFill="1" applyBorder="1" applyAlignment="1">
      <alignment horizontal="center"/>
    </xf>
    <xf numFmtId="2" fontId="16" fillId="0" borderId="65" xfId="0" applyNumberFormat="1" applyFont="1" applyBorder="1" applyAlignment="1">
      <alignment horizontal="center"/>
    </xf>
    <xf numFmtId="0" fontId="52" fillId="0" borderId="54" xfId="0" applyFont="1" applyFill="1" applyBorder="1" applyAlignment="1">
      <alignment horizontal="left"/>
    </xf>
    <xf numFmtId="0" fontId="7" fillId="0" borderId="73" xfId="0" applyFont="1" applyFill="1" applyBorder="1"/>
    <xf numFmtId="1" fontId="0" fillId="0" borderId="60" xfId="0" applyNumberFormat="1" applyFont="1" applyBorder="1" applyAlignment="1">
      <alignment horizontal="center"/>
    </xf>
    <xf numFmtId="0" fontId="121" fillId="0" borderId="0" xfId="0" applyFont="1" applyFill="1" applyBorder="1" applyAlignment="1">
      <alignment horizontal="left"/>
    </xf>
    <xf numFmtId="0" fontId="48" fillId="0" borderId="15" xfId="0" applyFont="1" applyBorder="1"/>
    <xf numFmtId="0" fontId="32" fillId="0" borderId="78" xfId="0" applyFont="1" applyBorder="1" applyAlignment="1">
      <alignment horizontal="center"/>
    </xf>
    <xf numFmtId="0" fontId="52" fillId="29" borderId="69" xfId="0" applyFont="1" applyFill="1" applyBorder="1" applyAlignment="1">
      <alignment horizontal="center"/>
    </xf>
    <xf numFmtId="165" fontId="27" fillId="0" borderId="0" xfId="0" applyNumberFormat="1" applyFont="1" applyFill="1" applyBorder="1" applyAlignment="1">
      <alignment horizontal="left"/>
    </xf>
    <xf numFmtId="0" fontId="156" fillId="0" borderId="0" xfId="0" applyFont="1" applyFill="1" applyBorder="1"/>
    <xf numFmtId="166" fontId="27" fillId="29" borderId="69" xfId="0" applyNumberFormat="1" applyFont="1" applyFill="1" applyBorder="1" applyAlignment="1">
      <alignment horizontal="center"/>
    </xf>
    <xf numFmtId="0" fontId="2" fillId="8" borderId="84" xfId="0" applyFont="1" applyFill="1" applyBorder="1"/>
    <xf numFmtId="166" fontId="72" fillId="0" borderId="74" xfId="0" applyNumberFormat="1" applyFont="1" applyBorder="1" applyAlignment="1">
      <alignment horizontal="center"/>
    </xf>
    <xf numFmtId="0" fontId="2" fillId="0" borderId="42" xfId="0" applyFont="1" applyFill="1" applyBorder="1" applyAlignment="1">
      <alignment horizontal="left"/>
    </xf>
    <xf numFmtId="0" fontId="76" fillId="0" borderId="17" xfId="0" applyFont="1" applyFill="1" applyBorder="1" applyAlignment="1">
      <alignment horizontal="left"/>
    </xf>
    <xf numFmtId="166" fontId="72" fillId="7" borderId="78" xfId="0" applyNumberFormat="1" applyFont="1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1" fontId="99" fillId="0" borderId="48" xfId="0" applyNumberFormat="1" applyFont="1" applyBorder="1" applyAlignment="1">
      <alignment horizontal="center"/>
    </xf>
    <xf numFmtId="0" fontId="52" fillId="0" borderId="9" xfId="0" applyFont="1" applyBorder="1"/>
    <xf numFmtId="165" fontId="107" fillId="0" borderId="23" xfId="0" applyNumberFormat="1" applyFont="1" applyBorder="1" applyAlignment="1">
      <alignment horizontal="center"/>
    </xf>
    <xf numFmtId="2" fontId="14" fillId="0" borderId="74" xfId="0" applyNumberFormat="1" applyFont="1" applyBorder="1" applyAlignment="1">
      <alignment horizontal="center"/>
    </xf>
    <xf numFmtId="0" fontId="14" fillId="0" borderId="51" xfId="0" applyFont="1" applyFill="1" applyBorder="1" applyAlignment="1">
      <alignment horizontal="center"/>
    </xf>
    <xf numFmtId="0" fontId="2" fillId="0" borderId="28" xfId="0" applyFont="1" applyFill="1" applyBorder="1" applyAlignment="1">
      <alignment horizontal="center"/>
    </xf>
    <xf numFmtId="0" fontId="116" fillId="0" borderId="25" xfId="0" applyFont="1" applyBorder="1" applyAlignment="1">
      <alignment horizontal="right"/>
    </xf>
    <xf numFmtId="0" fontId="2" fillId="0" borderId="44" xfId="0" applyFont="1" applyBorder="1"/>
    <xf numFmtId="0" fontId="14" fillId="0" borderId="51" xfId="0" applyFont="1" applyBorder="1" applyAlignment="1">
      <alignment horizontal="center"/>
    </xf>
    <xf numFmtId="0" fontId="14" fillId="0" borderId="61" xfId="0" applyFont="1" applyBorder="1" applyAlignment="1">
      <alignment horizontal="center"/>
    </xf>
    <xf numFmtId="2" fontId="18" fillId="0" borderId="69" xfId="0" applyNumberFormat="1" applyFont="1" applyBorder="1" applyAlignment="1">
      <alignment horizontal="center"/>
    </xf>
    <xf numFmtId="0" fontId="62" fillId="0" borderId="3" xfId="0" applyFont="1" applyFill="1" applyBorder="1" applyAlignment="1">
      <alignment horizontal="left"/>
    </xf>
    <xf numFmtId="2" fontId="17" fillId="0" borderId="80" xfId="0" applyNumberFormat="1" applyFont="1" applyBorder="1" applyAlignment="1">
      <alignment horizontal="center"/>
    </xf>
    <xf numFmtId="2" fontId="164" fillId="0" borderId="69" xfId="0" applyNumberFormat="1" applyFont="1" applyBorder="1" applyAlignment="1">
      <alignment horizontal="center"/>
    </xf>
    <xf numFmtId="2" fontId="87" fillId="0" borderId="66" xfId="0" applyNumberFormat="1" applyFont="1" applyFill="1" applyBorder="1" applyAlignment="1">
      <alignment horizontal="center"/>
    </xf>
    <xf numFmtId="0" fontId="57" fillId="0" borderId="19" xfId="0" applyFont="1" applyFill="1" applyBorder="1" applyAlignment="1">
      <alignment horizontal="left"/>
    </xf>
    <xf numFmtId="9" fontId="122" fillId="0" borderId="51" xfId="0" applyNumberFormat="1" applyFont="1" applyFill="1" applyBorder="1" applyAlignment="1">
      <alignment horizontal="center"/>
    </xf>
    <xf numFmtId="0" fontId="14" fillId="0" borderId="68" xfId="0" applyFont="1" applyFill="1" applyBorder="1" applyAlignment="1">
      <alignment horizontal="center"/>
    </xf>
    <xf numFmtId="0" fontId="32" fillId="0" borderId="52" xfId="0" applyFont="1" applyFill="1" applyBorder="1" applyAlignment="1">
      <alignment horizontal="center"/>
    </xf>
    <xf numFmtId="2" fontId="68" fillId="0" borderId="54" xfId="0" applyNumberFormat="1" applyFont="1" applyBorder="1" applyAlignment="1">
      <alignment horizontal="center"/>
    </xf>
    <xf numFmtId="2" fontId="16" fillId="0" borderId="7" xfId="0" applyNumberFormat="1" applyFont="1" applyBorder="1"/>
    <xf numFmtId="0" fontId="14" fillId="0" borderId="78" xfId="0" applyFont="1" applyBorder="1" applyAlignment="1">
      <alignment horizontal="center"/>
    </xf>
    <xf numFmtId="0" fontId="14" fillId="0" borderId="36" xfId="0" applyFont="1" applyBorder="1" applyAlignment="1">
      <alignment horizontal="center"/>
    </xf>
    <xf numFmtId="165" fontId="16" fillId="0" borderId="36" xfId="0" applyNumberFormat="1" applyFont="1" applyFill="1" applyBorder="1" applyAlignment="1">
      <alignment horizontal="center"/>
    </xf>
    <xf numFmtId="0" fontId="16" fillId="0" borderId="25" xfId="0" applyFont="1" applyBorder="1" applyAlignment="1">
      <alignment horizontal="right"/>
    </xf>
    <xf numFmtId="49" fontId="16" fillId="0" borderId="25" xfId="0" applyNumberFormat="1" applyFont="1" applyFill="1" applyBorder="1"/>
    <xf numFmtId="0" fontId="142" fillId="0" borderId="50" xfId="0" applyFont="1" applyFill="1" applyBorder="1" applyAlignment="1">
      <alignment horizontal="left"/>
    </xf>
    <xf numFmtId="2" fontId="16" fillId="0" borderId="39" xfId="0" applyNumberFormat="1" applyFont="1" applyBorder="1" applyAlignment="1">
      <alignment horizontal="center"/>
    </xf>
    <xf numFmtId="2" fontId="68" fillId="0" borderId="1" xfId="0" applyNumberFormat="1" applyFont="1" applyBorder="1" applyAlignment="1">
      <alignment horizontal="center"/>
    </xf>
    <xf numFmtId="0" fontId="0" fillId="0" borderId="34" xfId="0" applyBorder="1" applyAlignment="1">
      <alignment horizontal="left"/>
    </xf>
    <xf numFmtId="0" fontId="45" fillId="0" borderId="6" xfId="0" applyFont="1" applyBorder="1" applyAlignment="1">
      <alignment horizontal="center"/>
    </xf>
    <xf numFmtId="2" fontId="17" fillId="0" borderId="30" xfId="0" applyNumberFormat="1" applyFont="1" applyFill="1" applyBorder="1" applyAlignment="1">
      <alignment horizontal="center"/>
    </xf>
    <xf numFmtId="2" fontId="17" fillId="0" borderId="49" xfId="0" applyNumberFormat="1" applyFont="1" applyFill="1" applyBorder="1" applyAlignment="1">
      <alignment horizontal="center"/>
    </xf>
    <xf numFmtId="0" fontId="32" fillId="0" borderId="67" xfId="0" applyFont="1" applyBorder="1" applyAlignment="1">
      <alignment horizontal="center"/>
    </xf>
    <xf numFmtId="164" fontId="14" fillId="0" borderId="55" xfId="0" applyNumberFormat="1" applyFont="1" applyFill="1" applyBorder="1" applyAlignment="1">
      <alignment horizontal="left"/>
    </xf>
    <xf numFmtId="0" fontId="48" fillId="0" borderId="68" xfId="0" applyFont="1" applyFill="1" applyBorder="1" applyAlignment="1">
      <alignment horizontal="left"/>
    </xf>
    <xf numFmtId="0" fontId="0" fillId="0" borderId="73" xfId="0" applyFill="1" applyBorder="1" applyAlignment="1">
      <alignment horizontal="center"/>
    </xf>
    <xf numFmtId="164" fontId="53" fillId="0" borderId="25" xfId="0" applyNumberFormat="1" applyFont="1" applyBorder="1" applyAlignment="1">
      <alignment horizontal="right"/>
    </xf>
    <xf numFmtId="0" fontId="52" fillId="0" borderId="0" xfId="0" applyFont="1" applyFill="1"/>
    <xf numFmtId="166" fontId="176" fillId="0" borderId="0" xfId="0" applyNumberFormat="1" applyFont="1" applyAlignment="1">
      <alignment horizontal="left"/>
    </xf>
    <xf numFmtId="0" fontId="32" fillId="0" borderId="52" xfId="0" applyFont="1" applyBorder="1" applyAlignment="1">
      <alignment horizontal="center"/>
    </xf>
    <xf numFmtId="1" fontId="52" fillId="0" borderId="51" xfId="0" applyNumberFormat="1" applyFont="1" applyBorder="1" applyAlignment="1">
      <alignment horizontal="center"/>
    </xf>
    <xf numFmtId="2" fontId="16" fillId="0" borderId="22" xfId="0" applyNumberFormat="1" applyFont="1" applyBorder="1" applyAlignment="1">
      <alignment horizontal="center"/>
    </xf>
    <xf numFmtId="2" fontId="16" fillId="0" borderId="23" xfId="0" applyNumberFormat="1" applyFont="1" applyBorder="1" applyAlignment="1">
      <alignment horizontal="center"/>
    </xf>
    <xf numFmtId="2" fontId="16" fillId="0" borderId="24" xfId="0" applyNumberFormat="1" applyFont="1" applyBorder="1" applyAlignment="1">
      <alignment horizontal="center"/>
    </xf>
    <xf numFmtId="2" fontId="14" fillId="0" borderId="56" xfId="0" applyNumberFormat="1" applyFont="1" applyBorder="1" applyAlignment="1">
      <alignment horizontal="center"/>
    </xf>
    <xf numFmtId="2" fontId="14" fillId="0" borderId="33" xfId="0" applyNumberFormat="1" applyFont="1" applyBorder="1" applyAlignment="1">
      <alignment horizontal="center"/>
    </xf>
    <xf numFmtId="2" fontId="14" fillId="0" borderId="10" xfId="0" applyNumberFormat="1" applyFont="1" applyBorder="1" applyAlignment="1">
      <alignment horizontal="center"/>
    </xf>
    <xf numFmtId="0" fontId="142" fillId="0" borderId="0" xfId="0" applyFont="1" applyFill="1" applyBorder="1" applyAlignment="1">
      <alignment horizontal="left"/>
    </xf>
    <xf numFmtId="2" fontId="112" fillId="0" borderId="0" xfId="0" applyNumberFormat="1" applyFont="1" applyFill="1" applyBorder="1" applyAlignment="1">
      <alignment horizontal="center"/>
    </xf>
    <xf numFmtId="0" fontId="53" fillId="0" borderId="0" xfId="0" applyFont="1" applyFill="1" applyBorder="1" applyAlignment="1">
      <alignment horizontal="left"/>
    </xf>
    <xf numFmtId="0" fontId="101" fillId="0" borderId="32" xfId="0" applyFont="1" applyBorder="1" applyAlignment="1">
      <alignment horizontal="center"/>
    </xf>
    <xf numFmtId="0" fontId="177" fillId="0" borderId="32" xfId="0" applyFont="1" applyBorder="1" applyAlignment="1">
      <alignment horizontal="center"/>
    </xf>
    <xf numFmtId="0" fontId="32" fillId="6" borderId="46" xfId="0" applyFont="1" applyFill="1" applyBorder="1" applyAlignment="1">
      <alignment horizontal="center"/>
    </xf>
    <xf numFmtId="0" fontId="32" fillId="6" borderId="63" xfId="0" applyFont="1" applyFill="1" applyBorder="1" applyAlignment="1">
      <alignment horizontal="center"/>
    </xf>
    <xf numFmtId="0" fontId="32" fillId="6" borderId="84" xfId="0" applyFont="1" applyFill="1" applyBorder="1" applyAlignment="1">
      <alignment horizontal="center"/>
    </xf>
    <xf numFmtId="0" fontId="32" fillId="6" borderId="48" xfId="0" applyFont="1" applyFill="1" applyBorder="1" applyAlignment="1">
      <alignment horizontal="center"/>
    </xf>
    <xf numFmtId="0" fontId="161" fillId="0" borderId="77" xfId="0" applyFont="1" applyFill="1" applyBorder="1"/>
    <xf numFmtId="0" fontId="142" fillId="0" borderId="59" xfId="0" applyFont="1" applyFill="1" applyBorder="1" applyAlignment="1">
      <alignment horizontal="left"/>
    </xf>
    <xf numFmtId="1" fontId="46" fillId="0" borderId="0" xfId="0" applyNumberFormat="1" applyFont="1" applyFill="1"/>
    <xf numFmtId="0" fontId="118" fillId="0" borderId="14" xfId="0" applyFont="1" applyFill="1" applyBorder="1" applyAlignment="1">
      <alignment horizontal="left"/>
    </xf>
    <xf numFmtId="1" fontId="0" fillId="22" borderId="69" xfId="0" applyNumberFormat="1" applyFill="1" applyBorder="1"/>
    <xf numFmtId="168" fontId="14" fillId="0" borderId="73" xfId="0" applyNumberFormat="1" applyFont="1" applyFill="1" applyBorder="1" applyAlignment="1">
      <alignment horizontal="left"/>
    </xf>
    <xf numFmtId="165" fontId="72" fillId="0" borderId="69" xfId="0" applyNumberFormat="1" applyFont="1" applyFill="1" applyBorder="1" applyAlignment="1">
      <alignment horizontal="left"/>
    </xf>
    <xf numFmtId="0" fontId="157" fillId="0" borderId="16" xfId="0" applyFont="1" applyFill="1" applyBorder="1" applyAlignment="1">
      <alignment horizontal="left"/>
    </xf>
    <xf numFmtId="0" fontId="158" fillId="0" borderId="31" xfId="0" applyFont="1" applyFill="1" applyBorder="1" applyAlignment="1">
      <alignment horizontal="left"/>
    </xf>
    <xf numFmtId="0" fontId="45" fillId="0" borderId="25" xfId="0" applyFont="1" applyFill="1" applyBorder="1" applyAlignment="1">
      <alignment horizontal="left"/>
    </xf>
    <xf numFmtId="0" fontId="32" fillId="4" borderId="84" xfId="0" applyFont="1" applyFill="1" applyBorder="1"/>
    <xf numFmtId="2" fontId="72" fillId="7" borderId="31" xfId="0" applyNumberFormat="1" applyFont="1" applyFill="1" applyBorder="1" applyAlignment="1">
      <alignment horizontal="center"/>
    </xf>
    <xf numFmtId="165" fontId="72" fillId="7" borderId="31" xfId="0" applyNumberFormat="1" applyFont="1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32" fillId="0" borderId="76" xfId="0" applyFont="1" applyBorder="1" applyAlignment="1">
      <alignment horizontal="center"/>
    </xf>
    <xf numFmtId="2" fontId="71" fillId="29" borderId="71" xfId="0" applyNumberFormat="1" applyFont="1" applyFill="1" applyBorder="1" applyAlignment="1">
      <alignment horizontal="center"/>
    </xf>
    <xf numFmtId="0" fontId="57" fillId="39" borderId="41" xfId="0" applyFont="1" applyFill="1" applyBorder="1"/>
    <xf numFmtId="0" fontId="32" fillId="40" borderId="58" xfId="0" applyFont="1" applyFill="1" applyBorder="1" applyAlignment="1">
      <alignment horizontal="center"/>
    </xf>
    <xf numFmtId="0" fontId="119" fillId="40" borderId="58" xfId="0" applyFont="1" applyFill="1" applyBorder="1" applyAlignment="1">
      <alignment horizontal="center"/>
    </xf>
    <xf numFmtId="165" fontId="74" fillId="40" borderId="58" xfId="0" applyNumberFormat="1" applyFont="1" applyFill="1" applyBorder="1" applyAlignment="1">
      <alignment horizontal="center"/>
    </xf>
    <xf numFmtId="0" fontId="74" fillId="40" borderId="58" xfId="0" applyFont="1" applyFill="1" applyBorder="1" applyAlignment="1">
      <alignment horizontal="center"/>
    </xf>
    <xf numFmtId="0" fontId="48" fillId="40" borderId="58" xfId="0" applyFont="1" applyFill="1" applyBorder="1" applyAlignment="1">
      <alignment horizontal="center"/>
    </xf>
    <xf numFmtId="2" fontId="28" fillId="40" borderId="31" xfId="0" applyNumberFormat="1" applyFont="1" applyFill="1" applyBorder="1" applyAlignment="1">
      <alignment horizontal="center"/>
    </xf>
    <xf numFmtId="0" fontId="72" fillId="40" borderId="31" xfId="0" applyFont="1" applyFill="1" applyBorder="1" applyAlignment="1">
      <alignment horizontal="center"/>
    </xf>
    <xf numFmtId="2" fontId="96" fillId="40" borderId="17" xfId="0" applyNumberFormat="1" applyFont="1" applyFill="1" applyBorder="1" applyAlignment="1">
      <alignment horizontal="center"/>
    </xf>
    <xf numFmtId="0" fontId="74" fillId="41" borderId="24" xfId="0" applyFont="1" applyFill="1" applyBorder="1" applyAlignment="1">
      <alignment horizontal="center"/>
    </xf>
    <xf numFmtId="0" fontId="74" fillId="41" borderId="57" xfId="0" applyFont="1" applyFill="1" applyBorder="1" applyAlignment="1">
      <alignment horizontal="center"/>
    </xf>
    <xf numFmtId="2" fontId="28" fillId="41" borderId="67" xfId="0" applyNumberFormat="1" applyFont="1" applyFill="1" applyBorder="1" applyAlignment="1">
      <alignment horizontal="center"/>
    </xf>
    <xf numFmtId="0" fontId="72" fillId="41" borderId="67" xfId="0" applyFont="1" applyFill="1" applyBorder="1" applyAlignment="1">
      <alignment horizontal="center"/>
    </xf>
    <xf numFmtId="0" fontId="48" fillId="0" borderId="53" xfId="0" applyFont="1" applyBorder="1" applyAlignment="1">
      <alignment horizontal="center"/>
    </xf>
    <xf numFmtId="0" fontId="74" fillId="6" borderId="57" xfId="0" applyFont="1" applyFill="1" applyBorder="1" applyAlignment="1">
      <alignment horizontal="center"/>
    </xf>
    <xf numFmtId="0" fontId="44" fillId="6" borderId="1" xfId="0" applyFont="1" applyFill="1" applyBorder="1" applyAlignment="1">
      <alignment horizontal="center"/>
    </xf>
    <xf numFmtId="2" fontId="28" fillId="11" borderId="52" xfId="0" applyNumberFormat="1" applyFont="1" applyFill="1" applyBorder="1" applyAlignment="1">
      <alignment horizontal="center"/>
    </xf>
    <xf numFmtId="0" fontId="72" fillId="11" borderId="52" xfId="0" applyFont="1" applyFill="1" applyBorder="1" applyAlignment="1">
      <alignment horizontal="center"/>
    </xf>
    <xf numFmtId="166" fontId="48" fillId="6" borderId="55" xfId="0" applyNumberFormat="1" applyFont="1" applyFill="1" applyBorder="1" applyAlignment="1">
      <alignment horizontal="center"/>
    </xf>
    <xf numFmtId="0" fontId="2" fillId="22" borderId="41" xfId="0" applyFont="1" applyFill="1" applyBorder="1" applyAlignment="1">
      <alignment horizontal="left"/>
    </xf>
    <xf numFmtId="0" fontId="74" fillId="0" borderId="82" xfId="0" applyFont="1" applyBorder="1" applyAlignment="1">
      <alignment horizontal="center"/>
    </xf>
    <xf numFmtId="0" fontId="32" fillId="0" borderId="58" xfId="0" applyFont="1" applyBorder="1"/>
    <xf numFmtId="0" fontId="72" fillId="0" borderId="17" xfId="0" applyFont="1" applyBorder="1" applyAlignment="1">
      <alignment horizontal="center"/>
    </xf>
    <xf numFmtId="0" fontId="44" fillId="0" borderId="16" xfId="0" applyFont="1" applyBorder="1" applyAlignment="1">
      <alignment horizontal="center"/>
    </xf>
    <xf numFmtId="0" fontId="48" fillId="0" borderId="58" xfId="0" applyFont="1" applyBorder="1" applyAlignment="1">
      <alignment horizontal="center"/>
    </xf>
    <xf numFmtId="0" fontId="119" fillId="0" borderId="31" xfId="0" applyFont="1" applyBorder="1" applyAlignment="1">
      <alignment horizontal="center"/>
    </xf>
    <xf numFmtId="0" fontId="72" fillId="0" borderId="31" xfId="0" applyFont="1" applyBorder="1" applyAlignment="1">
      <alignment horizontal="center"/>
    </xf>
    <xf numFmtId="0" fontId="48" fillId="7" borderId="85" xfId="0" applyFont="1" applyFill="1" applyBorder="1" applyAlignment="1">
      <alignment horizontal="center"/>
    </xf>
    <xf numFmtId="2" fontId="0" fillId="7" borderId="42" xfId="0" applyNumberFormat="1" applyFill="1" applyBorder="1" applyAlignment="1">
      <alignment horizontal="center"/>
    </xf>
    <xf numFmtId="0" fontId="74" fillId="6" borderId="56" xfId="0" applyFont="1" applyFill="1" applyBorder="1" applyAlignment="1">
      <alignment horizontal="center"/>
    </xf>
    <xf numFmtId="0" fontId="119" fillId="6" borderId="1" xfId="0" applyFont="1" applyFill="1" applyBorder="1" applyAlignment="1">
      <alignment horizontal="center"/>
    </xf>
    <xf numFmtId="166" fontId="48" fillId="0" borderId="55" xfId="0" applyNumberFormat="1" applyFont="1" applyBorder="1" applyAlignment="1">
      <alignment horizontal="center"/>
    </xf>
    <xf numFmtId="0" fontId="74" fillId="0" borderId="17" xfId="0" applyFont="1" applyBorder="1" applyAlignment="1">
      <alignment horizontal="center"/>
    </xf>
    <xf numFmtId="0" fontId="32" fillId="0" borderId="58" xfId="0" applyFont="1" applyFill="1" applyBorder="1"/>
    <xf numFmtId="0" fontId="119" fillId="0" borderId="16" xfId="0" applyFont="1" applyBorder="1" applyAlignment="1">
      <alignment horizontal="center"/>
    </xf>
    <xf numFmtId="166" fontId="48" fillId="0" borderId="58" xfId="0" applyNumberFormat="1" applyFont="1" applyBorder="1" applyAlignment="1">
      <alignment horizontal="center"/>
    </xf>
    <xf numFmtId="166" fontId="48" fillId="6" borderId="58" xfId="0" applyNumberFormat="1" applyFont="1" applyFill="1" applyBorder="1" applyAlignment="1">
      <alignment horizontal="center"/>
    </xf>
    <xf numFmtId="0" fontId="72" fillId="6" borderId="17" xfId="0" applyFont="1" applyFill="1" applyBorder="1" applyAlignment="1">
      <alignment horizontal="center"/>
    </xf>
    <xf numFmtId="0" fontId="32" fillId="0" borderId="55" xfId="0" applyFont="1" applyFill="1" applyBorder="1" applyAlignment="1">
      <alignment horizontal="center"/>
    </xf>
    <xf numFmtId="2" fontId="0" fillId="0" borderId="57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2" fontId="32" fillId="40" borderId="58" xfId="0" applyNumberFormat="1" applyFont="1" applyFill="1" applyBorder="1" applyAlignment="1">
      <alignment horizontal="center"/>
    </xf>
    <xf numFmtId="2" fontId="48" fillId="40" borderId="58" xfId="0" applyNumberFormat="1" applyFont="1" applyFill="1" applyBorder="1" applyAlignment="1">
      <alignment horizontal="center"/>
    </xf>
    <xf numFmtId="165" fontId="72" fillId="40" borderId="31" xfId="0" applyNumberFormat="1" applyFont="1" applyFill="1" applyBorder="1" applyAlignment="1">
      <alignment horizontal="center"/>
    </xf>
    <xf numFmtId="2" fontId="48" fillId="40" borderId="85" xfId="0" applyNumberFormat="1" applyFont="1" applyFill="1" applyBorder="1" applyAlignment="1">
      <alignment horizontal="center"/>
    </xf>
    <xf numFmtId="2" fontId="72" fillId="40" borderId="17" xfId="0" applyNumberFormat="1" applyFont="1" applyFill="1" applyBorder="1" applyAlignment="1">
      <alignment horizontal="center"/>
    </xf>
    <xf numFmtId="2" fontId="74" fillId="6" borderId="57" xfId="0" applyNumberFormat="1" applyFont="1" applyFill="1" applyBorder="1" applyAlignment="1">
      <alignment horizontal="center"/>
    </xf>
    <xf numFmtId="2" fontId="74" fillId="6" borderId="56" xfId="0" applyNumberFormat="1" applyFont="1" applyFill="1" applyBorder="1" applyAlignment="1">
      <alignment horizontal="center"/>
    </xf>
    <xf numFmtId="2" fontId="119" fillId="6" borderId="1" xfId="0" applyNumberFormat="1" applyFont="1" applyFill="1" applyBorder="1" applyAlignment="1">
      <alignment horizontal="center"/>
    </xf>
    <xf numFmtId="2" fontId="72" fillId="22" borderId="75" xfId="0" applyNumberFormat="1" applyFont="1" applyFill="1" applyBorder="1" applyAlignment="1">
      <alignment horizontal="center"/>
    </xf>
    <xf numFmtId="2" fontId="72" fillId="22" borderId="74" xfId="0" applyNumberFormat="1" applyFont="1" applyFill="1" applyBorder="1" applyAlignment="1">
      <alignment horizontal="center"/>
    </xf>
    <xf numFmtId="2" fontId="72" fillId="11" borderId="75" xfId="0" applyNumberFormat="1" applyFont="1" applyFill="1" applyBorder="1" applyAlignment="1">
      <alignment horizontal="center"/>
    </xf>
    <xf numFmtId="2" fontId="72" fillId="11" borderId="74" xfId="0" applyNumberFormat="1" applyFont="1" applyFill="1" applyBorder="1" applyAlignment="1">
      <alignment horizontal="center"/>
    </xf>
    <xf numFmtId="2" fontId="120" fillId="0" borderId="76" xfId="0" applyNumberFormat="1" applyFont="1" applyBorder="1" applyAlignment="1">
      <alignment horizontal="center"/>
    </xf>
    <xf numFmtId="2" fontId="72" fillId="11" borderId="78" xfId="0" applyNumberFormat="1" applyFont="1" applyFill="1" applyBorder="1" applyAlignment="1">
      <alignment horizontal="center"/>
    </xf>
    <xf numFmtId="2" fontId="72" fillId="11" borderId="36" xfId="0" applyNumberFormat="1" applyFont="1" applyFill="1" applyBorder="1" applyAlignment="1">
      <alignment horizontal="center"/>
    </xf>
    <xf numFmtId="2" fontId="120" fillId="11" borderId="58" xfId="0" applyNumberFormat="1" applyFont="1" applyFill="1" applyBorder="1" applyAlignment="1">
      <alignment horizontal="center"/>
    </xf>
    <xf numFmtId="2" fontId="28" fillId="11" borderId="82" xfId="0" applyNumberFormat="1" applyFont="1" applyFill="1" applyBorder="1" applyAlignment="1">
      <alignment horizontal="center"/>
    </xf>
    <xf numFmtId="2" fontId="72" fillId="11" borderId="17" xfId="0" applyNumberFormat="1" applyFont="1" applyFill="1" applyBorder="1" applyAlignment="1">
      <alignment horizontal="center"/>
    </xf>
    <xf numFmtId="2" fontId="48" fillId="11" borderId="58" xfId="0" applyNumberFormat="1" applyFont="1" applyFill="1" applyBorder="1" applyAlignment="1">
      <alignment horizontal="center"/>
    </xf>
    <xf numFmtId="2" fontId="72" fillId="11" borderId="16" xfId="0" applyNumberFormat="1" applyFont="1" applyFill="1" applyBorder="1" applyAlignment="1">
      <alignment horizontal="center"/>
    </xf>
    <xf numFmtId="2" fontId="48" fillId="0" borderId="53" xfId="0" applyNumberFormat="1" applyFont="1" applyBorder="1" applyAlignment="1">
      <alignment horizontal="center"/>
    </xf>
    <xf numFmtId="2" fontId="32" fillId="0" borderId="55" xfId="0" applyNumberFormat="1" applyFont="1" applyBorder="1" applyAlignment="1">
      <alignment horizontal="center"/>
    </xf>
    <xf numFmtId="2" fontId="0" fillId="22" borderId="69" xfId="0" applyNumberFormat="1" applyFill="1" applyBorder="1" applyAlignment="1">
      <alignment horizontal="center"/>
    </xf>
    <xf numFmtId="2" fontId="32" fillId="0" borderId="59" xfId="0" applyNumberFormat="1" applyFont="1" applyBorder="1" applyAlignment="1">
      <alignment horizontal="center"/>
    </xf>
    <xf numFmtId="2" fontId="0" fillId="11" borderId="69" xfId="0" applyNumberFormat="1" applyFill="1" applyBorder="1" applyAlignment="1">
      <alignment horizontal="center"/>
    </xf>
    <xf numFmtId="2" fontId="0" fillId="11" borderId="71" xfId="0" applyNumberFormat="1" applyFill="1" applyBorder="1" applyAlignment="1">
      <alignment horizontal="center"/>
    </xf>
    <xf numFmtId="2" fontId="32" fillId="0" borderId="76" xfId="0" applyNumberFormat="1" applyFont="1" applyBorder="1" applyAlignment="1">
      <alignment horizontal="center"/>
    </xf>
    <xf numFmtId="2" fontId="32" fillId="11" borderId="58" xfId="0" applyNumberFormat="1" applyFont="1" applyFill="1" applyBorder="1" applyAlignment="1">
      <alignment horizontal="center"/>
    </xf>
    <xf numFmtId="165" fontId="32" fillId="40" borderId="58" xfId="0" applyNumberFormat="1" applyFont="1" applyFill="1" applyBorder="1" applyAlignment="1">
      <alignment horizontal="center"/>
    </xf>
    <xf numFmtId="0" fontId="0" fillId="7" borderId="1" xfId="0" applyFill="1" applyBorder="1"/>
    <xf numFmtId="0" fontId="48" fillId="6" borderId="49" xfId="0" applyFont="1" applyFill="1" applyBorder="1" applyAlignment="1">
      <alignment horizontal="center"/>
    </xf>
    <xf numFmtId="2" fontId="96" fillId="7" borderId="56" xfId="0" applyNumberFormat="1" applyFont="1" applyFill="1" applyBorder="1" applyAlignment="1">
      <alignment horizontal="center"/>
    </xf>
    <xf numFmtId="2" fontId="28" fillId="7" borderId="42" xfId="0" applyNumberFormat="1" applyFont="1" applyFill="1" applyBorder="1" applyAlignment="1">
      <alignment horizontal="center"/>
    </xf>
    <xf numFmtId="0" fontId="62" fillId="14" borderId="15" xfId="0" applyFont="1" applyFill="1" applyBorder="1" applyAlignment="1">
      <alignment horizontal="center"/>
    </xf>
    <xf numFmtId="0" fontId="72" fillId="0" borderId="62" xfId="0" applyFont="1" applyFill="1" applyBorder="1" applyAlignment="1">
      <alignment horizontal="left"/>
    </xf>
    <xf numFmtId="0" fontId="32" fillId="0" borderId="27" xfId="0" applyFont="1" applyBorder="1" applyAlignment="1">
      <alignment horizontal="center"/>
    </xf>
    <xf numFmtId="1" fontId="72" fillId="27" borderId="75" xfId="0" applyNumberFormat="1" applyFont="1" applyFill="1" applyBorder="1" applyAlignment="1">
      <alignment horizontal="center"/>
    </xf>
    <xf numFmtId="0" fontId="65" fillId="0" borderId="58" xfId="0" applyFont="1" applyFill="1" applyBorder="1"/>
    <xf numFmtId="166" fontId="14" fillId="0" borderId="23" xfId="0" applyNumberFormat="1" applyFont="1" applyFill="1" applyBorder="1" applyAlignment="1">
      <alignment horizontal="left"/>
    </xf>
    <xf numFmtId="166" fontId="120" fillId="0" borderId="76" xfId="0" applyNumberFormat="1" applyFont="1" applyBorder="1" applyAlignment="1">
      <alignment horizontal="center"/>
    </xf>
    <xf numFmtId="2" fontId="31" fillId="0" borderId="66" xfId="0" applyNumberFormat="1" applyFont="1" applyFill="1" applyBorder="1" applyAlignment="1">
      <alignment horizontal="left"/>
    </xf>
    <xf numFmtId="0" fontId="32" fillId="0" borderId="23" xfId="0" applyFont="1" applyFill="1" applyBorder="1" applyAlignment="1">
      <alignment horizontal="left"/>
    </xf>
    <xf numFmtId="0" fontId="74" fillId="0" borderId="24" xfId="0" applyFont="1" applyFill="1" applyBorder="1" applyAlignment="1">
      <alignment horizontal="left"/>
    </xf>
    <xf numFmtId="0" fontId="76" fillId="0" borderId="61" xfId="0" applyFont="1" applyFill="1" applyBorder="1" applyAlignment="1">
      <alignment horizontal="left"/>
    </xf>
    <xf numFmtId="0" fontId="178" fillId="0" borderId="61" xfId="0" applyFont="1" applyFill="1" applyBorder="1"/>
    <xf numFmtId="0" fontId="32" fillId="0" borderId="61" xfId="0" applyFont="1" applyFill="1" applyBorder="1" applyAlignment="1">
      <alignment horizontal="left"/>
    </xf>
    <xf numFmtId="0" fontId="0" fillId="0" borderId="62" xfId="0" applyFill="1" applyBorder="1"/>
    <xf numFmtId="1" fontId="48" fillId="0" borderId="0" xfId="0" applyNumberFormat="1" applyFont="1" applyFill="1" applyBorder="1" applyAlignment="1">
      <alignment horizontal="left"/>
    </xf>
    <xf numFmtId="1" fontId="72" fillId="12" borderId="56" xfId="0" applyNumberFormat="1" applyFont="1" applyFill="1" applyBorder="1" applyAlignment="1">
      <alignment horizontal="center"/>
    </xf>
    <xf numFmtId="2" fontId="2" fillId="0" borderId="61" xfId="0" applyNumberFormat="1" applyFont="1" applyFill="1" applyBorder="1" applyAlignment="1">
      <alignment horizontal="left"/>
    </xf>
    <xf numFmtId="2" fontId="61" fillId="0" borderId="1" xfId="0" applyNumberFormat="1" applyFont="1" applyBorder="1" applyAlignment="1">
      <alignment horizontal="center"/>
    </xf>
    <xf numFmtId="165" fontId="74" fillId="8" borderId="57" xfId="0" applyNumberFormat="1" applyFont="1" applyFill="1" applyBorder="1" applyAlignment="1">
      <alignment horizontal="center"/>
    </xf>
    <xf numFmtId="0" fontId="0" fillId="0" borderId="75" xfId="0" applyFill="1" applyBorder="1" applyAlignment="1">
      <alignment horizontal="center"/>
    </xf>
    <xf numFmtId="0" fontId="2" fillId="0" borderId="16" xfId="0" applyFont="1" applyFill="1" applyBorder="1" applyAlignment="1">
      <alignment horizontal="left"/>
    </xf>
    <xf numFmtId="0" fontId="27" fillId="0" borderId="31" xfId="0" applyFont="1" applyFill="1" applyBorder="1" applyAlignment="1">
      <alignment horizontal="left"/>
    </xf>
    <xf numFmtId="0" fontId="21" fillId="0" borderId="43" xfId="0" applyFont="1" applyFill="1" applyBorder="1" applyAlignment="1">
      <alignment horizontal="left"/>
    </xf>
    <xf numFmtId="1" fontId="2" fillId="0" borderId="73" xfId="0" applyNumberFormat="1" applyFont="1" applyFill="1" applyBorder="1" applyAlignment="1">
      <alignment horizontal="left"/>
    </xf>
    <xf numFmtId="0" fontId="67" fillId="0" borderId="50" xfId="0" applyFont="1" applyFill="1" applyBorder="1"/>
    <xf numFmtId="0" fontId="2" fillId="0" borderId="76" xfId="0" applyFont="1" applyFill="1" applyBorder="1" applyAlignment="1">
      <alignment horizontal="left"/>
    </xf>
    <xf numFmtId="0" fontId="76" fillId="0" borderId="71" xfId="0" applyFont="1" applyFill="1" applyBorder="1" applyAlignment="1">
      <alignment horizontal="left"/>
    </xf>
    <xf numFmtId="165" fontId="72" fillId="12" borderId="56" xfId="0" applyNumberFormat="1" applyFont="1" applyFill="1" applyBorder="1" applyAlignment="1">
      <alignment horizontal="center"/>
    </xf>
    <xf numFmtId="0" fontId="44" fillId="0" borderId="0" xfId="0" applyFont="1" applyBorder="1"/>
    <xf numFmtId="0" fontId="57" fillId="0" borderId="58" xfId="0" applyFont="1" applyFill="1" applyBorder="1"/>
    <xf numFmtId="165" fontId="27" fillId="0" borderId="75" xfId="0" applyNumberFormat="1" applyFont="1" applyFill="1" applyBorder="1" applyAlignment="1">
      <alignment horizontal="left"/>
    </xf>
    <xf numFmtId="0" fontId="14" fillId="0" borderId="25" xfId="0" applyFont="1" applyFill="1" applyBorder="1" applyAlignment="1">
      <alignment horizontal="left"/>
    </xf>
    <xf numFmtId="1" fontId="48" fillId="0" borderId="59" xfId="0" applyNumberFormat="1" applyFont="1" applyBorder="1" applyAlignment="1">
      <alignment horizontal="center"/>
    </xf>
    <xf numFmtId="0" fontId="27" fillId="0" borderId="14" xfId="0" applyFont="1" applyFill="1" applyBorder="1" applyAlignment="1">
      <alignment horizontal="left"/>
    </xf>
    <xf numFmtId="0" fontId="74" fillId="0" borderId="78" xfId="0" applyFont="1" applyFill="1" applyBorder="1" applyAlignment="1">
      <alignment horizontal="left"/>
    </xf>
    <xf numFmtId="0" fontId="21" fillId="0" borderId="54" xfId="0" applyFont="1" applyFill="1" applyBorder="1" applyAlignment="1">
      <alignment horizontal="left"/>
    </xf>
    <xf numFmtId="0" fontId="72" fillId="0" borderId="56" xfId="0" applyFont="1" applyFill="1" applyBorder="1" applyAlignment="1">
      <alignment horizontal="left"/>
    </xf>
    <xf numFmtId="167" fontId="72" fillId="8" borderId="74" xfId="0" applyNumberFormat="1" applyFont="1" applyFill="1" applyBorder="1" applyAlignment="1">
      <alignment horizontal="center"/>
    </xf>
    <xf numFmtId="166" fontId="72" fillId="8" borderId="74" xfId="0" applyNumberFormat="1" applyFont="1" applyFill="1" applyBorder="1" applyAlignment="1">
      <alignment horizontal="center"/>
    </xf>
    <xf numFmtId="0" fontId="27" fillId="8" borderId="74" xfId="0" applyFont="1" applyFill="1" applyBorder="1" applyAlignment="1">
      <alignment horizontal="center"/>
    </xf>
    <xf numFmtId="167" fontId="109" fillId="0" borderId="59" xfId="0" applyNumberFormat="1" applyFont="1" applyBorder="1" applyAlignment="1">
      <alignment horizontal="center"/>
    </xf>
    <xf numFmtId="0" fontId="97" fillId="0" borderId="2" xfId="0" applyFont="1" applyFill="1" applyBorder="1" applyAlignment="1">
      <alignment horizontal="left"/>
    </xf>
    <xf numFmtId="168" fontId="73" fillId="8" borderId="59" xfId="0" applyNumberFormat="1" applyFont="1" applyFill="1" applyBorder="1" applyAlignment="1">
      <alignment horizontal="center"/>
    </xf>
    <xf numFmtId="1" fontId="120" fillId="0" borderId="76" xfId="0" applyNumberFormat="1" applyFont="1" applyBorder="1" applyAlignment="1">
      <alignment horizontal="center"/>
    </xf>
    <xf numFmtId="165" fontId="27" fillId="0" borderId="62" xfId="0" applyNumberFormat="1" applyFont="1" applyFill="1" applyBorder="1" applyAlignment="1">
      <alignment horizontal="left"/>
    </xf>
    <xf numFmtId="2" fontId="72" fillId="0" borderId="73" xfId="0" applyNumberFormat="1" applyFont="1" applyFill="1" applyBorder="1" applyAlignment="1">
      <alignment horizontal="left"/>
    </xf>
    <xf numFmtId="2" fontId="52" fillId="0" borderId="60" xfId="0" applyNumberFormat="1" applyFont="1" applyBorder="1"/>
    <xf numFmtId="0" fontId="2" fillId="0" borderId="25" xfId="0" applyFont="1" applyFill="1" applyBorder="1"/>
    <xf numFmtId="166" fontId="72" fillId="7" borderId="74" xfId="0" applyNumberFormat="1" applyFont="1" applyFill="1" applyBorder="1" applyAlignment="1">
      <alignment horizontal="center"/>
    </xf>
    <xf numFmtId="0" fontId="5" fillId="0" borderId="37" xfId="0" applyFont="1" applyFill="1" applyBorder="1"/>
    <xf numFmtId="0" fontId="5" fillId="0" borderId="33" xfId="0" applyFont="1" applyFill="1" applyBorder="1"/>
    <xf numFmtId="0" fontId="51" fillId="0" borderId="22" xfId="0" applyFont="1" applyFill="1" applyBorder="1"/>
    <xf numFmtId="0" fontId="43" fillId="0" borderId="27" xfId="0" applyFont="1" applyFill="1" applyBorder="1" applyAlignment="1">
      <alignment horizontal="center"/>
    </xf>
    <xf numFmtId="1" fontId="27" fillId="0" borderId="75" xfId="0" applyNumberFormat="1" applyFont="1" applyFill="1" applyBorder="1" applyAlignment="1">
      <alignment horizontal="left"/>
    </xf>
    <xf numFmtId="0" fontId="14" fillId="0" borderId="38" xfId="0" applyFont="1" applyFill="1" applyBorder="1" applyAlignment="1">
      <alignment horizontal="center"/>
    </xf>
    <xf numFmtId="166" fontId="10" fillId="0" borderId="0" xfId="0" applyNumberFormat="1" applyFont="1" applyFill="1" applyBorder="1"/>
    <xf numFmtId="0" fontId="2" fillId="0" borderId="65" xfId="0" applyFont="1" applyFill="1" applyBorder="1"/>
    <xf numFmtId="0" fontId="32" fillId="0" borderId="10" xfId="0" applyFont="1" applyFill="1" applyBorder="1" applyAlignment="1">
      <alignment horizontal="left"/>
    </xf>
    <xf numFmtId="0" fontId="76" fillId="0" borderId="14" xfId="0" applyFont="1" applyFill="1" applyBorder="1" applyAlignment="1">
      <alignment horizontal="left"/>
    </xf>
    <xf numFmtId="0" fontId="43" fillId="0" borderId="0" xfId="0" applyFont="1" applyFill="1" applyBorder="1" applyAlignment="1">
      <alignment horizontal="center"/>
    </xf>
    <xf numFmtId="49" fontId="14" fillId="0" borderId="84" xfId="0" applyNumberFormat="1" applyFont="1" applyFill="1" applyBorder="1" applyAlignment="1">
      <alignment horizontal="center"/>
    </xf>
    <xf numFmtId="0" fontId="16" fillId="0" borderId="84" xfId="0" applyFont="1" applyFill="1" applyBorder="1" applyAlignment="1">
      <alignment horizontal="center"/>
    </xf>
    <xf numFmtId="0" fontId="16" fillId="0" borderId="63" xfId="0" applyFont="1" applyBorder="1" applyAlignment="1">
      <alignment horizontal="center"/>
    </xf>
    <xf numFmtId="0" fontId="14" fillId="0" borderId="84" xfId="0" applyFont="1" applyFill="1" applyBorder="1" applyAlignment="1">
      <alignment horizontal="center"/>
    </xf>
    <xf numFmtId="0" fontId="142" fillId="0" borderId="84" xfId="0" applyFont="1" applyFill="1" applyBorder="1" applyAlignment="1">
      <alignment horizontal="center"/>
    </xf>
    <xf numFmtId="0" fontId="142" fillId="0" borderId="63" xfId="0" applyFont="1" applyFill="1" applyBorder="1" applyAlignment="1">
      <alignment horizontal="center"/>
    </xf>
    <xf numFmtId="0" fontId="32" fillId="0" borderId="30" xfId="0" applyFont="1" applyFill="1" applyBorder="1" applyAlignment="1">
      <alignment horizontal="left"/>
    </xf>
    <xf numFmtId="0" fontId="7" fillId="0" borderId="66" xfId="0" applyFont="1" applyFill="1" applyBorder="1"/>
    <xf numFmtId="0" fontId="32" fillId="0" borderId="30" xfId="0" applyFont="1" applyBorder="1" applyAlignment="1">
      <alignment horizontal="left"/>
    </xf>
    <xf numFmtId="0" fontId="14" fillId="0" borderId="63" xfId="0" applyFont="1" applyBorder="1" applyAlignment="1">
      <alignment horizontal="center"/>
    </xf>
    <xf numFmtId="0" fontId="142" fillId="0" borderId="63" xfId="0" applyFont="1" applyBorder="1" applyAlignment="1">
      <alignment horizontal="center"/>
    </xf>
    <xf numFmtId="0" fontId="57" fillId="0" borderId="1" xfId="0" applyFont="1" applyFill="1" applyBorder="1" applyAlignment="1">
      <alignment horizontal="left"/>
    </xf>
    <xf numFmtId="0" fontId="14" fillId="0" borderId="63" xfId="0" applyFont="1" applyFill="1" applyBorder="1" applyAlignment="1">
      <alignment horizontal="center"/>
    </xf>
    <xf numFmtId="0" fontId="2" fillId="0" borderId="84" xfId="0" applyFont="1" applyBorder="1" applyAlignment="1">
      <alignment horizontal="center"/>
    </xf>
    <xf numFmtId="0" fontId="21" fillId="0" borderId="84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67" fillId="0" borderId="84" xfId="0" applyFont="1" applyFill="1" applyBorder="1" applyAlignment="1">
      <alignment horizontal="center"/>
    </xf>
    <xf numFmtId="164" fontId="14" fillId="0" borderId="63" xfId="0" applyNumberFormat="1" applyFont="1" applyBorder="1" applyAlignment="1">
      <alignment horizontal="center"/>
    </xf>
    <xf numFmtId="1" fontId="107" fillId="0" borderId="23" xfId="0" applyNumberFormat="1" applyFont="1" applyBorder="1" applyAlignment="1">
      <alignment horizontal="center"/>
    </xf>
    <xf numFmtId="1" fontId="107" fillId="0" borderId="5" xfId="0" applyNumberFormat="1" applyFont="1" applyBorder="1" applyAlignment="1">
      <alignment horizontal="center"/>
    </xf>
    <xf numFmtId="2" fontId="107" fillId="0" borderId="7" xfId="0" applyNumberFormat="1" applyFont="1" applyBorder="1" applyAlignment="1">
      <alignment horizontal="center"/>
    </xf>
    <xf numFmtId="0" fontId="14" fillId="0" borderId="84" xfId="0" applyFont="1" applyBorder="1" applyAlignment="1">
      <alignment horizontal="center"/>
    </xf>
    <xf numFmtId="0" fontId="142" fillId="0" borderId="84" xfId="0" applyFont="1" applyBorder="1" applyAlignment="1">
      <alignment horizontal="center"/>
    </xf>
    <xf numFmtId="0" fontId="14" fillId="0" borderId="22" xfId="0" applyFont="1" applyFill="1" applyBorder="1" applyAlignment="1">
      <alignment horizontal="center"/>
    </xf>
    <xf numFmtId="166" fontId="17" fillId="0" borderId="28" xfId="0" applyNumberFormat="1" applyFont="1" applyFill="1" applyBorder="1" applyAlignment="1">
      <alignment horizontal="center"/>
    </xf>
    <xf numFmtId="2" fontId="17" fillId="0" borderId="56" xfId="0" applyNumberFormat="1" applyFont="1" applyFill="1" applyBorder="1" applyAlignment="1">
      <alignment horizontal="center"/>
    </xf>
    <xf numFmtId="2" fontId="17" fillId="0" borderId="62" xfId="0" applyNumberFormat="1" applyFont="1" applyBorder="1" applyAlignment="1">
      <alignment horizontal="center"/>
    </xf>
    <xf numFmtId="2" fontId="16" fillId="0" borderId="64" xfId="0" applyNumberFormat="1" applyFont="1" applyBorder="1" applyAlignment="1">
      <alignment horizontal="center"/>
    </xf>
    <xf numFmtId="2" fontId="16" fillId="0" borderId="74" xfId="0" applyNumberFormat="1" applyFont="1" applyBorder="1" applyAlignment="1">
      <alignment horizontal="center"/>
    </xf>
    <xf numFmtId="0" fontId="16" fillId="0" borderId="48" xfId="0" applyFont="1" applyBorder="1" applyAlignment="1">
      <alignment horizontal="center"/>
    </xf>
    <xf numFmtId="49" fontId="14" fillId="0" borderId="84" xfId="0" applyNumberFormat="1" applyFont="1" applyBorder="1" applyAlignment="1">
      <alignment horizontal="center"/>
    </xf>
    <xf numFmtId="0" fontId="145" fillId="0" borderId="84" xfId="0" applyFont="1" applyBorder="1" applyAlignment="1">
      <alignment horizontal="center"/>
    </xf>
    <xf numFmtId="49" fontId="142" fillId="0" borderId="84" xfId="0" applyNumberFormat="1" applyFont="1" applyBorder="1" applyAlignment="1">
      <alignment horizontal="center"/>
    </xf>
    <xf numFmtId="0" fontId="14" fillId="0" borderId="48" xfId="0" applyFont="1" applyBorder="1" applyAlignment="1">
      <alignment horizontal="center"/>
    </xf>
    <xf numFmtId="0" fontId="102" fillId="0" borderId="68" xfId="0" applyFont="1" applyFill="1" applyBorder="1" applyAlignment="1">
      <alignment horizontal="left"/>
    </xf>
    <xf numFmtId="0" fontId="62" fillId="0" borderId="1" xfId="0" applyFont="1" applyBorder="1" applyAlignment="1">
      <alignment horizontal="left"/>
    </xf>
    <xf numFmtId="0" fontId="116" fillId="0" borderId="76" xfId="0" applyFont="1" applyBorder="1" applyAlignment="1">
      <alignment horizontal="right"/>
    </xf>
    <xf numFmtId="0" fontId="62" fillId="0" borderId="4" xfId="0" applyFont="1" applyBorder="1" applyAlignment="1">
      <alignment horizontal="left"/>
    </xf>
    <xf numFmtId="0" fontId="14" fillId="0" borderId="26" xfId="0" applyFont="1" applyBorder="1" applyAlignment="1">
      <alignment horizontal="center"/>
    </xf>
    <xf numFmtId="0" fontId="45" fillId="0" borderId="1" xfId="0" applyFont="1" applyFill="1" applyBorder="1" applyAlignment="1">
      <alignment horizontal="left"/>
    </xf>
    <xf numFmtId="0" fontId="2" fillId="0" borderId="49" xfId="0" applyFont="1" applyFill="1" applyBorder="1"/>
    <xf numFmtId="0" fontId="62" fillId="0" borderId="0" xfId="0" applyFont="1" applyBorder="1" applyAlignment="1">
      <alignment horizontal="left"/>
    </xf>
    <xf numFmtId="164" fontId="173" fillId="0" borderId="53" xfId="0" applyNumberFormat="1" applyFont="1" applyBorder="1" applyAlignment="1">
      <alignment horizontal="right"/>
    </xf>
    <xf numFmtId="164" fontId="116" fillId="0" borderId="50" xfId="0" applyNumberFormat="1" applyFont="1" applyBorder="1" applyAlignment="1">
      <alignment horizontal="right"/>
    </xf>
    <xf numFmtId="2" fontId="17" fillId="0" borderId="62" xfId="0" applyNumberFormat="1" applyFont="1" applyFill="1" applyBorder="1" applyAlignment="1">
      <alignment horizontal="center"/>
    </xf>
    <xf numFmtId="0" fontId="0" fillId="0" borderId="32" xfId="0" applyFill="1" applyBorder="1" applyAlignment="1">
      <alignment horizontal="left"/>
    </xf>
    <xf numFmtId="1" fontId="34" fillId="0" borderId="50" xfId="0" applyNumberFormat="1" applyFont="1" applyFill="1" applyBorder="1" applyAlignment="1">
      <alignment horizontal="center"/>
    </xf>
    <xf numFmtId="0" fontId="62" fillId="0" borderId="52" xfId="0" applyFont="1" applyBorder="1" applyAlignment="1">
      <alignment horizontal="center"/>
    </xf>
    <xf numFmtId="0" fontId="62" fillId="0" borderId="52" xfId="0" applyFont="1" applyBorder="1" applyAlignment="1">
      <alignment horizontal="left"/>
    </xf>
    <xf numFmtId="2" fontId="14" fillId="0" borderId="49" xfId="0" applyNumberFormat="1" applyFont="1" applyFill="1" applyBorder="1" applyAlignment="1">
      <alignment horizontal="center"/>
    </xf>
    <xf numFmtId="2" fontId="17" fillId="0" borderId="44" xfId="0" applyNumberFormat="1" applyFont="1" applyFill="1" applyBorder="1" applyAlignment="1">
      <alignment horizontal="center"/>
    </xf>
    <xf numFmtId="0" fontId="62" fillId="0" borderId="1" xfId="0" applyFont="1" applyFill="1" applyBorder="1" applyAlignment="1">
      <alignment horizontal="left"/>
    </xf>
    <xf numFmtId="0" fontId="98" fillId="0" borderId="0" xfId="0" applyFont="1" applyFill="1" applyBorder="1"/>
    <xf numFmtId="0" fontId="0" fillId="0" borderId="0" xfId="0" applyFont="1" applyFill="1" applyBorder="1" applyAlignment="1"/>
    <xf numFmtId="0" fontId="86" fillId="0" borderId="0" xfId="0" applyFont="1" applyFill="1" applyBorder="1"/>
    <xf numFmtId="164" fontId="142" fillId="0" borderId="84" xfId="0" applyNumberFormat="1" applyFont="1" applyBorder="1" applyAlignment="1">
      <alignment horizontal="center"/>
    </xf>
    <xf numFmtId="49" fontId="14" fillId="0" borderId="63" xfId="0" applyNumberFormat="1" applyFont="1" applyBorder="1" applyAlignment="1">
      <alignment horizontal="center"/>
    </xf>
    <xf numFmtId="0" fontId="53" fillId="0" borderId="84" xfId="0" applyFont="1" applyBorder="1" applyAlignment="1">
      <alignment horizontal="center"/>
    </xf>
    <xf numFmtId="0" fontId="14" fillId="0" borderId="70" xfId="0" applyFont="1" applyFill="1" applyBorder="1" applyAlignment="1">
      <alignment horizontal="center"/>
    </xf>
    <xf numFmtId="0" fontId="21" fillId="0" borderId="62" xfId="0" applyFont="1" applyBorder="1" applyAlignment="1">
      <alignment horizontal="center"/>
    </xf>
    <xf numFmtId="0" fontId="191" fillId="0" borderId="54" xfId="0" applyFont="1" applyBorder="1" applyAlignment="1">
      <alignment horizontal="left"/>
    </xf>
    <xf numFmtId="0" fontId="32" fillId="0" borderId="63" xfId="0" applyFont="1" applyBorder="1" applyAlignment="1">
      <alignment horizontal="center"/>
    </xf>
    <xf numFmtId="0" fontId="2" fillId="0" borderId="80" xfId="0" applyFont="1" applyBorder="1" applyAlignment="1">
      <alignment horizontal="center"/>
    </xf>
    <xf numFmtId="0" fontId="62" fillId="0" borderId="43" xfId="0" applyFont="1" applyBorder="1" applyAlignment="1">
      <alignment horizontal="left"/>
    </xf>
    <xf numFmtId="2" fontId="173" fillId="0" borderId="77" xfId="0" applyNumberFormat="1" applyFont="1" applyBorder="1" applyAlignment="1">
      <alignment horizontal="center"/>
    </xf>
    <xf numFmtId="2" fontId="173" fillId="0" borderId="36" xfId="0" applyNumberFormat="1" applyFont="1" applyBorder="1" applyAlignment="1">
      <alignment horizontal="center"/>
    </xf>
    <xf numFmtId="164" fontId="53" fillId="0" borderId="59" xfId="0" applyNumberFormat="1" applyFont="1" applyFill="1" applyBorder="1" applyAlignment="1">
      <alignment horizontal="left"/>
    </xf>
    <xf numFmtId="0" fontId="32" fillId="0" borderId="84" xfId="0" applyFont="1" applyBorder="1" applyAlignment="1">
      <alignment horizontal="center"/>
    </xf>
    <xf numFmtId="0" fontId="14" fillId="0" borderId="69" xfId="0" applyFont="1" applyBorder="1"/>
    <xf numFmtId="0" fontId="148" fillId="0" borderId="54" xfId="0" applyFont="1" applyBorder="1"/>
    <xf numFmtId="2" fontId="16" fillId="0" borderId="35" xfId="0" applyNumberFormat="1" applyFont="1" applyBorder="1" applyAlignment="1">
      <alignment horizontal="left"/>
    </xf>
    <xf numFmtId="2" fontId="14" fillId="0" borderId="35" xfId="0" applyNumberFormat="1" applyFont="1" applyBorder="1" applyAlignment="1">
      <alignment horizontal="left"/>
    </xf>
    <xf numFmtId="2" fontId="16" fillId="0" borderId="34" xfId="0" applyNumberFormat="1" applyFont="1" applyBorder="1"/>
    <xf numFmtId="165" fontId="16" fillId="0" borderId="1" xfId="0" applyNumberFormat="1" applyFont="1" applyBorder="1" applyAlignment="1">
      <alignment horizontal="center"/>
    </xf>
    <xf numFmtId="2" fontId="16" fillId="0" borderId="3" xfId="0" applyNumberFormat="1" applyFont="1" applyBorder="1" applyAlignment="1">
      <alignment horizontal="left"/>
    </xf>
    <xf numFmtId="0" fontId="173" fillId="0" borderId="53" xfId="0" applyFont="1" applyFill="1" applyBorder="1" applyAlignment="1">
      <alignment horizontal="right"/>
    </xf>
    <xf numFmtId="0" fontId="173" fillId="0" borderId="51" xfId="0" applyFont="1" applyBorder="1" applyAlignment="1">
      <alignment horizontal="center"/>
    </xf>
    <xf numFmtId="2" fontId="37" fillId="0" borderId="77" xfId="0" applyNumberFormat="1" applyFont="1" applyBorder="1" applyAlignment="1">
      <alignment horizontal="center"/>
    </xf>
    <xf numFmtId="0" fontId="173" fillId="0" borderId="67" xfId="0" applyFont="1" applyFill="1" applyBorder="1" applyAlignment="1">
      <alignment horizontal="center"/>
    </xf>
    <xf numFmtId="0" fontId="173" fillId="0" borderId="64" xfId="0" applyFont="1" applyFill="1" applyBorder="1" applyAlignment="1">
      <alignment horizontal="left"/>
    </xf>
    <xf numFmtId="0" fontId="16" fillId="0" borderId="26" xfId="0" applyFont="1" applyBorder="1" applyAlignment="1">
      <alignment horizontal="center"/>
    </xf>
    <xf numFmtId="164" fontId="173" fillId="0" borderId="55" xfId="0" applyNumberFormat="1" applyFont="1" applyBorder="1" applyAlignment="1">
      <alignment horizontal="right"/>
    </xf>
    <xf numFmtId="1" fontId="190" fillId="0" borderId="56" xfId="0" applyNumberFormat="1" applyFont="1" applyBorder="1" applyAlignment="1">
      <alignment horizontal="center"/>
    </xf>
    <xf numFmtId="2" fontId="173" fillId="0" borderId="1" xfId="0" applyNumberFormat="1" applyFont="1" applyBorder="1" applyAlignment="1">
      <alignment horizontal="center"/>
    </xf>
    <xf numFmtId="2" fontId="173" fillId="0" borderId="54" xfId="0" applyNumberFormat="1" applyFont="1" applyBorder="1" applyAlignment="1">
      <alignment horizontal="center"/>
    </xf>
    <xf numFmtId="2" fontId="173" fillId="0" borderId="1" xfId="0" applyNumberFormat="1" applyFont="1" applyFill="1" applyBorder="1" applyAlignment="1">
      <alignment horizontal="center"/>
    </xf>
    <xf numFmtId="2" fontId="190" fillId="0" borderId="1" xfId="0" applyNumberFormat="1" applyFont="1" applyFill="1" applyBorder="1" applyAlignment="1">
      <alignment horizontal="center"/>
    </xf>
    <xf numFmtId="2" fontId="190" fillId="0" borderId="54" xfId="0" applyNumberFormat="1" applyFont="1" applyFill="1" applyBorder="1" applyAlignment="1">
      <alignment horizontal="center"/>
    </xf>
    <xf numFmtId="2" fontId="190" fillId="0" borderId="57" xfId="0" applyNumberFormat="1" applyFont="1" applyFill="1" applyBorder="1" applyAlignment="1">
      <alignment horizontal="center"/>
    </xf>
    <xf numFmtId="164" fontId="173" fillId="0" borderId="55" xfId="0" applyNumberFormat="1" applyFont="1" applyFill="1" applyBorder="1" applyAlignment="1">
      <alignment horizontal="left"/>
    </xf>
    <xf numFmtId="0" fontId="44" fillId="0" borderId="68" xfId="0" applyFont="1" applyFill="1" applyBorder="1" applyAlignment="1">
      <alignment horizontal="left"/>
    </xf>
    <xf numFmtId="0" fontId="44" fillId="0" borderId="68" xfId="0" applyFont="1" applyBorder="1" applyAlignment="1">
      <alignment horizontal="left"/>
    </xf>
    <xf numFmtId="1" fontId="57" fillId="0" borderId="3" xfId="0" applyNumberFormat="1" applyFont="1" applyFill="1" applyBorder="1" applyAlignment="1">
      <alignment horizontal="left"/>
    </xf>
    <xf numFmtId="2" fontId="16" fillId="0" borderId="50" xfId="0" applyNumberFormat="1" applyFont="1" applyFill="1" applyBorder="1" applyAlignment="1">
      <alignment horizontal="center"/>
    </xf>
    <xf numFmtId="0" fontId="32" fillId="0" borderId="48" xfId="0" applyFont="1" applyBorder="1" applyAlignment="1">
      <alignment horizontal="center"/>
    </xf>
    <xf numFmtId="0" fontId="67" fillId="0" borderId="84" xfId="0" applyFont="1" applyBorder="1" applyAlignment="1">
      <alignment horizontal="center"/>
    </xf>
    <xf numFmtId="164" fontId="53" fillId="0" borderId="59" xfId="0" applyNumberFormat="1" applyFont="1" applyBorder="1" applyAlignment="1">
      <alignment horizontal="right"/>
    </xf>
    <xf numFmtId="164" fontId="53" fillId="0" borderId="60" xfId="0" applyNumberFormat="1" applyFont="1" applyBorder="1" applyAlignment="1">
      <alignment horizontal="right"/>
    </xf>
    <xf numFmtId="0" fontId="14" fillId="0" borderId="50" xfId="0" applyFont="1" applyBorder="1" applyAlignment="1">
      <alignment horizontal="right"/>
    </xf>
    <xf numFmtId="164" fontId="14" fillId="0" borderId="38" xfId="0" applyNumberFormat="1" applyFont="1" applyFill="1" applyBorder="1" applyAlignment="1">
      <alignment horizontal="left"/>
    </xf>
    <xf numFmtId="166" fontId="192" fillId="0" borderId="0" xfId="0" applyNumberFormat="1" applyFont="1" applyFill="1" applyBorder="1"/>
    <xf numFmtId="2" fontId="68" fillId="0" borderId="1" xfId="0" applyNumberFormat="1" applyFont="1" applyFill="1" applyBorder="1" applyAlignment="1">
      <alignment horizontal="center"/>
    </xf>
    <xf numFmtId="165" fontId="68" fillId="0" borderId="54" xfId="0" applyNumberFormat="1" applyFont="1" applyFill="1" applyBorder="1" applyAlignment="1">
      <alignment horizontal="center"/>
    </xf>
    <xf numFmtId="2" fontId="16" fillId="0" borderId="0" xfId="0" applyNumberFormat="1" applyFont="1" applyBorder="1"/>
    <xf numFmtId="165" fontId="16" fillId="0" borderId="36" xfId="0" applyNumberFormat="1" applyFont="1" applyBorder="1" applyAlignment="1">
      <alignment horizontal="center"/>
    </xf>
    <xf numFmtId="2" fontId="16" fillId="0" borderId="70" xfId="0" applyNumberFormat="1" applyFont="1" applyBorder="1" applyAlignment="1">
      <alignment horizontal="center"/>
    </xf>
    <xf numFmtId="0" fontId="118" fillId="0" borderId="0" xfId="0" applyFont="1" applyFill="1" applyBorder="1" applyAlignment="1">
      <alignment horizontal="left"/>
    </xf>
    <xf numFmtId="0" fontId="173" fillId="0" borderId="78" xfId="0" applyFont="1" applyBorder="1" applyAlignment="1">
      <alignment horizontal="center"/>
    </xf>
    <xf numFmtId="2" fontId="173" fillId="0" borderId="30" xfId="0" applyNumberFormat="1" applyFont="1" applyBorder="1" applyAlignment="1">
      <alignment horizontal="center"/>
    </xf>
    <xf numFmtId="2" fontId="16" fillId="0" borderId="44" xfId="0" applyNumberFormat="1" applyFont="1" applyBorder="1" applyAlignment="1">
      <alignment horizontal="left"/>
    </xf>
    <xf numFmtId="2" fontId="16" fillId="0" borderId="39" xfId="0" applyNumberFormat="1" applyFont="1" applyBorder="1" applyAlignment="1">
      <alignment horizontal="left"/>
    </xf>
    <xf numFmtId="2" fontId="14" fillId="0" borderId="57" xfId="0" applyNumberFormat="1" applyFont="1" applyBorder="1" applyAlignment="1">
      <alignment horizontal="center"/>
    </xf>
    <xf numFmtId="1" fontId="190" fillId="0" borderId="84" xfId="0" applyNumberFormat="1" applyFont="1" applyBorder="1" applyAlignment="1">
      <alignment horizontal="center"/>
    </xf>
    <xf numFmtId="165" fontId="27" fillId="0" borderId="69" xfId="0" applyNumberFormat="1" applyFont="1" applyFill="1" applyBorder="1" applyAlignment="1">
      <alignment horizontal="left"/>
    </xf>
    <xf numFmtId="2" fontId="16" fillId="0" borderId="74" xfId="0" applyNumberFormat="1" applyFont="1" applyFill="1" applyBorder="1" applyAlignment="1">
      <alignment horizontal="center"/>
    </xf>
    <xf numFmtId="165" fontId="17" fillId="0" borderId="73" xfId="0" applyNumberFormat="1" applyFont="1" applyFill="1" applyBorder="1" applyAlignment="1">
      <alignment horizontal="center"/>
    </xf>
    <xf numFmtId="0" fontId="197" fillId="0" borderId="26" xfId="0" applyFont="1" applyBorder="1" applyAlignment="1">
      <alignment horizontal="center"/>
    </xf>
    <xf numFmtId="0" fontId="173" fillId="0" borderId="64" xfId="0" applyFont="1" applyBorder="1" applyAlignment="1">
      <alignment horizontal="left"/>
    </xf>
    <xf numFmtId="2" fontId="17" fillId="0" borderId="78" xfId="0" applyNumberFormat="1" applyFont="1" applyBorder="1" applyAlignment="1">
      <alignment horizontal="center"/>
    </xf>
    <xf numFmtId="165" fontId="16" fillId="0" borderId="74" xfId="0" applyNumberFormat="1" applyFont="1" applyBorder="1" applyAlignment="1">
      <alignment horizontal="center"/>
    </xf>
    <xf numFmtId="0" fontId="14" fillId="0" borderId="53" xfId="0" applyFont="1" applyBorder="1" applyAlignment="1">
      <alignment horizontal="right"/>
    </xf>
    <xf numFmtId="0" fontId="193" fillId="0" borderId="0" xfId="0" applyFont="1" applyFill="1" applyBorder="1"/>
    <xf numFmtId="0" fontId="0" fillId="0" borderId="3" xfId="0" applyFill="1" applyBorder="1" applyAlignment="1">
      <alignment horizontal="left"/>
    </xf>
    <xf numFmtId="2" fontId="2" fillId="0" borderId="76" xfId="0" applyNumberFormat="1" applyFont="1" applyBorder="1" applyAlignment="1">
      <alignment horizontal="center"/>
    </xf>
    <xf numFmtId="0" fontId="16" fillId="0" borderId="53" xfId="0" applyFont="1" applyBorder="1" applyAlignment="1">
      <alignment horizontal="right"/>
    </xf>
    <xf numFmtId="0" fontId="190" fillId="0" borderId="53" xfId="0" applyFont="1" applyBorder="1" applyAlignment="1">
      <alignment horizontal="right"/>
    </xf>
    <xf numFmtId="2" fontId="14" fillId="0" borderId="79" xfId="0" applyNumberFormat="1" applyFont="1" applyFill="1" applyBorder="1" applyAlignment="1">
      <alignment horizontal="center"/>
    </xf>
    <xf numFmtId="2" fontId="171" fillId="0" borderId="50" xfId="0" applyNumberFormat="1" applyFont="1" applyFill="1" applyBorder="1" applyAlignment="1">
      <alignment horizontal="center"/>
    </xf>
    <xf numFmtId="2" fontId="87" fillId="0" borderId="77" xfId="0" applyNumberFormat="1" applyFont="1" applyFill="1" applyBorder="1" applyAlignment="1">
      <alignment horizontal="center"/>
    </xf>
    <xf numFmtId="166" fontId="176" fillId="0" borderId="0" xfId="0" applyNumberFormat="1" applyFont="1" applyFill="1" applyAlignment="1">
      <alignment horizontal="left"/>
    </xf>
    <xf numFmtId="166" fontId="72" fillId="0" borderId="0" xfId="0" applyNumberFormat="1" applyFont="1" applyAlignment="1">
      <alignment horizontal="left"/>
    </xf>
    <xf numFmtId="167" fontId="78" fillId="0" borderId="0" xfId="0" applyNumberFormat="1" applyFont="1" applyFill="1" applyBorder="1" applyAlignment="1">
      <alignment horizontal="center" vertical="center"/>
    </xf>
    <xf numFmtId="168" fontId="14" fillId="0" borderId="0" xfId="0" applyNumberFormat="1" applyFont="1" applyFill="1" applyBorder="1" applyAlignment="1">
      <alignment horizontal="center"/>
    </xf>
    <xf numFmtId="167" fontId="28" fillId="0" borderId="0" xfId="0" applyNumberFormat="1" applyFont="1" applyFill="1" applyAlignment="1">
      <alignment horizontal="left"/>
    </xf>
    <xf numFmtId="2" fontId="86" fillId="0" borderId="77" xfId="0" applyNumberFormat="1" applyFont="1" applyFill="1" applyBorder="1" applyAlignment="1">
      <alignment horizontal="center"/>
    </xf>
    <xf numFmtId="166" fontId="103" fillId="0" borderId="0" xfId="0" applyNumberFormat="1" applyFont="1" applyAlignment="1">
      <alignment horizontal="left"/>
    </xf>
    <xf numFmtId="166" fontId="23" fillId="0" borderId="0" xfId="0" applyNumberFormat="1" applyFont="1" applyAlignment="1">
      <alignment horizontal="left"/>
    </xf>
    <xf numFmtId="166" fontId="200" fillId="0" borderId="0" xfId="0" applyNumberFormat="1" applyFont="1" applyAlignment="1">
      <alignment horizontal="left"/>
    </xf>
    <xf numFmtId="2" fontId="14" fillId="0" borderId="73" xfId="0" applyNumberFormat="1" applyFont="1" applyFill="1" applyBorder="1" applyAlignment="1">
      <alignment horizontal="left" indent="2"/>
    </xf>
    <xf numFmtId="2" fontId="201" fillId="0" borderId="30" xfId="0" applyNumberFormat="1" applyFont="1" applyBorder="1" applyAlignment="1">
      <alignment horizontal="center"/>
    </xf>
    <xf numFmtId="2" fontId="201" fillId="0" borderId="77" xfId="0" applyNumberFormat="1" applyFont="1" applyBorder="1" applyAlignment="1">
      <alignment horizontal="center"/>
    </xf>
    <xf numFmtId="2" fontId="201" fillId="0" borderId="77" xfId="0" applyNumberFormat="1" applyFont="1" applyFill="1" applyBorder="1" applyAlignment="1">
      <alignment horizontal="center"/>
    </xf>
    <xf numFmtId="2" fontId="201" fillId="0" borderId="71" xfId="0" applyNumberFormat="1" applyFont="1" applyFill="1" applyBorder="1" applyAlignment="1">
      <alignment horizontal="center"/>
    </xf>
    <xf numFmtId="2" fontId="197" fillId="0" borderId="69" xfId="0" applyNumberFormat="1" applyFont="1" applyFill="1" applyBorder="1" applyAlignment="1">
      <alignment horizontal="center"/>
    </xf>
    <xf numFmtId="2" fontId="197" fillId="0" borderId="73" xfId="0" applyNumberFormat="1" applyFont="1" applyFill="1" applyBorder="1" applyAlignment="1">
      <alignment horizontal="center"/>
    </xf>
    <xf numFmtId="2" fontId="197" fillId="0" borderId="74" xfId="0" applyNumberFormat="1" applyFont="1" applyFill="1" applyBorder="1" applyAlignment="1">
      <alignment horizontal="center"/>
    </xf>
    <xf numFmtId="2" fontId="197" fillId="0" borderId="73" xfId="0" applyNumberFormat="1" applyFont="1" applyBorder="1" applyAlignment="1">
      <alignment horizontal="center"/>
    </xf>
    <xf numFmtId="2" fontId="201" fillId="0" borderId="36" xfId="0" applyNumberFormat="1" applyFont="1" applyBorder="1" applyAlignment="1">
      <alignment horizontal="center"/>
    </xf>
    <xf numFmtId="2" fontId="201" fillId="0" borderId="30" xfId="0" applyNumberFormat="1" applyFont="1" applyFill="1" applyBorder="1" applyAlignment="1">
      <alignment horizontal="center"/>
    </xf>
    <xf numFmtId="2" fontId="197" fillId="0" borderId="36" xfId="0" applyNumberFormat="1" applyFont="1" applyFill="1" applyBorder="1" applyAlignment="1">
      <alignment horizontal="center"/>
    </xf>
    <xf numFmtId="2" fontId="197" fillId="0" borderId="77" xfId="0" applyNumberFormat="1" applyFont="1" applyFill="1" applyBorder="1" applyAlignment="1">
      <alignment horizontal="center"/>
    </xf>
    <xf numFmtId="2" fontId="197" fillId="0" borderId="36" xfId="0" applyNumberFormat="1" applyFont="1" applyBorder="1" applyAlignment="1">
      <alignment horizontal="center"/>
    </xf>
    <xf numFmtId="2" fontId="197" fillId="0" borderId="71" xfId="0" applyNumberFormat="1" applyFont="1" applyBorder="1" applyAlignment="1">
      <alignment horizontal="center"/>
    </xf>
    <xf numFmtId="2" fontId="201" fillId="0" borderId="73" xfId="0" applyNumberFormat="1" applyFont="1" applyFill="1" applyBorder="1" applyAlignment="1">
      <alignment horizontal="center"/>
    </xf>
    <xf numFmtId="2" fontId="201" fillId="0" borderId="36" xfId="0" applyNumberFormat="1" applyFont="1" applyFill="1" applyBorder="1" applyAlignment="1">
      <alignment horizontal="center"/>
    </xf>
    <xf numFmtId="2" fontId="201" fillId="0" borderId="69" xfId="0" applyNumberFormat="1" applyFont="1" applyFill="1" applyBorder="1" applyAlignment="1">
      <alignment horizontal="center"/>
    </xf>
    <xf numFmtId="165" fontId="197" fillId="0" borderId="73" xfId="0" applyNumberFormat="1" applyFont="1" applyFill="1" applyBorder="1" applyAlignment="1">
      <alignment horizontal="center"/>
    </xf>
    <xf numFmtId="2" fontId="197" fillId="0" borderId="69" xfId="0" applyNumberFormat="1" applyFont="1" applyBorder="1" applyAlignment="1">
      <alignment horizontal="center"/>
    </xf>
    <xf numFmtId="2" fontId="201" fillId="0" borderId="73" xfId="0" applyNumberFormat="1" applyFont="1" applyBorder="1" applyAlignment="1">
      <alignment horizontal="center"/>
    </xf>
    <xf numFmtId="2" fontId="201" fillId="0" borderId="69" xfId="0" applyNumberFormat="1" applyFont="1" applyBorder="1" applyAlignment="1">
      <alignment horizontal="center"/>
    </xf>
    <xf numFmtId="2" fontId="197" fillId="0" borderId="66" xfId="0" applyNumberFormat="1" applyFont="1" applyFill="1" applyBorder="1" applyAlignment="1">
      <alignment horizontal="center"/>
    </xf>
    <xf numFmtId="2" fontId="201" fillId="0" borderId="59" xfId="0" applyNumberFormat="1" applyFont="1" applyBorder="1" applyAlignment="1">
      <alignment horizontal="center"/>
    </xf>
    <xf numFmtId="0" fontId="197" fillId="0" borderId="73" xfId="0" applyFont="1" applyBorder="1" applyAlignment="1">
      <alignment horizontal="center"/>
    </xf>
    <xf numFmtId="0" fontId="173" fillId="0" borderId="55" xfId="0" applyFont="1" applyBorder="1" applyAlignment="1">
      <alignment horizontal="right"/>
    </xf>
    <xf numFmtId="2" fontId="170" fillId="0" borderId="36" xfId="0" applyNumberFormat="1" applyFont="1" applyBorder="1" applyAlignment="1">
      <alignment horizontal="center"/>
    </xf>
    <xf numFmtId="2" fontId="170" fillId="0" borderId="77" xfId="0" applyNumberFormat="1" applyFont="1" applyBorder="1" applyAlignment="1">
      <alignment horizontal="center"/>
    </xf>
    <xf numFmtId="2" fontId="202" fillId="0" borderId="49" xfId="0" applyNumberFormat="1" applyFont="1" applyBorder="1" applyAlignment="1">
      <alignment horizontal="center"/>
    </xf>
    <xf numFmtId="2" fontId="202" fillId="0" borderId="1" xfId="0" applyNumberFormat="1" applyFont="1" applyBorder="1" applyAlignment="1">
      <alignment horizontal="center"/>
    </xf>
    <xf numFmtId="2" fontId="202" fillId="0" borderId="54" xfId="0" applyNumberFormat="1" applyFont="1" applyBorder="1" applyAlignment="1">
      <alignment horizontal="center"/>
    </xf>
    <xf numFmtId="2" fontId="202" fillId="0" borderId="49" xfId="0" applyNumberFormat="1" applyFont="1" applyFill="1" applyBorder="1" applyAlignment="1">
      <alignment horizontal="center"/>
    </xf>
    <xf numFmtId="2" fontId="202" fillId="0" borderId="71" xfId="0" applyNumberFormat="1" applyFont="1" applyFill="1" applyBorder="1" applyAlignment="1">
      <alignment horizontal="center"/>
    </xf>
    <xf numFmtId="2" fontId="202" fillId="0" borderId="61" xfId="0" applyNumberFormat="1" applyFont="1" applyBorder="1" applyAlignment="1">
      <alignment horizontal="center"/>
    </xf>
    <xf numFmtId="2" fontId="170" fillId="0" borderId="70" xfId="0" applyNumberFormat="1" applyFont="1" applyBorder="1" applyAlignment="1">
      <alignment horizontal="center"/>
    </xf>
    <xf numFmtId="2" fontId="170" fillId="0" borderId="61" xfId="0" applyNumberFormat="1" applyFont="1" applyBorder="1" applyAlignment="1">
      <alignment horizontal="center"/>
    </xf>
    <xf numFmtId="2" fontId="68" fillId="0" borderId="73" xfId="0" applyNumberFormat="1" applyFont="1" applyBorder="1" applyAlignment="1">
      <alignment horizontal="center"/>
    </xf>
    <xf numFmtId="0" fontId="148" fillId="0" borderId="77" xfId="0" applyFont="1" applyBorder="1"/>
    <xf numFmtId="0" fontId="7" fillId="0" borderId="52" xfId="0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0" fontId="7" fillId="0" borderId="67" xfId="0" applyFont="1" applyFill="1" applyBorder="1" applyAlignment="1">
      <alignment horizontal="center"/>
    </xf>
    <xf numFmtId="0" fontId="7" fillId="0" borderId="54" xfId="0" applyFont="1" applyFill="1" applyBorder="1"/>
    <xf numFmtId="0" fontId="7" fillId="0" borderId="77" xfId="0" applyFont="1" applyFill="1" applyBorder="1"/>
    <xf numFmtId="0" fontId="7" fillId="0" borderId="51" xfId="0" applyFont="1" applyFill="1" applyBorder="1" applyAlignment="1">
      <alignment horizontal="center"/>
    </xf>
    <xf numFmtId="0" fontId="7" fillId="0" borderId="78" xfId="0" applyFont="1" applyBorder="1" applyAlignment="1">
      <alignment horizontal="center"/>
    </xf>
    <xf numFmtId="0" fontId="7" fillId="0" borderId="75" xfId="0" applyFont="1" applyFill="1" applyBorder="1" applyAlignment="1">
      <alignment horizontal="center"/>
    </xf>
    <xf numFmtId="0" fontId="7" fillId="0" borderId="62" xfId="0" applyFont="1" applyFill="1" applyBorder="1" applyAlignment="1">
      <alignment horizontal="center"/>
    </xf>
    <xf numFmtId="0" fontId="7" fillId="0" borderId="71" xfId="0" applyFont="1" applyBorder="1" applyAlignment="1">
      <alignment horizontal="center"/>
    </xf>
    <xf numFmtId="0" fontId="7" fillId="0" borderId="57" xfId="0" applyFont="1" applyBorder="1" applyAlignment="1">
      <alignment horizontal="center"/>
    </xf>
    <xf numFmtId="0" fontId="7" fillId="0" borderId="11" xfId="0" applyFont="1" applyBorder="1"/>
    <xf numFmtId="0" fontId="69" fillId="0" borderId="73" xfId="0" applyFont="1" applyFill="1" applyBorder="1"/>
    <xf numFmtId="0" fontId="7" fillId="0" borderId="36" xfId="0" applyFont="1" applyBorder="1"/>
    <xf numFmtId="0" fontId="7" fillId="0" borderId="39" xfId="0" applyFont="1" applyFill="1" applyBorder="1"/>
    <xf numFmtId="0" fontId="7" fillId="0" borderId="70" xfId="0" applyFont="1" applyBorder="1"/>
    <xf numFmtId="0" fontId="7" fillId="0" borderId="75" xfId="0" applyFont="1" applyBorder="1" applyAlignment="1">
      <alignment horizontal="center"/>
    </xf>
    <xf numFmtId="0" fontId="69" fillId="0" borderId="66" xfId="0" applyFont="1" applyFill="1" applyBorder="1"/>
    <xf numFmtId="0" fontId="7" fillId="0" borderId="66" xfId="0" applyFont="1" applyBorder="1"/>
    <xf numFmtId="0" fontId="48" fillId="0" borderId="19" xfId="0" applyFont="1" applyFill="1" applyBorder="1"/>
    <xf numFmtId="0" fontId="32" fillId="0" borderId="36" xfId="0" applyFont="1" applyBorder="1" applyAlignment="1">
      <alignment horizontal="center"/>
    </xf>
    <xf numFmtId="0" fontId="32" fillId="0" borderId="74" xfId="0" applyFont="1" applyBorder="1" applyAlignment="1">
      <alignment horizontal="center"/>
    </xf>
    <xf numFmtId="0" fontId="7" fillId="0" borderId="74" xfId="0" applyFont="1" applyBorder="1" applyAlignment="1">
      <alignment horizontal="center"/>
    </xf>
    <xf numFmtId="0" fontId="151" fillId="0" borderId="64" xfId="0" applyFont="1" applyBorder="1" applyAlignment="1">
      <alignment horizontal="right"/>
    </xf>
    <xf numFmtId="0" fontId="21" fillId="0" borderId="76" xfId="0" applyFont="1" applyFill="1" applyBorder="1"/>
    <xf numFmtId="0" fontId="72" fillId="0" borderId="71" xfId="0" applyFont="1" applyFill="1" applyBorder="1" applyAlignment="1">
      <alignment horizontal="left"/>
    </xf>
    <xf numFmtId="0" fontId="197" fillId="0" borderId="84" xfId="0" applyFont="1" applyBorder="1" applyAlignment="1">
      <alignment horizontal="center"/>
    </xf>
    <xf numFmtId="0" fontId="62" fillId="0" borderId="22" xfId="0" applyFont="1" applyFill="1" applyBorder="1"/>
    <xf numFmtId="0" fontId="203" fillId="0" borderId="77" xfId="0" applyFont="1" applyBorder="1" applyAlignment="1">
      <alignment horizontal="left"/>
    </xf>
    <xf numFmtId="0" fontId="0" fillId="0" borderId="77" xfId="0" applyFill="1" applyBorder="1" applyAlignment="1">
      <alignment horizontal="right"/>
    </xf>
    <xf numFmtId="2" fontId="0" fillId="0" borderId="44" xfId="0" applyNumberFormat="1" applyFill="1" applyBorder="1" applyAlignment="1">
      <alignment horizontal="right"/>
    </xf>
    <xf numFmtId="0" fontId="69" fillId="0" borderId="77" xfId="0" applyFont="1" applyFill="1" applyBorder="1"/>
    <xf numFmtId="167" fontId="0" fillId="0" borderId="44" xfId="0" applyNumberFormat="1" applyFill="1" applyBorder="1" applyAlignment="1">
      <alignment horizontal="right"/>
    </xf>
    <xf numFmtId="0" fontId="0" fillId="0" borderId="12" xfId="0" applyFill="1" applyBorder="1" applyAlignment="1">
      <alignment horizontal="right"/>
    </xf>
    <xf numFmtId="166" fontId="0" fillId="0" borderId="44" xfId="0" applyNumberFormat="1" applyFill="1" applyBorder="1" applyAlignment="1">
      <alignment horizontal="right"/>
    </xf>
    <xf numFmtId="0" fontId="0" fillId="0" borderId="44" xfId="0" applyFill="1" applyBorder="1"/>
    <xf numFmtId="0" fontId="70" fillId="0" borderId="76" xfId="0" applyFont="1" applyFill="1" applyBorder="1"/>
    <xf numFmtId="0" fontId="14" fillId="0" borderId="77" xfId="0" applyFont="1" applyFill="1" applyBorder="1" applyAlignment="1">
      <alignment horizontal="left"/>
    </xf>
    <xf numFmtId="0" fontId="72" fillId="0" borderId="78" xfId="0" applyFont="1" applyFill="1" applyBorder="1" applyAlignment="1">
      <alignment horizontal="left"/>
    </xf>
    <xf numFmtId="0" fontId="70" fillId="0" borderId="59" xfId="0" applyFont="1" applyFill="1" applyBorder="1"/>
    <xf numFmtId="2" fontId="201" fillId="0" borderId="66" xfId="0" applyNumberFormat="1" applyFont="1" applyFill="1" applyBorder="1" applyAlignment="1">
      <alignment horizontal="center"/>
    </xf>
    <xf numFmtId="2" fontId="16" fillId="0" borderId="64" xfId="0" applyNumberFormat="1" applyFont="1" applyFill="1" applyBorder="1" applyAlignment="1">
      <alignment horizontal="center"/>
    </xf>
    <xf numFmtId="166" fontId="152" fillId="29" borderId="71" xfId="0" applyNumberFormat="1" applyFont="1" applyFill="1" applyBorder="1" applyAlignment="1">
      <alignment horizontal="center"/>
    </xf>
    <xf numFmtId="165" fontId="204" fillId="29" borderId="71" xfId="0" applyNumberFormat="1" applyFont="1" applyFill="1" applyBorder="1"/>
    <xf numFmtId="168" fontId="119" fillId="8" borderId="59" xfId="0" applyNumberFormat="1" applyFont="1" applyFill="1" applyBorder="1" applyAlignment="1">
      <alignment horizontal="center"/>
    </xf>
    <xf numFmtId="168" fontId="72" fillId="8" borderId="69" xfId="0" applyNumberFormat="1" applyFont="1" applyFill="1" applyBorder="1" applyAlignment="1">
      <alignment horizontal="center"/>
    </xf>
    <xf numFmtId="168" fontId="72" fillId="8" borderId="67" xfId="0" applyNumberFormat="1" applyFont="1" applyFill="1" applyBorder="1" applyAlignment="1">
      <alignment horizontal="center"/>
    </xf>
    <xf numFmtId="167" fontId="72" fillId="0" borderId="67" xfId="0" applyNumberFormat="1" applyFont="1" applyBorder="1" applyAlignment="1">
      <alignment horizontal="center"/>
    </xf>
    <xf numFmtId="0" fontId="74" fillId="7" borderId="74" xfId="0" applyFont="1" applyFill="1" applyBorder="1" applyAlignment="1">
      <alignment horizontal="center"/>
    </xf>
    <xf numFmtId="2" fontId="44" fillId="8" borderId="59" xfId="0" applyNumberFormat="1" applyFont="1" applyFill="1" applyBorder="1" applyAlignment="1">
      <alignment horizontal="center"/>
    </xf>
    <xf numFmtId="2" fontId="52" fillId="0" borderId="60" xfId="0" applyNumberFormat="1" applyFont="1" applyBorder="1" applyAlignment="1">
      <alignment horizontal="center"/>
    </xf>
    <xf numFmtId="165" fontId="0" fillId="0" borderId="44" xfId="0" applyNumberFormat="1" applyFill="1" applyBorder="1" applyAlignment="1">
      <alignment horizontal="right"/>
    </xf>
    <xf numFmtId="0" fontId="45" fillId="0" borderId="58" xfId="0" applyFont="1" applyFill="1" applyBorder="1" applyAlignment="1">
      <alignment horizontal="left"/>
    </xf>
    <xf numFmtId="0" fontId="21" fillId="0" borderId="71" xfId="0" applyFont="1" applyFill="1" applyBorder="1" applyAlignment="1">
      <alignment horizontal="center"/>
    </xf>
    <xf numFmtId="0" fontId="2" fillId="0" borderId="5" xfId="0" applyFont="1" applyFill="1" applyBorder="1"/>
    <xf numFmtId="0" fontId="5" fillId="0" borderId="18" xfId="0" applyFont="1" applyFill="1" applyBorder="1"/>
    <xf numFmtId="0" fontId="76" fillId="0" borderId="77" xfId="0" applyFont="1" applyFill="1" applyBorder="1" applyAlignment="1">
      <alignment horizontal="left"/>
    </xf>
    <xf numFmtId="0" fontId="0" fillId="0" borderId="77" xfId="0" applyFill="1" applyBorder="1"/>
    <xf numFmtId="0" fontId="2" fillId="0" borderId="37" xfId="0" applyFont="1" applyFill="1" applyBorder="1"/>
    <xf numFmtId="0" fontId="2" fillId="0" borderId="35" xfId="0" applyFont="1" applyFill="1" applyBorder="1" applyAlignment="1">
      <alignment horizontal="left"/>
    </xf>
    <xf numFmtId="0" fontId="76" fillId="0" borderId="28" xfId="0" applyFont="1" applyFill="1" applyBorder="1" applyAlignment="1">
      <alignment horizontal="left"/>
    </xf>
    <xf numFmtId="0" fontId="32" fillId="0" borderId="58" xfId="0" applyFont="1" applyFill="1" applyBorder="1" applyAlignment="1">
      <alignment horizontal="left"/>
    </xf>
    <xf numFmtId="0" fontId="44" fillId="0" borderId="37" xfId="0" applyFont="1" applyFill="1" applyBorder="1" applyAlignment="1">
      <alignment horizontal="left"/>
    </xf>
    <xf numFmtId="167" fontId="0" fillId="0" borderId="0" xfId="0" applyNumberFormat="1"/>
    <xf numFmtId="0" fontId="102" fillId="0" borderId="36" xfId="0" applyFont="1" applyFill="1" applyBorder="1"/>
    <xf numFmtId="0" fontId="102" fillId="0" borderId="1" xfId="0" applyFont="1" applyFill="1" applyBorder="1"/>
    <xf numFmtId="0" fontId="62" fillId="0" borderId="37" xfId="0" applyFont="1" applyFill="1" applyBorder="1"/>
    <xf numFmtId="0" fontId="8" fillId="0" borderId="18" xfId="0" applyFont="1" applyFill="1" applyBorder="1"/>
    <xf numFmtId="0" fontId="8" fillId="0" borderId="33" xfId="0" applyFont="1" applyFill="1" applyBorder="1"/>
    <xf numFmtId="0" fontId="51" fillId="0" borderId="55" xfId="0" applyFont="1" applyFill="1" applyBorder="1"/>
    <xf numFmtId="0" fontId="44" fillId="0" borderId="32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2" fontId="72" fillId="7" borderId="75" xfId="0" applyNumberFormat="1" applyFont="1" applyFill="1" applyBorder="1" applyAlignment="1">
      <alignment horizontal="center"/>
    </xf>
    <xf numFmtId="165" fontId="2" fillId="0" borderId="73" xfId="0" applyNumberFormat="1" applyFont="1" applyFill="1" applyBorder="1" applyAlignment="1">
      <alignment horizontal="left"/>
    </xf>
    <xf numFmtId="165" fontId="0" fillId="0" borderId="59" xfId="0" applyNumberFormat="1" applyBorder="1" applyAlignment="1">
      <alignment horizontal="center"/>
    </xf>
    <xf numFmtId="167" fontId="45" fillId="0" borderId="0" xfId="0" applyNumberFormat="1" applyFont="1" applyFill="1" applyBorder="1" applyAlignment="1">
      <alignment horizontal="center"/>
    </xf>
    <xf numFmtId="0" fontId="180" fillId="0" borderId="0" xfId="0" applyFont="1" applyFill="1" applyBorder="1" applyAlignment="1">
      <alignment horizontal="left"/>
    </xf>
    <xf numFmtId="2" fontId="15" fillId="0" borderId="25" xfId="0" applyNumberFormat="1" applyFont="1" applyBorder="1" applyAlignment="1">
      <alignment horizontal="center" vertical="center" wrapText="1"/>
    </xf>
    <xf numFmtId="0" fontId="2" fillId="0" borderId="51" xfId="0" applyFont="1" applyFill="1" applyBorder="1" applyAlignment="1">
      <alignment horizontal="left"/>
    </xf>
    <xf numFmtId="167" fontId="0" fillId="0" borderId="0" xfId="0" applyNumberFormat="1" applyFill="1" applyBorder="1" applyAlignment="1">
      <alignment horizontal="right"/>
    </xf>
    <xf numFmtId="2" fontId="170" fillId="0" borderId="49" xfId="0" applyNumberFormat="1" applyFont="1" applyBorder="1" applyAlignment="1">
      <alignment horizontal="center"/>
    </xf>
    <xf numFmtId="2" fontId="170" fillId="0" borderId="54" xfId="0" applyNumberFormat="1" applyFont="1" applyBorder="1" applyAlignment="1">
      <alignment horizontal="center"/>
    </xf>
    <xf numFmtId="2" fontId="202" fillId="0" borderId="1" xfId="0" applyNumberFormat="1" applyFont="1" applyFill="1" applyBorder="1" applyAlignment="1">
      <alignment horizontal="center"/>
    </xf>
    <xf numFmtId="2" fontId="170" fillId="0" borderId="57" xfId="0" applyNumberFormat="1" applyFont="1" applyBorder="1" applyAlignment="1">
      <alignment horizontal="center"/>
    </xf>
    <xf numFmtId="2" fontId="170" fillId="0" borderId="65" xfId="0" applyNumberFormat="1" applyFont="1" applyBorder="1" applyAlignment="1">
      <alignment horizontal="center"/>
    </xf>
    <xf numFmtId="0" fontId="14" fillId="0" borderId="54" xfId="0" applyFont="1" applyFill="1" applyBorder="1"/>
    <xf numFmtId="2" fontId="17" fillId="0" borderId="66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right"/>
    </xf>
    <xf numFmtId="2" fontId="16" fillId="0" borderId="53" xfId="0" applyNumberFormat="1" applyFont="1" applyBorder="1" applyAlignment="1">
      <alignment horizontal="center"/>
    </xf>
    <xf numFmtId="0" fontId="69" fillId="0" borderId="0" xfId="0" applyFont="1" applyFill="1" applyBorder="1"/>
    <xf numFmtId="49" fontId="53" fillId="0" borderId="0" xfId="0" applyNumberFormat="1" applyFont="1" applyFill="1" applyBorder="1" applyAlignment="1">
      <alignment horizontal="left"/>
    </xf>
    <xf numFmtId="169" fontId="0" fillId="0" borderId="0" xfId="0" applyNumberForma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164" fontId="53" fillId="0" borderId="38" xfId="0" applyNumberFormat="1" applyFont="1" applyBorder="1" applyAlignment="1">
      <alignment horizontal="right"/>
    </xf>
    <xf numFmtId="165" fontId="16" fillId="0" borderId="49" xfId="0" applyNumberFormat="1" applyFont="1" applyBorder="1" applyAlignment="1">
      <alignment horizontal="center"/>
    </xf>
    <xf numFmtId="0" fontId="14" fillId="0" borderId="36" xfId="0" applyFont="1" applyFill="1" applyBorder="1" applyAlignment="1">
      <alignment horizontal="center"/>
    </xf>
    <xf numFmtId="0" fontId="0" fillId="0" borderId="32" xfId="0" applyBorder="1" applyAlignment="1">
      <alignment horizontal="left"/>
    </xf>
    <xf numFmtId="1" fontId="99" fillId="0" borderId="50" xfId="0" applyNumberFormat="1" applyFont="1" applyBorder="1" applyAlignment="1">
      <alignment horizontal="center"/>
    </xf>
    <xf numFmtId="167" fontId="0" fillId="0" borderId="0" xfId="0" applyNumberFormat="1" applyFill="1" applyAlignment="1">
      <alignment horizontal="right"/>
    </xf>
    <xf numFmtId="169" fontId="0" fillId="0" borderId="44" xfId="0" applyNumberFormat="1" applyFill="1" applyBorder="1" applyAlignment="1">
      <alignment horizontal="right"/>
    </xf>
    <xf numFmtId="168" fontId="0" fillId="0" borderId="44" xfId="0" applyNumberFormat="1" applyFill="1" applyBorder="1" applyAlignment="1">
      <alignment horizontal="right"/>
    </xf>
    <xf numFmtId="166" fontId="2" fillId="0" borderId="44" xfId="0" applyNumberFormat="1" applyFont="1" applyFill="1" applyBorder="1"/>
    <xf numFmtId="167" fontId="7" fillId="0" borderId="44" xfId="0" applyNumberFormat="1" applyFont="1" applyFill="1" applyBorder="1"/>
    <xf numFmtId="169" fontId="7" fillId="0" borderId="44" xfId="0" applyNumberFormat="1" applyFont="1" applyFill="1" applyBorder="1"/>
    <xf numFmtId="168" fontId="7" fillId="0" borderId="44" xfId="0" applyNumberFormat="1" applyFont="1" applyFill="1" applyBorder="1"/>
    <xf numFmtId="0" fontId="7" fillId="0" borderId="44" xfId="0" applyFont="1" applyFill="1" applyBorder="1"/>
    <xf numFmtId="1" fontId="34" fillId="0" borderId="51" xfId="0" applyNumberFormat="1" applyFont="1" applyFill="1" applyBorder="1" applyAlignment="1">
      <alignment horizontal="center"/>
    </xf>
    <xf numFmtId="0" fontId="7" fillId="0" borderId="69" xfId="0" applyFont="1" applyBorder="1" applyAlignment="1">
      <alignment horizontal="center"/>
    </xf>
    <xf numFmtId="0" fontId="0" fillId="0" borderId="8" xfId="0" applyFill="1" applyBorder="1" applyAlignment="1">
      <alignment horizontal="left"/>
    </xf>
    <xf numFmtId="1" fontId="34" fillId="0" borderId="51" xfId="0" applyNumberFormat="1" applyFont="1" applyBorder="1" applyAlignment="1">
      <alignment horizontal="center"/>
    </xf>
    <xf numFmtId="1" fontId="99" fillId="0" borderId="51" xfId="0" applyNumberFormat="1" applyFont="1" applyFill="1" applyBorder="1" applyAlignment="1">
      <alignment horizontal="center"/>
    </xf>
    <xf numFmtId="1" fontId="99" fillId="0" borderId="51" xfId="0" applyNumberFormat="1" applyFont="1" applyBorder="1" applyAlignment="1">
      <alignment horizontal="center"/>
    </xf>
    <xf numFmtId="1" fontId="34" fillId="0" borderId="74" xfId="0" applyNumberFormat="1" applyFont="1" applyFill="1" applyBorder="1" applyAlignment="1">
      <alignment horizontal="center"/>
    </xf>
    <xf numFmtId="2" fontId="16" fillId="0" borderId="50" xfId="0" applyNumberFormat="1" applyFont="1" applyBorder="1" applyAlignment="1">
      <alignment horizontal="center"/>
    </xf>
    <xf numFmtId="2" fontId="17" fillId="0" borderId="75" xfId="0" applyNumberFormat="1" applyFont="1" applyFill="1" applyBorder="1" applyAlignment="1">
      <alignment horizontal="center"/>
    </xf>
    <xf numFmtId="0" fontId="43" fillId="0" borderId="76" xfId="0" applyFont="1" applyFill="1" applyBorder="1"/>
    <xf numFmtId="0" fontId="14" fillId="0" borderId="59" xfId="0" applyFont="1" applyFill="1" applyBorder="1"/>
    <xf numFmtId="0" fontId="61" fillId="0" borderId="59" xfId="0" applyFont="1" applyFill="1" applyBorder="1"/>
    <xf numFmtId="0" fontId="43" fillId="0" borderId="59" xfId="0" applyFont="1" applyFill="1" applyBorder="1"/>
    <xf numFmtId="0" fontId="43" fillId="0" borderId="66" xfId="0" applyFont="1" applyFill="1" applyBorder="1"/>
    <xf numFmtId="0" fontId="102" fillId="0" borderId="25" xfId="0" applyFont="1" applyFill="1" applyBorder="1"/>
    <xf numFmtId="168" fontId="76" fillId="0" borderId="75" xfId="0" applyNumberFormat="1" applyFont="1" applyFill="1" applyBorder="1" applyAlignment="1">
      <alignment horizontal="left"/>
    </xf>
    <xf numFmtId="0" fontId="74" fillId="0" borderId="31" xfId="0" applyFont="1" applyFill="1" applyBorder="1"/>
    <xf numFmtId="0" fontId="48" fillId="0" borderId="25" xfId="0" applyFont="1" applyFill="1" applyBorder="1"/>
    <xf numFmtId="0" fontId="46" fillId="0" borderId="26" xfId="0" applyFont="1" applyFill="1" applyBorder="1"/>
    <xf numFmtId="0" fontId="21" fillId="0" borderId="66" xfId="0" applyFont="1" applyFill="1" applyBorder="1"/>
    <xf numFmtId="0" fontId="0" fillId="0" borderId="50" xfId="0" applyFill="1" applyBorder="1"/>
    <xf numFmtId="0" fontId="0" fillId="0" borderId="36" xfId="0" applyFill="1" applyBorder="1"/>
    <xf numFmtId="0" fontId="0" fillId="0" borderId="51" xfId="0" applyFill="1" applyBorder="1"/>
    <xf numFmtId="0" fontId="65" fillId="0" borderId="23" xfId="0" applyFont="1" applyFill="1" applyBorder="1"/>
    <xf numFmtId="0" fontId="63" fillId="0" borderId="6" xfId="0" applyFont="1" applyFill="1" applyBorder="1"/>
    <xf numFmtId="0" fontId="63" fillId="0" borderId="15" xfId="0" applyFont="1" applyFill="1" applyBorder="1"/>
    <xf numFmtId="0" fontId="21" fillId="0" borderId="32" xfId="0" applyFont="1" applyFill="1" applyBorder="1"/>
    <xf numFmtId="0" fontId="2" fillId="0" borderId="38" xfId="0" applyFont="1" applyFill="1" applyBorder="1"/>
    <xf numFmtId="0" fontId="32" fillId="0" borderId="49" xfId="0" applyFont="1" applyFill="1" applyBorder="1" applyAlignment="1">
      <alignment horizontal="left"/>
    </xf>
    <xf numFmtId="0" fontId="144" fillId="0" borderId="30" xfId="0" applyFont="1" applyFill="1" applyBorder="1"/>
    <xf numFmtId="0" fontId="2" fillId="0" borderId="66" xfId="0" applyFont="1" applyFill="1" applyBorder="1"/>
    <xf numFmtId="0" fontId="32" fillId="0" borderId="81" xfId="0" applyFont="1" applyFill="1" applyBorder="1" applyAlignment="1">
      <alignment horizontal="left"/>
    </xf>
    <xf numFmtId="0" fontId="52" fillId="0" borderId="63" xfId="0" applyFont="1" applyFill="1" applyBorder="1" applyAlignment="1">
      <alignment horizontal="center"/>
    </xf>
    <xf numFmtId="0" fontId="32" fillId="0" borderId="71" xfId="0" applyFont="1" applyFill="1" applyBorder="1" applyAlignment="1">
      <alignment horizontal="left"/>
    </xf>
    <xf numFmtId="0" fontId="32" fillId="0" borderId="43" xfId="0" applyFont="1" applyFill="1" applyBorder="1" applyAlignment="1">
      <alignment horizontal="left"/>
    </xf>
    <xf numFmtId="0" fontId="69" fillId="0" borderId="54" xfId="0" applyFont="1" applyFill="1" applyBorder="1"/>
    <xf numFmtId="166" fontId="2" fillId="0" borderId="23" xfId="0" applyNumberFormat="1" applyFont="1" applyFill="1" applyBorder="1" applyAlignment="1">
      <alignment horizontal="left"/>
    </xf>
    <xf numFmtId="0" fontId="63" fillId="0" borderId="58" xfId="0" applyFont="1" applyFill="1" applyBorder="1"/>
    <xf numFmtId="0" fontId="57" fillId="0" borderId="16" xfId="0" applyFont="1" applyFill="1" applyBorder="1"/>
    <xf numFmtId="0" fontId="48" fillId="0" borderId="31" xfId="0" applyFont="1" applyFill="1" applyBorder="1"/>
    <xf numFmtId="0" fontId="48" fillId="0" borderId="41" xfId="0" applyFont="1" applyFill="1" applyBorder="1"/>
    <xf numFmtId="0" fontId="46" fillId="0" borderId="9" xfId="0" applyFont="1" applyFill="1" applyBorder="1"/>
    <xf numFmtId="0" fontId="74" fillId="0" borderId="14" xfId="0" applyFont="1" applyFill="1" applyBorder="1"/>
    <xf numFmtId="0" fontId="21" fillId="0" borderId="23" xfId="0" applyFont="1" applyFill="1" applyBorder="1"/>
    <xf numFmtId="0" fontId="21" fillId="0" borderId="22" xfId="0" applyFont="1" applyFill="1" applyBorder="1"/>
    <xf numFmtId="0" fontId="72" fillId="0" borderId="24" xfId="0" applyFont="1" applyFill="1" applyBorder="1" applyAlignment="1">
      <alignment horizontal="left"/>
    </xf>
    <xf numFmtId="0" fontId="16" fillId="0" borderId="64" xfId="0" applyFont="1" applyFill="1" applyBorder="1" applyAlignment="1">
      <alignment horizontal="left"/>
    </xf>
    <xf numFmtId="0" fontId="0" fillId="0" borderId="75" xfId="0" applyFill="1" applyBorder="1"/>
    <xf numFmtId="0" fontId="70" fillId="0" borderId="74" xfId="0" applyFont="1" applyFill="1" applyBorder="1"/>
    <xf numFmtId="0" fontId="4" fillId="0" borderId="15" xfId="0" applyFont="1" applyFill="1" applyBorder="1"/>
    <xf numFmtId="0" fontId="32" fillId="0" borderId="31" xfId="0" applyFont="1" applyFill="1" applyBorder="1"/>
    <xf numFmtId="0" fontId="48" fillId="0" borderId="37" xfId="0" applyFont="1" applyFill="1" applyBorder="1"/>
    <xf numFmtId="0" fontId="46" fillId="0" borderId="35" xfId="0" applyFont="1" applyFill="1" applyBorder="1"/>
    <xf numFmtId="0" fontId="74" fillId="0" borderId="28" xfId="0" applyFont="1" applyFill="1" applyBorder="1"/>
    <xf numFmtId="0" fontId="74" fillId="0" borderId="34" xfId="0" applyFont="1" applyFill="1" applyBorder="1"/>
    <xf numFmtId="0" fontId="21" fillId="0" borderId="50" xfId="0" applyFont="1" applyFill="1" applyBorder="1"/>
    <xf numFmtId="0" fontId="21" fillId="0" borderId="36" xfId="0" applyFont="1" applyFill="1" applyBorder="1" applyAlignment="1">
      <alignment horizontal="center"/>
    </xf>
    <xf numFmtId="0" fontId="14" fillId="0" borderId="23" xfId="0" applyFont="1" applyFill="1" applyBorder="1"/>
    <xf numFmtId="0" fontId="76" fillId="0" borderId="7" xfId="0" applyFont="1" applyFill="1" applyBorder="1" applyAlignment="1">
      <alignment horizontal="left"/>
    </xf>
    <xf numFmtId="165" fontId="16" fillId="0" borderId="35" xfId="0" applyNumberFormat="1" applyFont="1" applyFill="1" applyBorder="1" applyAlignment="1">
      <alignment horizontal="left"/>
    </xf>
    <xf numFmtId="0" fontId="43" fillId="0" borderId="73" xfId="0" applyFont="1" applyFill="1" applyBorder="1" applyAlignment="1">
      <alignment horizontal="left"/>
    </xf>
    <xf numFmtId="0" fontId="71" fillId="0" borderId="75" xfId="0" applyFont="1" applyFill="1" applyBorder="1" applyAlignment="1">
      <alignment horizontal="left"/>
    </xf>
    <xf numFmtId="0" fontId="102" fillId="0" borderId="59" xfId="0" applyFont="1" applyFill="1" applyBorder="1"/>
    <xf numFmtId="2" fontId="43" fillId="0" borderId="73" xfId="0" applyNumberFormat="1" applyFont="1" applyFill="1" applyBorder="1" applyAlignment="1">
      <alignment horizontal="left"/>
    </xf>
    <xf numFmtId="0" fontId="71" fillId="0" borderId="69" xfId="0" applyFont="1" applyFill="1" applyBorder="1" applyAlignment="1">
      <alignment horizontal="left"/>
    </xf>
    <xf numFmtId="0" fontId="102" fillId="0" borderId="60" xfId="0" applyFont="1" applyFill="1" applyBorder="1"/>
    <xf numFmtId="0" fontId="0" fillId="0" borderId="61" xfId="0" applyFill="1" applyBorder="1"/>
    <xf numFmtId="0" fontId="205" fillId="0" borderId="61" xfId="0" applyFont="1" applyFill="1" applyBorder="1" applyAlignment="1">
      <alignment horizontal="left"/>
    </xf>
    <xf numFmtId="0" fontId="27" fillId="0" borderId="65" xfId="0" applyFont="1" applyFill="1" applyBorder="1" applyAlignment="1">
      <alignment horizontal="left"/>
    </xf>
    <xf numFmtId="0" fontId="5" fillId="0" borderId="15" xfId="0" applyFont="1" applyFill="1" applyBorder="1"/>
    <xf numFmtId="0" fontId="0" fillId="0" borderId="14" xfId="0" applyFill="1" applyBorder="1"/>
    <xf numFmtId="0" fontId="44" fillId="0" borderId="16" xfId="0" applyFont="1" applyFill="1" applyBorder="1"/>
    <xf numFmtId="0" fontId="44" fillId="0" borderId="31" xfId="0" applyFont="1" applyFill="1" applyBorder="1"/>
    <xf numFmtId="0" fontId="16" fillId="0" borderId="64" xfId="0" applyFont="1" applyFill="1" applyBorder="1" applyAlignment="1">
      <alignment horizontal="right"/>
    </xf>
    <xf numFmtId="0" fontId="2" fillId="0" borderId="74" xfId="0" applyFont="1" applyFill="1" applyBorder="1" applyAlignment="1">
      <alignment horizontal="center"/>
    </xf>
    <xf numFmtId="0" fontId="74" fillId="0" borderId="7" xfId="0" applyFont="1" applyFill="1" applyBorder="1" applyAlignment="1">
      <alignment horizontal="left"/>
    </xf>
    <xf numFmtId="0" fontId="21" fillId="0" borderId="60" xfId="0" applyFont="1" applyFill="1" applyBorder="1"/>
    <xf numFmtId="0" fontId="27" fillId="0" borderId="61" xfId="0" applyFont="1" applyFill="1" applyBorder="1" applyAlignment="1">
      <alignment horizontal="left"/>
    </xf>
    <xf numFmtId="1" fontId="72" fillId="0" borderId="28" xfId="0" applyNumberFormat="1" applyFont="1" applyFill="1" applyBorder="1" applyAlignment="1">
      <alignment horizontal="left"/>
    </xf>
    <xf numFmtId="0" fontId="44" fillId="0" borderId="3" xfId="0" applyFont="1" applyFill="1" applyBorder="1"/>
    <xf numFmtId="0" fontId="44" fillId="0" borderId="19" xfId="0" applyFont="1" applyFill="1" applyBorder="1"/>
    <xf numFmtId="0" fontId="48" fillId="0" borderId="58" xfId="0" applyFont="1" applyFill="1" applyBorder="1"/>
    <xf numFmtId="0" fontId="46" fillId="0" borderId="42" xfId="0" applyFont="1" applyFill="1" applyBorder="1"/>
    <xf numFmtId="0" fontId="74" fillId="0" borderId="17" xfId="0" applyFont="1" applyFill="1" applyBorder="1"/>
    <xf numFmtId="0" fontId="21" fillId="0" borderId="11" xfId="0" applyFont="1" applyFill="1" applyBorder="1" applyAlignment="1">
      <alignment horizontal="left"/>
    </xf>
    <xf numFmtId="0" fontId="76" fillId="0" borderId="29" xfId="0" applyFont="1" applyFill="1" applyBorder="1" applyAlignment="1">
      <alignment horizontal="left"/>
    </xf>
    <xf numFmtId="1" fontId="16" fillId="0" borderId="42" xfId="0" applyNumberFormat="1" applyFont="1" applyFill="1" applyBorder="1" applyAlignment="1">
      <alignment horizontal="left"/>
    </xf>
    <xf numFmtId="1" fontId="72" fillId="0" borderId="17" xfId="0" applyNumberFormat="1" applyFont="1" applyFill="1" applyBorder="1" applyAlignment="1">
      <alignment horizontal="left"/>
    </xf>
    <xf numFmtId="0" fontId="65" fillId="0" borderId="15" xfId="0" applyFont="1" applyFill="1" applyBorder="1"/>
    <xf numFmtId="166" fontId="0" fillId="0" borderId="16" xfId="0" applyNumberFormat="1" applyFill="1" applyBorder="1"/>
    <xf numFmtId="0" fontId="14" fillId="0" borderId="67" xfId="0" applyFont="1" applyFill="1" applyBorder="1" applyAlignment="1">
      <alignment horizontal="center"/>
    </xf>
    <xf numFmtId="0" fontId="43" fillId="0" borderId="22" xfId="0" applyFont="1" applyFill="1" applyBorder="1"/>
    <xf numFmtId="0" fontId="183" fillId="0" borderId="23" xfId="0" applyFont="1" applyFill="1" applyBorder="1"/>
    <xf numFmtId="0" fontId="0" fillId="0" borderId="23" xfId="0" applyFill="1" applyBorder="1"/>
    <xf numFmtId="0" fontId="183" fillId="0" borderId="59" xfId="0" applyFont="1" applyFill="1" applyBorder="1"/>
    <xf numFmtId="0" fontId="183" fillId="0" borderId="77" xfId="0" applyFont="1" applyFill="1" applyBorder="1"/>
    <xf numFmtId="0" fontId="0" fillId="0" borderId="71" xfId="0" applyFill="1" applyBorder="1"/>
    <xf numFmtId="0" fontId="183" fillId="0" borderId="76" xfId="0" applyFont="1" applyFill="1" applyBorder="1"/>
    <xf numFmtId="0" fontId="21" fillId="0" borderId="77" xfId="0" applyFont="1" applyFill="1" applyBorder="1"/>
    <xf numFmtId="0" fontId="27" fillId="0" borderId="71" xfId="0" applyFont="1" applyFill="1" applyBorder="1" applyAlignment="1">
      <alignment horizontal="left"/>
    </xf>
    <xf numFmtId="0" fontId="74" fillId="0" borderId="75" xfId="0" applyFont="1" applyFill="1" applyBorder="1" applyAlignment="1">
      <alignment horizontal="left"/>
    </xf>
    <xf numFmtId="0" fontId="183" fillId="0" borderId="73" xfId="0" applyFont="1" applyFill="1" applyBorder="1"/>
    <xf numFmtId="0" fontId="102" fillId="0" borderId="73" xfId="0" applyFont="1" applyFill="1" applyBorder="1"/>
    <xf numFmtId="0" fontId="21" fillId="0" borderId="61" xfId="0" applyFont="1" applyFill="1" applyBorder="1" applyAlignment="1">
      <alignment horizontal="left"/>
    </xf>
    <xf numFmtId="0" fontId="72" fillId="0" borderId="61" xfId="0" applyFont="1" applyFill="1" applyBorder="1" applyAlignment="1">
      <alignment horizontal="left"/>
    </xf>
    <xf numFmtId="0" fontId="52" fillId="0" borderId="0" xfId="0" applyFont="1" applyFill="1" applyAlignment="1">
      <alignment horizontal="left"/>
    </xf>
    <xf numFmtId="0" fontId="37" fillId="0" borderId="0" xfId="0" applyFont="1" applyFill="1" applyAlignment="1">
      <alignment horizontal="right"/>
    </xf>
    <xf numFmtId="0" fontId="8" fillId="0" borderId="15" xfId="0" applyFont="1" applyFill="1" applyBorder="1"/>
    <xf numFmtId="0" fontId="5" fillId="0" borderId="16" xfId="0" applyFont="1" applyFill="1" applyBorder="1"/>
    <xf numFmtId="0" fontId="52" fillId="0" borderId="31" xfId="0" applyFont="1" applyFill="1" applyBorder="1"/>
    <xf numFmtId="0" fontId="48" fillId="0" borderId="33" xfId="0" applyFont="1" applyFill="1" applyBorder="1"/>
    <xf numFmtId="1" fontId="21" fillId="0" borderId="23" xfId="0" applyNumberFormat="1" applyFont="1" applyFill="1" applyBorder="1" applyAlignment="1">
      <alignment horizontal="left"/>
    </xf>
    <xf numFmtId="0" fontId="71" fillId="0" borderId="73" xfId="0" applyFont="1" applyFill="1" applyBorder="1" applyAlignment="1">
      <alignment horizontal="left"/>
    </xf>
    <xf numFmtId="0" fontId="21" fillId="0" borderId="52" xfId="0" applyFont="1" applyFill="1" applyBorder="1"/>
    <xf numFmtId="0" fontId="161" fillId="0" borderId="59" xfId="0" applyFont="1" applyFill="1" applyBorder="1"/>
    <xf numFmtId="0" fontId="27" fillId="0" borderId="62" xfId="0" applyFont="1" applyFill="1" applyBorder="1" applyAlignment="1">
      <alignment horizontal="left"/>
    </xf>
    <xf numFmtId="0" fontId="161" fillId="0" borderId="76" xfId="0" applyFont="1" applyFill="1" applyBorder="1"/>
    <xf numFmtId="0" fontId="44" fillId="0" borderId="33" xfId="0" applyFont="1" applyFill="1" applyBorder="1" applyAlignment="1">
      <alignment horizontal="left"/>
    </xf>
    <xf numFmtId="0" fontId="45" fillId="0" borderId="10" xfId="0" applyFont="1" applyFill="1" applyBorder="1"/>
    <xf numFmtId="0" fontId="45" fillId="0" borderId="14" xfId="0" applyFont="1" applyFill="1" applyBorder="1"/>
    <xf numFmtId="0" fontId="93" fillId="0" borderId="3" xfId="0" applyFont="1" applyFill="1" applyBorder="1" applyAlignment="1">
      <alignment horizontal="left"/>
    </xf>
    <xf numFmtId="2" fontId="184" fillId="0" borderId="19" xfId="0" applyNumberFormat="1" applyFont="1" applyFill="1" applyBorder="1" applyAlignment="1">
      <alignment horizontal="left"/>
    </xf>
    <xf numFmtId="0" fontId="46" fillId="0" borderId="77" xfId="0" applyFont="1" applyFill="1" applyBorder="1"/>
    <xf numFmtId="0" fontId="74" fillId="0" borderId="71" xfId="0" applyFont="1" applyFill="1" applyBorder="1"/>
    <xf numFmtId="49" fontId="14" fillId="0" borderId="25" xfId="0" applyNumberFormat="1" applyFont="1" applyFill="1" applyBorder="1" applyAlignment="1">
      <alignment horizontal="left"/>
    </xf>
    <xf numFmtId="0" fontId="44" fillId="0" borderId="10" xfId="0" applyFont="1" applyFill="1" applyBorder="1"/>
    <xf numFmtId="0" fontId="119" fillId="0" borderId="14" xfId="0" applyFont="1" applyFill="1" applyBorder="1"/>
    <xf numFmtId="2" fontId="72" fillId="0" borderId="24" xfId="0" applyNumberFormat="1" applyFont="1" applyFill="1" applyBorder="1" applyAlignment="1">
      <alignment horizontal="left"/>
    </xf>
    <xf numFmtId="0" fontId="2" fillId="0" borderId="55" xfId="0" applyFont="1" applyFill="1" applyBorder="1"/>
    <xf numFmtId="0" fontId="2" fillId="0" borderId="54" xfId="0" applyFont="1" applyFill="1" applyBorder="1" applyAlignment="1">
      <alignment horizontal="left"/>
    </xf>
    <xf numFmtId="0" fontId="21" fillId="0" borderId="25" xfId="0" applyFont="1" applyFill="1" applyBorder="1"/>
    <xf numFmtId="0" fontId="74" fillId="0" borderId="62" xfId="0" applyFont="1" applyFill="1" applyBorder="1" applyAlignment="1">
      <alignment horizontal="left"/>
    </xf>
    <xf numFmtId="0" fontId="145" fillId="0" borderId="50" xfId="0" applyFont="1" applyFill="1" applyBorder="1" applyAlignment="1">
      <alignment horizontal="left"/>
    </xf>
    <xf numFmtId="2" fontId="2" fillId="0" borderId="23" xfId="0" applyNumberFormat="1" applyFont="1" applyFill="1" applyBorder="1" applyAlignment="1">
      <alignment horizontal="left"/>
    </xf>
    <xf numFmtId="165" fontId="27" fillId="0" borderId="24" xfId="0" applyNumberFormat="1" applyFont="1" applyFill="1" applyBorder="1" applyAlignment="1">
      <alignment horizontal="left"/>
    </xf>
    <xf numFmtId="49" fontId="142" fillId="0" borderId="50" xfId="0" applyNumberFormat="1" applyFont="1" applyFill="1" applyBorder="1" applyAlignment="1">
      <alignment horizontal="left"/>
    </xf>
    <xf numFmtId="0" fontId="43" fillId="0" borderId="74" xfId="0" applyFont="1" applyFill="1" applyBorder="1" applyAlignment="1">
      <alignment horizontal="left"/>
    </xf>
    <xf numFmtId="0" fontId="71" fillId="0" borderId="67" xfId="0" applyFont="1" applyFill="1" applyBorder="1" applyAlignment="1">
      <alignment horizontal="left"/>
    </xf>
    <xf numFmtId="0" fontId="0" fillId="0" borderId="70" xfId="0" applyFill="1" applyBorder="1"/>
    <xf numFmtId="0" fontId="76" fillId="0" borderId="62" xfId="0" applyFont="1" applyFill="1" applyBorder="1" applyAlignment="1">
      <alignment horizontal="left"/>
    </xf>
    <xf numFmtId="0" fontId="32" fillId="0" borderId="42" xfId="0" applyFont="1" applyFill="1" applyBorder="1" applyAlignment="1">
      <alignment horizontal="left"/>
    </xf>
    <xf numFmtId="0" fontId="74" fillId="0" borderId="82" xfId="0" applyFont="1" applyFill="1" applyBorder="1" applyAlignment="1">
      <alignment horizontal="left"/>
    </xf>
    <xf numFmtId="0" fontId="21" fillId="0" borderId="42" xfId="0" applyFont="1" applyFill="1" applyBorder="1" applyAlignment="1">
      <alignment horizontal="left"/>
    </xf>
    <xf numFmtId="0" fontId="62" fillId="0" borderId="44" xfId="0" applyFont="1" applyFill="1" applyBorder="1"/>
    <xf numFmtId="2" fontId="5" fillId="0" borderId="10" xfId="0" applyNumberFormat="1" applyFont="1" applyFill="1" applyBorder="1" applyAlignment="1">
      <alignment horizontal="left"/>
    </xf>
    <xf numFmtId="2" fontId="104" fillId="0" borderId="14" xfId="0" applyNumberFormat="1" applyFont="1" applyFill="1" applyBorder="1" applyAlignment="1">
      <alignment horizontal="left"/>
    </xf>
    <xf numFmtId="0" fontId="43" fillId="0" borderId="23" xfId="0" applyFont="1" applyFill="1" applyBorder="1" applyAlignment="1">
      <alignment horizontal="left"/>
    </xf>
    <xf numFmtId="0" fontId="71" fillId="0" borderId="23" xfId="0" applyFont="1" applyFill="1" applyBorder="1" applyAlignment="1">
      <alignment horizontal="left"/>
    </xf>
    <xf numFmtId="0" fontId="0" fillId="0" borderId="22" xfId="0" applyFill="1" applyBorder="1"/>
    <xf numFmtId="0" fontId="21" fillId="0" borderId="1" xfId="0" applyFont="1" applyFill="1" applyBorder="1" applyAlignment="1">
      <alignment horizontal="center"/>
    </xf>
    <xf numFmtId="0" fontId="62" fillId="0" borderId="73" xfId="0" applyFont="1" applyFill="1" applyBorder="1"/>
    <xf numFmtId="167" fontId="0" fillId="0" borderId="25" xfId="0" applyNumberFormat="1" applyFill="1" applyBorder="1"/>
    <xf numFmtId="0" fontId="118" fillId="0" borderId="10" xfId="0" applyFont="1" applyFill="1" applyBorder="1" applyAlignment="1">
      <alignment horizontal="center"/>
    </xf>
    <xf numFmtId="0" fontId="43" fillId="0" borderId="61" xfId="0" applyFont="1" applyFill="1" applyBorder="1" applyAlignment="1">
      <alignment horizontal="left"/>
    </xf>
    <xf numFmtId="0" fontId="71" fillId="0" borderId="65" xfId="0" applyFont="1" applyFill="1" applyBorder="1" applyAlignment="1">
      <alignment horizontal="left"/>
    </xf>
    <xf numFmtId="166" fontId="14" fillId="0" borderId="10" xfId="0" applyNumberFormat="1" applyFont="1" applyFill="1" applyBorder="1" applyAlignment="1">
      <alignment horizontal="left"/>
    </xf>
    <xf numFmtId="0" fontId="178" fillId="0" borderId="0" xfId="0" applyFont="1" applyFill="1" applyBorder="1"/>
    <xf numFmtId="0" fontId="65" fillId="0" borderId="18" xfId="0" applyFont="1" applyFill="1" applyBorder="1"/>
    <xf numFmtId="0" fontId="65" fillId="0" borderId="33" xfId="0" applyFont="1" applyFill="1" applyBorder="1"/>
    <xf numFmtId="0" fontId="0" fillId="0" borderId="10" xfId="0" applyFont="1" applyFill="1" applyBorder="1"/>
    <xf numFmtId="0" fontId="14" fillId="0" borderId="71" xfId="0" applyFont="1" applyFill="1" applyBorder="1" applyAlignment="1">
      <alignment horizontal="center"/>
    </xf>
    <xf numFmtId="0" fontId="48" fillId="0" borderId="10" xfId="0" applyFont="1" applyFill="1" applyBorder="1"/>
    <xf numFmtId="0" fontId="21" fillId="0" borderId="35" xfId="0" applyFont="1" applyFill="1" applyBorder="1" applyAlignment="1">
      <alignment horizontal="left"/>
    </xf>
    <xf numFmtId="2" fontId="72" fillId="0" borderId="28" xfId="0" applyNumberFormat="1" applyFont="1" applyFill="1" applyBorder="1" applyAlignment="1">
      <alignment horizontal="left"/>
    </xf>
    <xf numFmtId="0" fontId="16" fillId="0" borderId="76" xfId="0" applyFont="1" applyFill="1" applyBorder="1"/>
    <xf numFmtId="1" fontId="72" fillId="0" borderId="75" xfId="0" applyNumberFormat="1" applyFont="1" applyFill="1" applyBorder="1" applyAlignment="1">
      <alignment horizontal="left"/>
    </xf>
    <xf numFmtId="2" fontId="72" fillId="0" borderId="75" xfId="0" applyNumberFormat="1" applyFont="1" applyFill="1" applyBorder="1" applyAlignment="1">
      <alignment horizontal="left"/>
    </xf>
    <xf numFmtId="0" fontId="117" fillId="0" borderId="43" xfId="0" applyFont="1" applyFill="1" applyBorder="1"/>
    <xf numFmtId="0" fontId="63" fillId="0" borderId="66" xfId="0" applyFont="1" applyFill="1" applyBorder="1"/>
    <xf numFmtId="165" fontId="72" fillId="0" borderId="75" xfId="0" applyNumberFormat="1" applyFont="1" applyFill="1" applyBorder="1" applyAlignment="1">
      <alignment horizontal="left"/>
    </xf>
    <xf numFmtId="0" fontId="14" fillId="0" borderId="81" xfId="0" applyFont="1" applyFill="1" applyBorder="1"/>
    <xf numFmtId="1" fontId="72" fillId="0" borderId="29" xfId="0" applyNumberFormat="1" applyFont="1" applyFill="1" applyBorder="1" applyAlignment="1">
      <alignment horizontal="left"/>
    </xf>
    <xf numFmtId="0" fontId="32" fillId="0" borderId="36" xfId="0" applyFont="1" applyFill="1" applyBorder="1" applyAlignment="1">
      <alignment horizontal="center"/>
    </xf>
    <xf numFmtId="0" fontId="32" fillId="0" borderId="22" xfId="0" applyFont="1" applyFill="1" applyBorder="1"/>
    <xf numFmtId="0" fontId="27" fillId="0" borderId="23" xfId="0" applyFont="1" applyFill="1" applyBorder="1" applyAlignment="1">
      <alignment horizontal="left"/>
    </xf>
    <xf numFmtId="0" fontId="71" fillId="0" borderId="24" xfId="0" applyFont="1" applyFill="1" applyBorder="1" applyAlignment="1">
      <alignment horizontal="left"/>
    </xf>
    <xf numFmtId="0" fontId="32" fillId="0" borderId="74" xfId="0" applyFont="1" applyFill="1" applyBorder="1" applyAlignment="1">
      <alignment horizontal="center"/>
    </xf>
    <xf numFmtId="0" fontId="57" fillId="0" borderId="15" xfId="0" applyFont="1" applyFill="1" applyBorder="1"/>
    <xf numFmtId="0" fontId="52" fillId="0" borderId="16" xfId="0" applyFont="1" applyFill="1" applyBorder="1"/>
    <xf numFmtId="0" fontId="1" fillId="0" borderId="31" xfId="0" applyFont="1" applyFill="1" applyBorder="1"/>
    <xf numFmtId="0" fontId="2" fillId="0" borderId="1" xfId="0" applyFont="1" applyFill="1" applyBorder="1" applyAlignment="1">
      <alignment horizontal="center"/>
    </xf>
    <xf numFmtId="0" fontId="74" fillId="0" borderId="27" xfId="0" applyFont="1" applyFill="1" applyBorder="1"/>
    <xf numFmtId="2" fontId="21" fillId="0" borderId="23" xfId="0" applyNumberFormat="1" applyFont="1" applyFill="1" applyBorder="1" applyAlignment="1">
      <alignment horizontal="left"/>
    </xf>
    <xf numFmtId="0" fontId="44" fillId="0" borderId="14" xfId="0" applyFont="1" applyFill="1" applyBorder="1"/>
    <xf numFmtId="0" fontId="77" fillId="0" borderId="75" xfId="0" applyFont="1" applyFill="1" applyBorder="1" applyAlignment="1">
      <alignment horizontal="left"/>
    </xf>
    <xf numFmtId="0" fontId="178" fillId="0" borderId="60" xfId="0" applyFont="1" applyFill="1" applyBorder="1"/>
    <xf numFmtId="0" fontId="74" fillId="0" borderId="17" xfId="0" applyFont="1" applyFill="1" applyBorder="1" applyAlignment="1">
      <alignment horizontal="left"/>
    </xf>
    <xf numFmtId="0" fontId="62" fillId="0" borderId="33" xfId="0" applyFont="1" applyFill="1" applyBorder="1"/>
    <xf numFmtId="0" fontId="62" fillId="0" borderId="10" xfId="0" applyFont="1" applyFill="1" applyBorder="1"/>
    <xf numFmtId="0" fontId="33" fillId="0" borderId="10" xfId="0" applyFont="1" applyFill="1" applyBorder="1" applyAlignment="1">
      <alignment horizontal="left"/>
    </xf>
    <xf numFmtId="0" fontId="21" fillId="0" borderId="74" xfId="0" applyFont="1" applyFill="1" applyBorder="1" applyAlignment="1">
      <alignment horizontal="center"/>
    </xf>
    <xf numFmtId="0" fontId="48" fillId="0" borderId="26" xfId="0" applyFont="1" applyFill="1" applyBorder="1"/>
    <xf numFmtId="0" fontId="72" fillId="0" borderId="34" xfId="0" applyFont="1" applyFill="1" applyBorder="1" applyAlignment="1">
      <alignment horizontal="left"/>
    </xf>
    <xf numFmtId="0" fontId="2" fillId="0" borderId="35" xfId="0" applyFont="1" applyFill="1" applyBorder="1"/>
    <xf numFmtId="166" fontId="14" fillId="0" borderId="35" xfId="0" applyNumberFormat="1" applyFont="1" applyFill="1" applyBorder="1" applyAlignment="1">
      <alignment horizontal="left"/>
    </xf>
    <xf numFmtId="0" fontId="27" fillId="0" borderId="34" xfId="0" applyFont="1" applyFill="1" applyBorder="1" applyAlignment="1">
      <alignment horizontal="left"/>
    </xf>
    <xf numFmtId="0" fontId="187" fillId="0" borderId="73" xfId="0" applyFont="1" applyFill="1" applyBorder="1"/>
    <xf numFmtId="0" fontId="0" fillId="0" borderId="69" xfId="0" applyFill="1" applyBorder="1"/>
    <xf numFmtId="165" fontId="21" fillId="0" borderId="73" xfId="0" applyNumberFormat="1" applyFont="1" applyFill="1" applyBorder="1" applyAlignment="1">
      <alignment horizontal="left"/>
    </xf>
    <xf numFmtId="0" fontId="43" fillId="0" borderId="44" xfId="0" applyFont="1" applyFill="1" applyBorder="1" applyAlignment="1">
      <alignment horizontal="left"/>
    </xf>
    <xf numFmtId="0" fontId="71" fillId="0" borderId="43" xfId="0" applyFont="1" applyFill="1" applyBorder="1" applyAlignment="1">
      <alignment horizontal="left"/>
    </xf>
    <xf numFmtId="0" fontId="21" fillId="0" borderId="55" xfId="0" applyFont="1" applyFill="1" applyBorder="1"/>
    <xf numFmtId="0" fontId="74" fillId="0" borderId="69" xfId="0" applyFont="1" applyFill="1" applyBorder="1" applyAlignment="1">
      <alignment horizontal="left"/>
    </xf>
    <xf numFmtId="166" fontId="14" fillId="0" borderId="73" xfId="0" applyNumberFormat="1" applyFont="1" applyFill="1" applyBorder="1" applyAlignment="1">
      <alignment horizontal="left"/>
    </xf>
    <xf numFmtId="0" fontId="74" fillId="0" borderId="23" xfId="0" applyFont="1" applyFill="1" applyBorder="1" applyAlignment="1">
      <alignment horizontal="left"/>
    </xf>
    <xf numFmtId="0" fontId="27" fillId="0" borderId="77" xfId="0" applyFont="1" applyFill="1" applyBorder="1" applyAlignment="1">
      <alignment horizontal="left"/>
    </xf>
    <xf numFmtId="0" fontId="63" fillId="0" borderId="37" xfId="0" applyFont="1" applyFill="1" applyBorder="1"/>
    <xf numFmtId="165" fontId="43" fillId="0" borderId="73" xfId="0" applyNumberFormat="1" applyFont="1" applyFill="1" applyBorder="1" applyAlignment="1">
      <alignment horizontal="left"/>
    </xf>
    <xf numFmtId="165" fontId="71" fillId="0" borderId="73" xfId="0" applyNumberFormat="1" applyFont="1" applyFill="1" applyBorder="1" applyAlignment="1">
      <alignment horizontal="left"/>
    </xf>
    <xf numFmtId="0" fontId="43" fillId="0" borderId="30" xfId="0" applyFont="1" applyFill="1" applyBorder="1"/>
    <xf numFmtId="0" fontId="2" fillId="0" borderId="44" xfId="0" applyFont="1" applyFill="1" applyBorder="1" applyAlignment="1">
      <alignment horizontal="left"/>
    </xf>
    <xf numFmtId="0" fontId="72" fillId="0" borderId="80" xfId="0" applyFont="1" applyFill="1" applyBorder="1" applyAlignment="1">
      <alignment horizontal="left"/>
    </xf>
    <xf numFmtId="0" fontId="142" fillId="0" borderId="64" xfId="0" applyFont="1" applyFill="1" applyBorder="1" applyAlignment="1">
      <alignment horizontal="left"/>
    </xf>
    <xf numFmtId="0" fontId="2" fillId="0" borderId="36" xfId="0" applyFont="1" applyFill="1" applyBorder="1" applyAlignment="1">
      <alignment horizontal="left"/>
    </xf>
    <xf numFmtId="0" fontId="27" fillId="0" borderId="51" xfId="0" applyFont="1" applyFill="1" applyBorder="1" applyAlignment="1">
      <alignment horizontal="left"/>
    </xf>
    <xf numFmtId="0" fontId="156" fillId="0" borderId="73" xfId="0" applyFont="1" applyFill="1" applyBorder="1"/>
    <xf numFmtId="0" fontId="45" fillId="0" borderId="10" xfId="0" applyFont="1" applyFill="1" applyBorder="1" applyAlignment="1">
      <alignment horizontal="left"/>
    </xf>
    <xf numFmtId="0" fontId="0" fillId="0" borderId="65" xfId="0" applyFill="1" applyBorder="1"/>
    <xf numFmtId="0" fontId="181" fillId="0" borderId="58" xfId="0" applyFont="1" applyFill="1" applyBorder="1"/>
    <xf numFmtId="0" fontId="2" fillId="0" borderId="50" xfId="0" applyFont="1" applyFill="1" applyBorder="1" applyAlignment="1">
      <alignment horizontal="left"/>
    </xf>
    <xf numFmtId="49" fontId="14" fillId="0" borderId="76" xfId="0" applyNumberFormat="1" applyFont="1" applyFill="1" applyBorder="1" applyAlignment="1">
      <alignment horizontal="left"/>
    </xf>
    <xf numFmtId="0" fontId="2" fillId="0" borderId="69" xfId="0" applyFont="1" applyFill="1" applyBorder="1" applyAlignment="1">
      <alignment horizontal="center"/>
    </xf>
    <xf numFmtId="0" fontId="102" fillId="0" borderId="76" xfId="0" applyFont="1" applyFill="1" applyBorder="1"/>
    <xf numFmtId="0" fontId="0" fillId="0" borderId="78" xfId="0" applyFill="1" applyBorder="1"/>
    <xf numFmtId="0" fontId="76" fillId="0" borderId="24" xfId="0" applyFont="1" applyFill="1" applyBorder="1" applyAlignment="1">
      <alignment horizontal="left"/>
    </xf>
    <xf numFmtId="0" fontId="0" fillId="0" borderId="66" xfId="0" applyFill="1" applyBorder="1"/>
    <xf numFmtId="0" fontId="0" fillId="0" borderId="72" xfId="0" applyFill="1" applyBorder="1"/>
    <xf numFmtId="0" fontId="0" fillId="0" borderId="4" xfId="0" applyFill="1" applyBorder="1" applyAlignment="1">
      <alignment horizontal="center"/>
    </xf>
    <xf numFmtId="0" fontId="63" fillId="0" borderId="41" xfId="0" applyFont="1" applyFill="1" applyBorder="1"/>
    <xf numFmtId="0" fontId="186" fillId="0" borderId="16" xfId="0" applyFont="1" applyFill="1" applyBorder="1"/>
    <xf numFmtId="2" fontId="8" fillId="0" borderId="16" xfId="0" applyNumberFormat="1" applyFont="1" applyFill="1" applyBorder="1" applyAlignment="1">
      <alignment horizontal="left"/>
    </xf>
    <xf numFmtId="2" fontId="73" fillId="0" borderId="31" xfId="0" applyNumberFormat="1" applyFont="1" applyFill="1" applyBorder="1" applyAlignment="1">
      <alignment horizontal="left"/>
    </xf>
    <xf numFmtId="0" fontId="74" fillId="0" borderId="9" xfId="0" applyFont="1" applyFill="1" applyBorder="1"/>
    <xf numFmtId="0" fontId="53" fillId="0" borderId="25" xfId="0" applyFont="1" applyFill="1" applyBorder="1" applyAlignment="1">
      <alignment horizontal="left"/>
    </xf>
    <xf numFmtId="0" fontId="14" fillId="0" borderId="43" xfId="0" applyFont="1" applyFill="1" applyBorder="1" applyAlignment="1">
      <alignment horizontal="center"/>
    </xf>
    <xf numFmtId="2" fontId="76" fillId="0" borderId="7" xfId="0" applyNumberFormat="1" applyFont="1" applyFill="1" applyBorder="1" applyAlignment="1">
      <alignment horizontal="left"/>
    </xf>
    <xf numFmtId="0" fontId="14" fillId="0" borderId="35" xfId="0" applyFont="1" applyFill="1" applyBorder="1" applyAlignment="1">
      <alignment horizontal="left"/>
    </xf>
    <xf numFmtId="0" fontId="67" fillId="0" borderId="22" xfId="0" applyFont="1" applyFill="1" applyBorder="1"/>
    <xf numFmtId="0" fontId="156" fillId="0" borderId="25" xfId="0" applyFont="1" applyFill="1" applyBorder="1"/>
    <xf numFmtId="0" fontId="14" fillId="0" borderId="76" xfId="0" applyFont="1" applyFill="1" applyBorder="1"/>
    <xf numFmtId="0" fontId="43" fillId="0" borderId="25" xfId="0" applyFont="1" applyFill="1" applyBorder="1"/>
    <xf numFmtId="0" fontId="118" fillId="0" borderId="10" xfId="0" applyFont="1" applyFill="1" applyBorder="1" applyAlignment="1">
      <alignment horizontal="left"/>
    </xf>
    <xf numFmtId="0" fontId="102" fillId="0" borderId="33" xfId="0" applyFont="1" applyFill="1" applyBorder="1"/>
    <xf numFmtId="0" fontId="21" fillId="0" borderId="33" xfId="0" applyFont="1" applyFill="1" applyBorder="1"/>
    <xf numFmtId="1" fontId="21" fillId="0" borderId="10" xfId="0" applyNumberFormat="1" applyFont="1" applyFill="1" applyBorder="1" applyAlignment="1">
      <alignment horizontal="left"/>
    </xf>
    <xf numFmtId="0" fontId="72" fillId="0" borderId="14" xfId="0" applyFont="1" applyFill="1" applyBorder="1" applyAlignment="1">
      <alignment horizontal="left"/>
    </xf>
    <xf numFmtId="166" fontId="2" fillId="0" borderId="0" xfId="0" applyNumberFormat="1" applyFont="1" applyFill="1" applyBorder="1"/>
    <xf numFmtId="0" fontId="4" fillId="0" borderId="16" xfId="0" applyFont="1" applyFill="1" applyBorder="1"/>
    <xf numFmtId="1" fontId="72" fillId="0" borderId="23" xfId="0" applyNumberFormat="1" applyFont="1" applyFill="1" applyBorder="1" applyAlignment="1">
      <alignment horizontal="left"/>
    </xf>
    <xf numFmtId="167" fontId="2" fillId="0" borderId="73" xfId="0" applyNumberFormat="1" applyFont="1" applyFill="1" applyBorder="1" applyAlignment="1">
      <alignment horizontal="left"/>
    </xf>
    <xf numFmtId="167" fontId="72" fillId="0" borderId="75" xfId="0" applyNumberFormat="1" applyFont="1" applyFill="1" applyBorder="1" applyAlignment="1">
      <alignment horizontal="left"/>
    </xf>
    <xf numFmtId="0" fontId="74" fillId="0" borderId="3" xfId="0" applyFont="1" applyFill="1" applyBorder="1"/>
    <xf numFmtId="0" fontId="118" fillId="0" borderId="14" xfId="0" applyFont="1" applyFill="1" applyBorder="1" applyAlignment="1">
      <alignment horizontal="center"/>
    </xf>
    <xf numFmtId="0" fontId="66" fillId="0" borderId="16" xfId="0" applyFont="1" applyFill="1" applyBorder="1"/>
    <xf numFmtId="0" fontId="63" fillId="0" borderId="18" xfId="0" applyFont="1" applyFill="1" applyBorder="1"/>
    <xf numFmtId="0" fontId="32" fillId="0" borderId="78" xfId="0" applyFont="1" applyFill="1" applyBorder="1" applyAlignment="1">
      <alignment horizontal="center"/>
    </xf>
    <xf numFmtId="0" fontId="182" fillId="0" borderId="77" xfId="0" applyFont="1" applyFill="1" applyBorder="1"/>
    <xf numFmtId="0" fontId="70" fillId="0" borderId="77" xfId="0" applyFont="1" applyFill="1" applyBorder="1"/>
    <xf numFmtId="0" fontId="43" fillId="0" borderId="55" xfId="0" applyFont="1" applyFill="1" applyBorder="1"/>
    <xf numFmtId="0" fontId="76" fillId="0" borderId="57" xfId="0" applyFont="1" applyFill="1" applyBorder="1" applyAlignment="1">
      <alignment horizontal="left"/>
    </xf>
    <xf numFmtId="0" fontId="182" fillId="0" borderId="73" xfId="0" applyFont="1" applyFill="1" applyBorder="1"/>
    <xf numFmtId="165" fontId="0" fillId="0" borderId="74" xfId="0" applyNumberFormat="1" applyFill="1" applyBorder="1"/>
    <xf numFmtId="0" fontId="2" fillId="0" borderId="60" xfId="0" applyFont="1" applyFill="1" applyBorder="1" applyAlignment="1">
      <alignment horizontal="left"/>
    </xf>
    <xf numFmtId="0" fontId="55" fillId="0" borderId="15" xfId="0" applyFont="1" applyFill="1" applyBorder="1" applyAlignment="1">
      <alignment horizontal="left"/>
    </xf>
    <xf numFmtId="2" fontId="5" fillId="0" borderId="16" xfId="0" applyNumberFormat="1" applyFont="1" applyFill="1" applyBorder="1" applyAlignment="1">
      <alignment horizontal="left"/>
    </xf>
    <xf numFmtId="2" fontId="104" fillId="0" borderId="31" xfId="0" applyNumberFormat="1" applyFont="1" applyFill="1" applyBorder="1" applyAlignment="1">
      <alignment horizontal="left"/>
    </xf>
    <xf numFmtId="0" fontId="46" fillId="0" borderId="85" xfId="0" applyFont="1" applyFill="1" applyBorder="1"/>
    <xf numFmtId="0" fontId="70" fillId="0" borderId="55" xfId="0" applyFont="1" applyFill="1" applyBorder="1"/>
    <xf numFmtId="0" fontId="117" fillId="0" borderId="59" xfId="0" applyFont="1" applyFill="1" applyBorder="1"/>
    <xf numFmtId="0" fontId="53" fillId="0" borderId="77" xfId="0" applyFont="1" applyFill="1" applyBorder="1" applyAlignment="1">
      <alignment horizontal="left"/>
    </xf>
    <xf numFmtId="0" fontId="32" fillId="0" borderId="77" xfId="0" applyFont="1" applyFill="1" applyBorder="1"/>
    <xf numFmtId="0" fontId="100" fillId="0" borderId="18" xfId="0" applyFont="1" applyFill="1" applyBorder="1"/>
    <xf numFmtId="0" fontId="44" fillId="0" borderId="12" xfId="0" applyFont="1" applyFill="1" applyBorder="1"/>
    <xf numFmtId="0" fontId="100" fillId="0" borderId="33" xfId="0" applyFont="1" applyFill="1" applyBorder="1"/>
    <xf numFmtId="0" fontId="14" fillId="0" borderId="23" xfId="0" applyFont="1" applyFill="1" applyBorder="1" applyAlignment="1">
      <alignment horizontal="left"/>
    </xf>
    <xf numFmtId="0" fontId="53" fillId="0" borderId="50" xfId="0" applyFont="1" applyFill="1" applyBorder="1" applyAlignment="1">
      <alignment horizontal="left"/>
    </xf>
    <xf numFmtId="0" fontId="21" fillId="0" borderId="69" xfId="0" applyFont="1" applyFill="1" applyBorder="1" applyAlignment="1">
      <alignment horizontal="center"/>
    </xf>
    <xf numFmtId="0" fontId="156" fillId="0" borderId="59" xfId="0" applyFont="1" applyFill="1" applyBorder="1" applyAlignment="1">
      <alignment horizontal="left"/>
    </xf>
    <xf numFmtId="0" fontId="4" fillId="0" borderId="18" xfId="0" applyFont="1" applyFill="1" applyBorder="1"/>
    <xf numFmtId="0" fontId="72" fillId="0" borderId="31" xfId="0" applyFont="1" applyFill="1" applyBorder="1" applyAlignment="1">
      <alignment horizontal="left"/>
    </xf>
    <xf numFmtId="0" fontId="140" fillId="0" borderId="50" xfId="0" applyFont="1" applyFill="1" applyBorder="1"/>
    <xf numFmtId="165" fontId="27" fillId="0" borderId="78" xfId="0" applyNumberFormat="1" applyFont="1" applyFill="1" applyBorder="1" applyAlignment="1">
      <alignment horizontal="left"/>
    </xf>
    <xf numFmtId="165" fontId="21" fillId="0" borderId="23" xfId="0" applyNumberFormat="1" applyFont="1" applyFill="1" applyBorder="1" applyAlignment="1">
      <alignment horizontal="left"/>
    </xf>
    <xf numFmtId="165" fontId="72" fillId="0" borderId="24" xfId="0" applyNumberFormat="1" applyFont="1" applyFill="1" applyBorder="1" applyAlignment="1">
      <alignment horizontal="left"/>
    </xf>
    <xf numFmtId="49" fontId="53" fillId="0" borderId="50" xfId="0" applyNumberFormat="1" applyFont="1" applyFill="1" applyBorder="1" applyAlignment="1">
      <alignment horizontal="left"/>
    </xf>
    <xf numFmtId="49" fontId="14" fillId="0" borderId="64" xfId="0" applyNumberFormat="1" applyFont="1" applyFill="1" applyBorder="1" applyAlignment="1">
      <alignment horizontal="left"/>
    </xf>
    <xf numFmtId="0" fontId="161" fillId="0" borderId="25" xfId="0" applyFont="1" applyFill="1" applyBorder="1"/>
    <xf numFmtId="0" fontId="107" fillId="0" borderId="3" xfId="0" applyFont="1" applyFill="1" applyBorder="1"/>
    <xf numFmtId="0" fontId="48" fillId="0" borderId="33" xfId="0" applyFont="1" applyFill="1" applyBorder="1" applyAlignment="1">
      <alignment horizontal="left"/>
    </xf>
    <xf numFmtId="0" fontId="72" fillId="0" borderId="27" xfId="0" applyFont="1" applyFill="1" applyBorder="1" applyAlignment="1">
      <alignment horizontal="left"/>
    </xf>
    <xf numFmtId="0" fontId="74" fillId="0" borderId="71" xfId="0" applyFont="1" applyFill="1" applyBorder="1" applyAlignment="1">
      <alignment horizontal="left"/>
    </xf>
    <xf numFmtId="0" fontId="156" fillId="0" borderId="60" xfId="0" applyFont="1" applyFill="1" applyBorder="1"/>
    <xf numFmtId="0" fontId="63" fillId="0" borderId="3" xfId="0" applyFont="1" applyFill="1" applyBorder="1"/>
    <xf numFmtId="0" fontId="10" fillId="0" borderId="58" xfId="0" applyFont="1" applyFill="1" applyBorder="1"/>
    <xf numFmtId="0" fontId="63" fillId="0" borderId="81" xfId="0" applyFont="1" applyFill="1" applyBorder="1"/>
    <xf numFmtId="0" fontId="57" fillId="0" borderId="10" xfId="0" applyFont="1" applyFill="1" applyBorder="1"/>
    <xf numFmtId="0" fontId="48" fillId="0" borderId="14" xfId="0" applyFont="1" applyFill="1" applyBorder="1"/>
    <xf numFmtId="164" fontId="142" fillId="0" borderId="50" xfId="0" applyNumberFormat="1" applyFont="1" applyFill="1" applyBorder="1" applyAlignment="1">
      <alignment horizontal="right"/>
    </xf>
    <xf numFmtId="0" fontId="21" fillId="0" borderId="5" xfId="0" applyFont="1" applyFill="1" applyBorder="1"/>
    <xf numFmtId="0" fontId="21" fillId="0" borderId="37" xfId="0" applyFont="1" applyFill="1" applyBorder="1"/>
    <xf numFmtId="0" fontId="27" fillId="0" borderId="28" xfId="0" applyFont="1" applyFill="1" applyBorder="1" applyAlignment="1">
      <alignment horizontal="left"/>
    </xf>
    <xf numFmtId="0" fontId="32" fillId="0" borderId="69" xfId="0" applyFont="1" applyFill="1" applyBorder="1" applyAlignment="1">
      <alignment horizontal="left"/>
    </xf>
    <xf numFmtId="0" fontId="21" fillId="0" borderId="16" xfId="0" applyFont="1" applyFill="1" applyBorder="1"/>
    <xf numFmtId="2" fontId="77" fillId="0" borderId="7" xfId="0" applyNumberFormat="1" applyFont="1" applyFill="1" applyBorder="1" applyAlignment="1">
      <alignment horizontal="left"/>
    </xf>
    <xf numFmtId="0" fontId="178" fillId="0" borderId="73" xfId="0" applyFont="1" applyFill="1" applyBorder="1"/>
    <xf numFmtId="0" fontId="8" fillId="0" borderId="58" xfId="0" applyFont="1" applyFill="1" applyBorder="1"/>
    <xf numFmtId="0" fontId="179" fillId="0" borderId="71" xfId="0" applyFont="1" applyFill="1" applyBorder="1"/>
    <xf numFmtId="0" fontId="27" fillId="0" borderId="30" xfId="0" applyFont="1" applyFill="1" applyBorder="1" applyAlignment="1">
      <alignment horizontal="left"/>
    </xf>
    <xf numFmtId="0" fontId="156" fillId="0" borderId="57" xfId="0" applyFont="1" applyFill="1" applyBorder="1"/>
    <xf numFmtId="0" fontId="0" fillId="0" borderId="49" xfId="0" applyFill="1" applyBorder="1"/>
    <xf numFmtId="0" fontId="0" fillId="0" borderId="12" xfId="0" applyFill="1" applyBorder="1"/>
    <xf numFmtId="2" fontId="32" fillId="0" borderId="23" xfId="0" applyNumberFormat="1" applyFont="1" applyFill="1" applyBorder="1" applyAlignment="1">
      <alignment horizontal="left"/>
    </xf>
    <xf numFmtId="0" fontId="70" fillId="0" borderId="73" xfId="0" applyFont="1" applyFill="1" applyBorder="1" applyAlignment="1">
      <alignment horizontal="left"/>
    </xf>
    <xf numFmtId="1" fontId="21" fillId="0" borderId="73" xfId="0" applyNumberFormat="1" applyFont="1" applyFill="1" applyBorder="1" applyAlignment="1">
      <alignment horizontal="left"/>
    </xf>
    <xf numFmtId="0" fontId="63" fillId="0" borderId="16" xfId="0" applyFont="1" applyFill="1" applyBorder="1"/>
    <xf numFmtId="0" fontId="76" fillId="0" borderId="23" xfId="0" applyFont="1" applyFill="1" applyBorder="1" applyAlignment="1">
      <alignment horizontal="left"/>
    </xf>
    <xf numFmtId="0" fontId="0" fillId="0" borderId="5" xfId="0" applyFill="1" applyBorder="1"/>
    <xf numFmtId="0" fontId="76" fillId="0" borderId="27" xfId="0" applyFont="1" applyFill="1" applyBorder="1" applyAlignment="1">
      <alignment horizontal="left"/>
    </xf>
    <xf numFmtId="0" fontId="188" fillId="0" borderId="66" xfId="0" applyFont="1" applyFill="1" applyBorder="1"/>
    <xf numFmtId="0" fontId="2" fillId="0" borderId="70" xfId="0" applyFont="1" applyFill="1" applyBorder="1"/>
    <xf numFmtId="0" fontId="43" fillId="0" borderId="10" xfId="0" applyFont="1" applyFill="1" applyBorder="1"/>
    <xf numFmtId="0" fontId="2" fillId="0" borderId="10" xfId="0" applyFont="1" applyFill="1" applyBorder="1"/>
    <xf numFmtId="0" fontId="57" fillId="0" borderId="22" xfId="0" applyFont="1" applyFill="1" applyBorder="1"/>
    <xf numFmtId="0" fontId="48" fillId="0" borderId="9" xfId="0" applyFont="1" applyFill="1" applyBorder="1"/>
    <xf numFmtId="0" fontId="74" fillId="0" borderId="10" xfId="0" applyFont="1" applyFill="1" applyBorder="1"/>
    <xf numFmtId="0" fontId="53" fillId="0" borderId="76" xfId="0" applyFont="1" applyFill="1" applyBorder="1" applyAlignment="1">
      <alignment horizontal="left"/>
    </xf>
    <xf numFmtId="0" fontId="27" fillId="0" borderId="57" xfId="0" applyFont="1" applyFill="1" applyBorder="1" applyAlignment="1">
      <alignment horizontal="left"/>
    </xf>
    <xf numFmtId="0" fontId="2" fillId="0" borderId="15" xfId="0" applyFont="1" applyFill="1" applyBorder="1"/>
    <xf numFmtId="0" fontId="72" fillId="0" borderId="17" xfId="0" applyFont="1" applyFill="1" applyBorder="1" applyAlignment="1">
      <alignment horizontal="left"/>
    </xf>
    <xf numFmtId="0" fontId="45" fillId="0" borderId="18" xfId="0" applyFont="1" applyFill="1" applyBorder="1" applyAlignment="1">
      <alignment horizontal="left"/>
    </xf>
    <xf numFmtId="0" fontId="181" fillId="0" borderId="18" xfId="0" applyFont="1" applyFill="1" applyBorder="1"/>
    <xf numFmtId="0" fontId="45" fillId="0" borderId="33" xfId="0" applyFont="1" applyFill="1" applyBorder="1" applyAlignment="1">
      <alignment horizontal="left"/>
    </xf>
    <xf numFmtId="0" fontId="45" fillId="0" borderId="33" xfId="0" applyFont="1" applyFill="1" applyBorder="1"/>
    <xf numFmtId="0" fontId="52" fillId="0" borderId="52" xfId="0" applyFont="1" applyFill="1" applyBorder="1" applyAlignment="1">
      <alignment horizontal="center"/>
    </xf>
    <xf numFmtId="0" fontId="72" fillId="0" borderId="57" xfId="0" applyFont="1" applyFill="1" applyBorder="1" applyAlignment="1">
      <alignment horizontal="left"/>
    </xf>
    <xf numFmtId="0" fontId="27" fillId="0" borderId="80" xfId="0" applyFont="1" applyFill="1" applyBorder="1" applyAlignment="1">
      <alignment horizontal="left"/>
    </xf>
    <xf numFmtId="0" fontId="76" fillId="0" borderId="65" xfId="0" applyFont="1" applyFill="1" applyBorder="1" applyAlignment="1">
      <alignment horizontal="left"/>
    </xf>
    <xf numFmtId="0" fontId="97" fillId="0" borderId="30" xfId="0" applyFont="1" applyFill="1" applyBorder="1" applyAlignment="1">
      <alignment horizontal="left"/>
    </xf>
    <xf numFmtId="0" fontId="70" fillId="0" borderId="22" xfId="0" applyFont="1" applyFill="1" applyBorder="1"/>
    <xf numFmtId="0" fontId="70" fillId="0" borderId="23" xfId="0" applyFont="1" applyFill="1" applyBorder="1"/>
    <xf numFmtId="0" fontId="0" fillId="0" borderId="37" xfId="0" applyFill="1" applyBorder="1"/>
    <xf numFmtId="0" fontId="32" fillId="0" borderId="36" xfId="0" applyFont="1" applyFill="1" applyBorder="1" applyAlignment="1">
      <alignment horizontal="left"/>
    </xf>
    <xf numFmtId="0" fontId="74" fillId="0" borderId="51" xfId="0" applyFont="1" applyFill="1" applyBorder="1" applyAlignment="1">
      <alignment horizontal="left"/>
    </xf>
    <xf numFmtId="0" fontId="140" fillId="0" borderId="73" xfId="0" applyFont="1" applyFill="1" applyBorder="1"/>
    <xf numFmtId="0" fontId="70" fillId="0" borderId="60" xfId="0" applyFont="1" applyFill="1" applyBorder="1"/>
    <xf numFmtId="0" fontId="72" fillId="0" borderId="65" xfId="0" applyFont="1" applyFill="1" applyBorder="1" applyAlignment="1">
      <alignment horizontal="left"/>
    </xf>
    <xf numFmtId="167" fontId="36" fillId="0" borderId="0" xfId="0" applyNumberFormat="1" applyFont="1" applyFill="1" applyAlignment="1">
      <alignment horizontal="center"/>
    </xf>
    <xf numFmtId="0" fontId="46" fillId="0" borderId="16" xfId="0" applyFont="1" applyFill="1" applyBorder="1"/>
    <xf numFmtId="2" fontId="14" fillId="0" borderId="73" xfId="0" applyNumberFormat="1" applyFont="1" applyFill="1" applyBorder="1" applyAlignment="1">
      <alignment horizontal="left"/>
    </xf>
    <xf numFmtId="2" fontId="78" fillId="0" borderId="75" xfId="0" applyNumberFormat="1" applyFont="1" applyFill="1" applyBorder="1" applyAlignment="1">
      <alignment horizontal="left"/>
    </xf>
    <xf numFmtId="168" fontId="2" fillId="0" borderId="73" xfId="0" applyNumberFormat="1" applyFont="1" applyFill="1" applyBorder="1" applyAlignment="1">
      <alignment horizontal="left"/>
    </xf>
    <xf numFmtId="0" fontId="156" fillId="0" borderId="10" xfId="0" applyFont="1" applyFill="1" applyBorder="1"/>
    <xf numFmtId="0" fontId="46" fillId="0" borderId="10" xfId="0" applyFont="1" applyFill="1" applyBorder="1"/>
    <xf numFmtId="0" fontId="119" fillId="0" borderId="19" xfId="0" applyFont="1" applyFill="1" applyBorder="1"/>
    <xf numFmtId="0" fontId="48" fillId="0" borderId="85" xfId="0" applyFont="1" applyFill="1" applyBorder="1"/>
    <xf numFmtId="0" fontId="107" fillId="0" borderId="59" xfId="0" applyFont="1" applyFill="1" applyBorder="1"/>
    <xf numFmtId="0" fontId="205" fillId="0" borderId="73" xfId="0" applyFont="1" applyFill="1" applyBorder="1" applyAlignment="1">
      <alignment horizontal="left"/>
    </xf>
    <xf numFmtId="0" fontId="206" fillId="0" borderId="75" xfId="0" applyFont="1" applyFill="1" applyBorder="1" applyAlignment="1">
      <alignment horizontal="left"/>
    </xf>
    <xf numFmtId="0" fontId="14" fillId="0" borderId="61" xfId="0" applyFont="1" applyFill="1" applyBorder="1" applyAlignment="1">
      <alignment horizontal="left"/>
    </xf>
    <xf numFmtId="0" fontId="147" fillId="0" borderId="23" xfId="0" applyFont="1" applyFill="1" applyBorder="1" applyAlignment="1">
      <alignment horizontal="left"/>
    </xf>
    <xf numFmtId="2" fontId="14" fillId="0" borderId="44" xfId="0" applyNumberFormat="1" applyFont="1" applyFill="1" applyBorder="1" applyAlignment="1">
      <alignment horizontal="left"/>
    </xf>
    <xf numFmtId="0" fontId="27" fillId="0" borderId="43" xfId="0" applyFont="1" applyFill="1" applyBorder="1" applyAlignment="1">
      <alignment horizontal="left"/>
    </xf>
    <xf numFmtId="0" fontId="107" fillId="0" borderId="76" xfId="0" applyFont="1" applyFill="1" applyBorder="1"/>
    <xf numFmtId="0" fontId="74" fillId="0" borderId="77" xfId="0" applyFont="1" applyFill="1" applyBorder="1" applyAlignment="1">
      <alignment horizontal="left"/>
    </xf>
    <xf numFmtId="0" fontId="70" fillId="0" borderId="77" xfId="0" applyFont="1" applyFill="1" applyBorder="1" applyAlignment="1">
      <alignment horizontal="left"/>
    </xf>
    <xf numFmtId="0" fontId="71" fillId="0" borderId="61" xfId="0" applyFont="1" applyFill="1" applyBorder="1" applyAlignment="1">
      <alignment horizontal="left"/>
    </xf>
    <xf numFmtId="0" fontId="102" fillId="0" borderId="65" xfId="0" applyFont="1" applyFill="1" applyBorder="1"/>
    <xf numFmtId="0" fontId="46" fillId="0" borderId="72" xfId="0" applyFont="1" applyFill="1" applyBorder="1"/>
    <xf numFmtId="166" fontId="21" fillId="0" borderId="23" xfId="0" applyNumberFormat="1" applyFont="1" applyFill="1" applyBorder="1" applyAlignment="1">
      <alignment horizontal="left"/>
    </xf>
    <xf numFmtId="0" fontId="71" fillId="0" borderId="62" xfId="0" applyFont="1" applyFill="1" applyBorder="1" applyAlignment="1">
      <alignment horizontal="left"/>
    </xf>
    <xf numFmtId="0" fontId="43" fillId="0" borderId="33" xfId="0" applyFont="1" applyFill="1" applyBorder="1"/>
    <xf numFmtId="0" fontId="4" fillId="0" borderId="33" xfId="0" applyFont="1" applyFill="1" applyBorder="1"/>
    <xf numFmtId="0" fontId="4" fillId="0" borderId="10" xfId="0" applyFont="1" applyFill="1" applyBorder="1"/>
    <xf numFmtId="0" fontId="67" fillId="0" borderId="50" xfId="0" applyFont="1" applyFill="1" applyBorder="1" applyAlignment="1">
      <alignment horizontal="left"/>
    </xf>
    <xf numFmtId="0" fontId="2" fillId="0" borderId="6" xfId="0" applyFont="1" applyFill="1" applyBorder="1"/>
    <xf numFmtId="0" fontId="32" fillId="0" borderId="35" xfId="0" applyFont="1" applyFill="1" applyBorder="1" applyAlignment="1">
      <alignment horizontal="left"/>
    </xf>
    <xf numFmtId="0" fontId="74" fillId="0" borderId="28" xfId="0" applyFont="1" applyFill="1" applyBorder="1" applyAlignment="1">
      <alignment horizontal="left"/>
    </xf>
    <xf numFmtId="2" fontId="72" fillId="0" borderId="7" xfId="0" applyNumberFormat="1" applyFont="1" applyFill="1" applyBorder="1" applyAlignment="1">
      <alignment horizontal="left"/>
    </xf>
    <xf numFmtId="0" fontId="32" fillId="0" borderId="56" xfId="0" applyFont="1" applyFill="1" applyBorder="1" applyAlignment="1">
      <alignment horizontal="center"/>
    </xf>
    <xf numFmtId="0" fontId="102" fillId="0" borderId="77" xfId="0" applyFont="1" applyFill="1" applyBorder="1"/>
    <xf numFmtId="165" fontId="70" fillId="0" borderId="73" xfId="0" applyNumberFormat="1" applyFont="1" applyFill="1" applyBorder="1" applyAlignment="1">
      <alignment horizontal="left"/>
    </xf>
    <xf numFmtId="0" fontId="97" fillId="0" borderId="25" xfId="0" applyFont="1" applyFill="1" applyBorder="1" applyAlignment="1">
      <alignment horizontal="left"/>
    </xf>
    <xf numFmtId="0" fontId="96" fillId="0" borderId="8" xfId="0" applyFont="1" applyFill="1" applyBorder="1" applyAlignment="1">
      <alignment horizontal="center"/>
    </xf>
    <xf numFmtId="0" fontId="72" fillId="0" borderId="75" xfId="0" applyFont="1" applyFill="1" applyBorder="1" applyAlignment="1">
      <alignment horizontal="center"/>
    </xf>
    <xf numFmtId="0" fontId="76" fillId="0" borderId="80" xfId="0" applyFont="1" applyFill="1" applyBorder="1" applyAlignment="1">
      <alignment horizontal="center"/>
    </xf>
    <xf numFmtId="0" fontId="72" fillId="0" borderId="78" xfId="0" applyFont="1" applyFill="1" applyBorder="1" applyAlignment="1">
      <alignment horizontal="center"/>
    </xf>
    <xf numFmtId="0" fontId="72" fillId="0" borderId="27" xfId="0" applyFont="1" applyFill="1" applyBorder="1" applyAlignment="1">
      <alignment horizontal="center"/>
    </xf>
    <xf numFmtId="0" fontId="63" fillId="0" borderId="14" xfId="0" applyFont="1" applyFill="1" applyBorder="1" applyAlignment="1">
      <alignment horizontal="left"/>
    </xf>
    <xf numFmtId="0" fontId="57" fillId="0" borderId="41" xfId="0" applyFont="1" applyFill="1" applyBorder="1"/>
    <xf numFmtId="0" fontId="5" fillId="0" borderId="3" xfId="0" applyFont="1" applyFill="1" applyBorder="1" applyAlignment="1">
      <alignment horizontal="left"/>
    </xf>
    <xf numFmtId="0" fontId="121" fillId="0" borderId="23" xfId="0" applyFont="1" applyFill="1" applyBorder="1"/>
    <xf numFmtId="0" fontId="121" fillId="0" borderId="59" xfId="0" applyFont="1" applyFill="1" applyBorder="1"/>
    <xf numFmtId="165" fontId="14" fillId="0" borderId="44" xfId="0" applyNumberFormat="1" applyFont="1" applyFill="1" applyBorder="1" applyAlignment="1">
      <alignment horizontal="left"/>
    </xf>
    <xf numFmtId="0" fontId="185" fillId="0" borderId="59" xfId="0" applyFont="1" applyFill="1" applyBorder="1"/>
    <xf numFmtId="0" fontId="147" fillId="0" borderId="73" xfId="0" applyFont="1" applyFill="1" applyBorder="1" applyAlignment="1">
      <alignment horizontal="left"/>
    </xf>
    <xf numFmtId="167" fontId="14" fillId="0" borderId="73" xfId="0" applyNumberFormat="1" applyFont="1" applyFill="1" applyBorder="1" applyAlignment="1">
      <alignment horizontal="left"/>
    </xf>
    <xf numFmtId="167" fontId="27" fillId="0" borderId="75" xfId="0" applyNumberFormat="1" applyFont="1" applyFill="1" applyBorder="1" applyAlignment="1">
      <alignment horizontal="left"/>
    </xf>
    <xf numFmtId="0" fontId="155" fillId="0" borderId="25" xfId="0" applyFont="1" applyFill="1" applyBorder="1"/>
    <xf numFmtId="0" fontId="0" fillId="0" borderId="16" xfId="0" applyFont="1" applyBorder="1"/>
    <xf numFmtId="0" fontId="0" fillId="0" borderId="31" xfId="0" applyFont="1" applyBorder="1"/>
    <xf numFmtId="0" fontId="155" fillId="0" borderId="59" xfId="0" applyFont="1" applyFill="1" applyBorder="1"/>
    <xf numFmtId="0" fontId="207" fillId="0" borderId="0" xfId="0" applyFont="1" applyFill="1" applyBorder="1"/>
    <xf numFmtId="0" fontId="5" fillId="0" borderId="10" xfId="0" applyFont="1" applyFill="1" applyBorder="1"/>
    <xf numFmtId="0" fontId="0" fillId="0" borderId="51" xfId="0" applyBorder="1"/>
    <xf numFmtId="165" fontId="51" fillId="0" borderId="74" xfId="0" applyNumberFormat="1" applyFont="1" applyBorder="1" applyAlignment="1">
      <alignment horizontal="center"/>
    </xf>
    <xf numFmtId="165" fontId="72" fillId="27" borderId="69" xfId="0" applyNumberFormat="1" applyFont="1" applyFill="1" applyBorder="1" applyAlignment="1">
      <alignment horizontal="center"/>
    </xf>
    <xf numFmtId="0" fontId="6" fillId="0" borderId="15" xfId="0" applyFont="1" applyBorder="1"/>
    <xf numFmtId="0" fontId="55" fillId="0" borderId="16" xfId="0" applyFont="1" applyFill="1" applyBorder="1" applyAlignment="1">
      <alignment horizontal="left"/>
    </xf>
    <xf numFmtId="0" fontId="25" fillId="0" borderId="16" xfId="0" applyFont="1" applyFill="1" applyBorder="1" applyAlignment="1">
      <alignment horizontal="left"/>
    </xf>
    <xf numFmtId="166" fontId="21" fillId="0" borderId="0" xfId="0" applyNumberFormat="1" applyFont="1" applyFill="1"/>
    <xf numFmtId="165" fontId="72" fillId="0" borderId="28" xfId="0" applyNumberFormat="1" applyFont="1" applyFill="1" applyBorder="1" applyAlignment="1">
      <alignment horizontal="left"/>
    </xf>
    <xf numFmtId="0" fontId="21" fillId="0" borderId="81" xfId="0" applyFont="1" applyFill="1" applyBorder="1"/>
    <xf numFmtId="0" fontId="76" fillId="0" borderId="31" xfId="0" applyFont="1" applyFill="1" applyBorder="1" applyAlignment="1">
      <alignment horizontal="left"/>
    </xf>
    <xf numFmtId="166" fontId="32" fillId="0" borderId="0" xfId="0" applyNumberFormat="1" applyFont="1" applyFill="1" applyBorder="1"/>
    <xf numFmtId="0" fontId="32" fillId="0" borderId="10" xfId="0" applyFont="1" applyFill="1" applyBorder="1"/>
    <xf numFmtId="0" fontId="32" fillId="0" borderId="14" xfId="0" applyFont="1" applyFill="1" applyBorder="1"/>
    <xf numFmtId="0" fontId="102" fillId="0" borderId="50" xfId="0" applyFont="1" applyFill="1" applyBorder="1"/>
    <xf numFmtId="165" fontId="21" fillId="0" borderId="35" xfId="0" applyNumberFormat="1" applyFont="1" applyFill="1" applyBorder="1" applyAlignment="1">
      <alignment horizontal="left"/>
    </xf>
    <xf numFmtId="0" fontId="0" fillId="0" borderId="68" xfId="0" applyFill="1" applyBorder="1"/>
    <xf numFmtId="0" fontId="62" fillId="0" borderId="85" xfId="0" applyFont="1" applyFill="1" applyBorder="1"/>
    <xf numFmtId="0" fontId="66" fillId="0" borderId="66" xfId="0" applyFont="1" applyFill="1" applyBorder="1"/>
    <xf numFmtId="0" fontId="2" fillId="0" borderId="87" xfId="0" applyFont="1" applyFill="1" applyBorder="1"/>
    <xf numFmtId="0" fontId="103" fillId="0" borderId="0" xfId="0" applyFont="1" applyBorder="1" applyAlignment="1">
      <alignment horizontal="center"/>
    </xf>
    <xf numFmtId="167" fontId="0" fillId="0" borderId="0" xfId="0" applyNumberFormat="1" applyBorder="1"/>
    <xf numFmtId="170" fontId="2" fillId="0" borderId="0" xfId="0" applyNumberFormat="1" applyFont="1" applyFill="1" applyBorder="1" applyAlignment="1">
      <alignment horizontal="left"/>
    </xf>
    <xf numFmtId="0" fontId="2" fillId="0" borderId="73" xfId="0" applyFont="1" applyBorder="1" applyAlignment="1">
      <alignment horizontal="left"/>
    </xf>
    <xf numFmtId="0" fontId="27" fillId="0" borderId="75" xfId="0" applyFont="1" applyBorder="1" applyAlignment="1">
      <alignment horizontal="left"/>
    </xf>
    <xf numFmtId="0" fontId="198" fillId="0" borderId="70" xfId="0" applyFont="1" applyFill="1" applyBorder="1"/>
    <xf numFmtId="0" fontId="44" fillId="0" borderId="85" xfId="0" applyFont="1" applyFill="1" applyBorder="1" applyAlignment="1">
      <alignment horizontal="left"/>
    </xf>
    <xf numFmtId="0" fontId="21" fillId="0" borderId="11" xfId="0" applyFont="1" applyBorder="1" applyAlignment="1">
      <alignment horizontal="left"/>
    </xf>
    <xf numFmtId="0" fontId="46" fillId="0" borderId="73" xfId="0" applyFont="1" applyBorder="1"/>
    <xf numFmtId="0" fontId="74" fillId="0" borderId="75" xfId="0" applyFont="1" applyBorder="1"/>
    <xf numFmtId="2" fontId="0" fillId="0" borderId="25" xfId="0" applyNumberFormat="1" applyFill="1" applyBorder="1"/>
    <xf numFmtId="0" fontId="161" fillId="0" borderId="0" xfId="0" applyFont="1" applyFill="1" applyBorder="1"/>
    <xf numFmtId="0" fontId="57" fillId="0" borderId="33" xfId="0" applyFont="1" applyFill="1" applyBorder="1"/>
    <xf numFmtId="0" fontId="102" fillId="0" borderId="66" xfId="0" applyFont="1" applyFill="1" applyBorder="1"/>
    <xf numFmtId="0" fontId="88" fillId="7" borderId="74" xfId="0" applyFont="1" applyFill="1" applyBorder="1" applyAlignment="1">
      <alignment horizontal="center"/>
    </xf>
    <xf numFmtId="168" fontId="119" fillId="8" borderId="74" xfId="0" applyNumberFormat="1" applyFont="1" applyFill="1" applyBorder="1" applyAlignment="1">
      <alignment horizontal="center"/>
    </xf>
    <xf numFmtId="168" fontId="27" fillId="8" borderId="67" xfId="0" applyNumberFormat="1" applyFont="1" applyFill="1" applyBorder="1" applyAlignment="1">
      <alignment horizontal="center"/>
    </xf>
    <xf numFmtId="0" fontId="72" fillId="0" borderId="73" xfId="0" applyFont="1" applyBorder="1" applyAlignment="1">
      <alignment horizontal="left"/>
    </xf>
    <xf numFmtId="0" fontId="57" fillId="0" borderId="30" xfId="0" applyFont="1" applyFill="1" applyBorder="1"/>
    <xf numFmtId="0" fontId="156" fillId="0" borderId="66" xfId="0" applyFont="1" applyBorder="1"/>
    <xf numFmtId="0" fontId="156" fillId="0" borderId="30" xfId="0" applyFont="1" applyBorder="1"/>
    <xf numFmtId="0" fontId="46" fillId="0" borderId="77" xfId="0" applyFont="1" applyBorder="1"/>
    <xf numFmtId="0" fontId="74" fillId="0" borderId="78" xfId="0" applyFont="1" applyBorder="1"/>
    <xf numFmtId="0" fontId="21" fillId="0" borderId="18" xfId="0" applyFont="1" applyBorder="1"/>
    <xf numFmtId="0" fontId="156" fillId="0" borderId="64" xfId="0" applyFont="1" applyBorder="1"/>
    <xf numFmtId="0" fontId="67" fillId="0" borderId="25" xfId="0" applyFont="1" applyFill="1" applyBorder="1"/>
    <xf numFmtId="0" fontId="104" fillId="0" borderId="19" xfId="0" applyFont="1" applyFill="1" applyBorder="1" applyAlignment="1">
      <alignment horizontal="left"/>
    </xf>
    <xf numFmtId="0" fontId="44" fillId="0" borderId="10" xfId="0" applyFont="1" applyBorder="1"/>
    <xf numFmtId="0" fontId="44" fillId="0" borderId="14" xfId="0" applyFont="1" applyBorder="1"/>
    <xf numFmtId="0" fontId="102" fillId="0" borderId="25" xfId="0" applyFont="1" applyBorder="1"/>
    <xf numFmtId="1" fontId="16" fillId="0" borderId="23" xfId="0" applyNumberFormat="1" applyFont="1" applyFill="1" applyBorder="1" applyAlignment="1">
      <alignment horizontal="left"/>
    </xf>
    <xf numFmtId="1" fontId="72" fillId="0" borderId="24" xfId="0" applyNumberFormat="1" applyFont="1" applyFill="1" applyBorder="1" applyAlignment="1">
      <alignment horizontal="left"/>
    </xf>
    <xf numFmtId="1" fontId="72" fillId="0" borderId="82" xfId="0" applyNumberFormat="1" applyFont="1" applyFill="1" applyBorder="1" applyAlignment="1">
      <alignment horizontal="left"/>
    </xf>
    <xf numFmtId="0" fontId="44" fillId="0" borderId="59" xfId="0" applyFont="1" applyBorder="1" applyAlignment="1">
      <alignment horizontal="left"/>
    </xf>
    <xf numFmtId="0" fontId="0" fillId="0" borderId="67" xfId="0" applyBorder="1"/>
    <xf numFmtId="0" fontId="0" fillId="0" borderId="72" xfId="0" applyBorder="1"/>
    <xf numFmtId="0" fontId="0" fillId="0" borderId="68" xfId="0" applyBorder="1"/>
    <xf numFmtId="0" fontId="142" fillId="0" borderId="0" xfId="0" applyFont="1" applyFill="1" applyBorder="1" applyAlignment="1">
      <alignment horizontal="right"/>
    </xf>
    <xf numFmtId="0" fontId="63" fillId="0" borderId="0" xfId="0" applyFont="1" applyFill="1" applyBorder="1" applyAlignment="1">
      <alignment horizontal="left"/>
    </xf>
    <xf numFmtId="165" fontId="68" fillId="0" borderId="0" xfId="0" applyNumberFormat="1" applyFont="1" applyFill="1" applyBorder="1" applyAlignment="1">
      <alignment horizontal="center"/>
    </xf>
    <xf numFmtId="1" fontId="87" fillId="0" borderId="0" xfId="0" applyNumberFormat="1" applyFont="1" applyFill="1" applyBorder="1" applyAlignment="1">
      <alignment horizontal="center"/>
    </xf>
    <xf numFmtId="2" fontId="170" fillId="0" borderId="0" xfId="0" applyNumberFormat="1" applyFont="1" applyFill="1" applyBorder="1" applyAlignment="1">
      <alignment horizontal="center"/>
    </xf>
    <xf numFmtId="1" fontId="190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/>
    <xf numFmtId="2" fontId="86" fillId="0" borderId="0" xfId="0" applyNumberFormat="1" applyFont="1" applyFill="1" applyBorder="1" applyAlignment="1">
      <alignment horizontal="center"/>
    </xf>
    <xf numFmtId="2" fontId="164" fillId="0" borderId="0" xfId="0" applyNumberFormat="1" applyFont="1" applyFill="1" applyBorder="1" applyAlignment="1">
      <alignment horizontal="center"/>
    </xf>
    <xf numFmtId="165" fontId="91" fillId="0" borderId="0" xfId="0" applyNumberFormat="1" applyFont="1" applyFill="1" applyBorder="1" applyAlignment="1">
      <alignment horizontal="center"/>
    </xf>
    <xf numFmtId="2" fontId="91" fillId="0" borderId="0" xfId="0" applyNumberFormat="1" applyFont="1" applyFill="1" applyBorder="1" applyAlignment="1">
      <alignment horizontal="center"/>
    </xf>
    <xf numFmtId="2" fontId="190" fillId="0" borderId="0" xfId="0" applyNumberFormat="1" applyFont="1" applyFill="1" applyBorder="1" applyAlignment="1">
      <alignment horizontal="center"/>
    </xf>
    <xf numFmtId="2" fontId="175" fillId="0" borderId="0" xfId="0" applyNumberFormat="1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2" fontId="107" fillId="0" borderId="0" xfId="0" applyNumberFormat="1" applyFont="1" applyFill="1" applyBorder="1" applyAlignment="1">
      <alignment horizontal="center"/>
    </xf>
    <xf numFmtId="1" fontId="107" fillId="0" borderId="0" xfId="0" applyNumberFormat="1" applyFont="1" applyFill="1" applyBorder="1" applyAlignment="1">
      <alignment horizontal="center"/>
    </xf>
    <xf numFmtId="165" fontId="107" fillId="0" borderId="0" xfId="0" applyNumberFormat="1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/>
    </xf>
    <xf numFmtId="165" fontId="16" fillId="0" borderId="0" xfId="0" applyNumberFormat="1" applyFont="1" applyFill="1" applyBorder="1" applyAlignment="1">
      <alignment horizontal="left"/>
    </xf>
    <xf numFmtId="1" fontId="33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1" fontId="16" fillId="0" borderId="0" xfId="0" applyNumberFormat="1" applyFont="1" applyFill="1" applyBorder="1" applyAlignment="1">
      <alignment horizontal="left"/>
    </xf>
    <xf numFmtId="166" fontId="16" fillId="0" borderId="0" xfId="0" applyNumberFormat="1" applyFont="1" applyFill="1" applyBorder="1" applyAlignment="1">
      <alignment horizontal="left"/>
    </xf>
    <xf numFmtId="2" fontId="32" fillId="0" borderId="0" xfId="0" applyNumberFormat="1" applyFont="1" applyFill="1" applyBorder="1" applyAlignment="1">
      <alignment horizontal="left"/>
    </xf>
    <xf numFmtId="1" fontId="33" fillId="0" borderId="0" xfId="0" applyNumberFormat="1" applyFont="1" applyFill="1" applyBorder="1" applyAlignment="1">
      <alignment horizontal="center"/>
    </xf>
    <xf numFmtId="165" fontId="33" fillId="0" borderId="0" xfId="0" applyNumberFormat="1" applyFont="1" applyFill="1" applyBorder="1" applyAlignment="1">
      <alignment horizontal="center"/>
    </xf>
    <xf numFmtId="166" fontId="21" fillId="0" borderId="0" xfId="0" applyNumberFormat="1" applyFont="1" applyFill="1" applyBorder="1" applyAlignment="1">
      <alignment horizontal="left"/>
    </xf>
    <xf numFmtId="166" fontId="96" fillId="0" borderId="0" xfId="0" applyNumberFormat="1" applyFont="1" applyFill="1" applyBorder="1" applyAlignment="1">
      <alignment horizontal="left"/>
    </xf>
    <xf numFmtId="2" fontId="96" fillId="0" borderId="0" xfId="0" applyNumberFormat="1" applyFont="1" applyFill="1" applyBorder="1" applyAlignment="1">
      <alignment horizontal="left"/>
    </xf>
    <xf numFmtId="0" fontId="107" fillId="0" borderId="0" xfId="0" applyFont="1" applyFill="1" applyBorder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2" fontId="194" fillId="0" borderId="0" xfId="0" applyNumberFormat="1" applyFont="1" applyFill="1" applyBorder="1" applyAlignment="1">
      <alignment horizontal="center"/>
    </xf>
    <xf numFmtId="0" fontId="195" fillId="0" borderId="0" xfId="0" applyFont="1" applyFill="1" applyBorder="1" applyAlignment="1">
      <alignment horizontal="left"/>
    </xf>
    <xf numFmtId="0" fontId="196" fillId="0" borderId="0" xfId="0" applyFont="1" applyFill="1" applyBorder="1"/>
    <xf numFmtId="0" fontId="21" fillId="0" borderId="23" xfId="0" applyFont="1" applyBorder="1" applyAlignment="1">
      <alignment horizontal="left"/>
    </xf>
    <xf numFmtId="0" fontId="72" fillId="0" borderId="24" xfId="0" applyFont="1" applyBorder="1" applyAlignment="1">
      <alignment horizontal="left"/>
    </xf>
    <xf numFmtId="168" fontId="0" fillId="0" borderId="25" xfId="0" applyNumberFormat="1" applyFill="1" applyBorder="1"/>
    <xf numFmtId="167" fontId="48" fillId="0" borderId="0" xfId="0" applyNumberFormat="1" applyFont="1" applyFill="1" applyBorder="1"/>
    <xf numFmtId="2" fontId="27" fillId="0" borderId="75" xfId="0" applyNumberFormat="1" applyFont="1" applyFill="1" applyBorder="1" applyAlignment="1">
      <alignment horizontal="left"/>
    </xf>
    <xf numFmtId="2" fontId="0" fillId="0" borderId="31" xfId="0" applyNumberFormat="1" applyFill="1" applyBorder="1"/>
    <xf numFmtId="0" fontId="62" fillId="0" borderId="8" xfId="0" applyFont="1" applyBorder="1" applyAlignment="1">
      <alignment horizontal="center"/>
    </xf>
    <xf numFmtId="9" fontId="122" fillId="0" borderId="67" xfId="0" applyNumberFormat="1" applyFont="1" applyBorder="1" applyAlignment="1">
      <alignment horizontal="left"/>
    </xf>
    <xf numFmtId="2" fontId="17" fillId="0" borderId="24" xfId="0" applyNumberFormat="1" applyFont="1" applyBorder="1" applyAlignment="1">
      <alignment horizontal="center"/>
    </xf>
    <xf numFmtId="0" fontId="7" fillId="0" borderId="70" xfId="0" applyFont="1" applyFill="1" applyBorder="1"/>
    <xf numFmtId="0" fontId="14" fillId="0" borderId="60" xfId="0" applyFont="1" applyFill="1" applyBorder="1" applyAlignment="1">
      <alignment horizontal="center"/>
    </xf>
    <xf numFmtId="0" fontId="0" fillId="0" borderId="89" xfId="0" applyFill="1" applyBorder="1" applyAlignment="1">
      <alignment horizontal="right"/>
    </xf>
    <xf numFmtId="0" fontId="117" fillId="0" borderId="73" xfId="0" applyFont="1" applyFill="1" applyBorder="1"/>
    <xf numFmtId="2" fontId="197" fillId="0" borderId="75" xfId="0" applyNumberFormat="1" applyFont="1" applyBorder="1" applyAlignment="1">
      <alignment horizontal="center"/>
    </xf>
    <xf numFmtId="2" fontId="16" fillId="0" borderId="23" xfId="0" applyNumberFormat="1" applyFont="1" applyFill="1" applyBorder="1" applyAlignment="1">
      <alignment horizontal="center"/>
    </xf>
    <xf numFmtId="0" fontId="52" fillId="0" borderId="89" xfId="0" applyFont="1" applyFill="1" applyBorder="1" applyAlignment="1">
      <alignment horizontal="left"/>
    </xf>
    <xf numFmtId="0" fontId="7" fillId="0" borderId="36" xfId="0" applyFont="1" applyFill="1" applyBorder="1" applyAlignment="1">
      <alignment horizontal="center"/>
    </xf>
    <xf numFmtId="0" fontId="7" fillId="0" borderId="74" xfId="0" applyFont="1" applyFill="1" applyBorder="1" applyAlignment="1">
      <alignment horizontal="center"/>
    </xf>
    <xf numFmtId="1" fontId="34" fillId="0" borderId="36" xfId="0" applyNumberFormat="1" applyFont="1" applyBorder="1" applyAlignment="1">
      <alignment horizontal="center"/>
    </xf>
    <xf numFmtId="0" fontId="0" fillId="0" borderId="74" xfId="0" applyFill="1" applyBorder="1" applyAlignment="1">
      <alignment horizontal="center"/>
    </xf>
    <xf numFmtId="2" fontId="17" fillId="0" borderId="74" xfId="0" applyNumberFormat="1" applyFont="1" applyFill="1" applyBorder="1" applyAlignment="1">
      <alignment horizontal="center"/>
    </xf>
    <xf numFmtId="166" fontId="0" fillId="0" borderId="10" xfId="0" applyNumberFormat="1" applyBorder="1"/>
    <xf numFmtId="2" fontId="173" fillId="0" borderId="49" xfId="0" applyNumberFormat="1" applyFont="1" applyBorder="1" applyAlignment="1">
      <alignment horizontal="center"/>
    </xf>
    <xf numFmtId="0" fontId="173" fillId="0" borderId="5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4" fontId="14" fillId="0" borderId="53" xfId="0" applyNumberFormat="1" applyFont="1" applyBorder="1" applyAlignment="1">
      <alignment horizontal="left"/>
    </xf>
    <xf numFmtId="0" fontId="190" fillId="0" borderId="52" xfId="0" applyFont="1" applyFill="1" applyBorder="1" applyAlignment="1">
      <alignment horizontal="center"/>
    </xf>
    <xf numFmtId="2" fontId="33" fillId="0" borderId="89" xfId="0" applyNumberFormat="1" applyFont="1" applyBorder="1" applyAlignment="1">
      <alignment horizontal="center" vertical="center"/>
    </xf>
    <xf numFmtId="165" fontId="33" fillId="0" borderId="89" xfId="0" applyNumberFormat="1" applyFont="1" applyBorder="1" applyAlignment="1">
      <alignment horizontal="center" vertical="center"/>
    </xf>
    <xf numFmtId="2" fontId="33" fillId="0" borderId="88" xfId="0" applyNumberFormat="1" applyFont="1" applyBorder="1" applyAlignment="1">
      <alignment horizontal="center" vertical="center"/>
    </xf>
    <xf numFmtId="1" fontId="52" fillId="0" borderId="67" xfId="0" applyNumberFormat="1" applyFont="1" applyBorder="1" applyAlignment="1">
      <alignment horizontal="center"/>
    </xf>
    <xf numFmtId="1" fontId="52" fillId="0" borderId="52" xfId="0" applyNumberFormat="1" applyFont="1" applyBorder="1" applyAlignment="1">
      <alignment horizontal="center"/>
    </xf>
    <xf numFmtId="2" fontId="107" fillId="0" borderId="55" xfId="0" applyNumberFormat="1" applyFont="1" applyBorder="1" applyAlignment="1">
      <alignment horizontal="center"/>
    </xf>
    <xf numFmtId="2" fontId="107" fillId="0" borderId="54" xfId="0" applyNumberFormat="1" applyFont="1" applyBorder="1" applyAlignment="1">
      <alignment horizontal="center"/>
    </xf>
    <xf numFmtId="2" fontId="92" fillId="0" borderId="57" xfId="0" applyNumberFormat="1" applyFont="1" applyBorder="1" applyAlignment="1">
      <alignment horizontal="center"/>
    </xf>
    <xf numFmtId="2" fontId="16" fillId="0" borderId="18" xfId="0" applyNumberFormat="1" applyFont="1" applyBorder="1" applyAlignment="1">
      <alignment horizontal="center"/>
    </xf>
    <xf numFmtId="2" fontId="16" fillId="0" borderId="34" xfId="0" applyNumberFormat="1" applyFont="1" applyBorder="1" applyAlignment="1">
      <alignment horizontal="center"/>
    </xf>
    <xf numFmtId="2" fontId="16" fillId="0" borderId="34" xfId="0" applyNumberFormat="1" applyFont="1" applyFill="1" applyBorder="1" applyAlignment="1">
      <alignment horizontal="center"/>
    </xf>
    <xf numFmtId="2" fontId="14" fillId="0" borderId="23" xfId="0" applyNumberFormat="1" applyFont="1" applyFill="1" applyBorder="1" applyAlignment="1">
      <alignment horizontal="center"/>
    </xf>
    <xf numFmtId="2" fontId="16" fillId="0" borderId="51" xfId="0" applyNumberFormat="1" applyFont="1" applyBorder="1" applyAlignment="1">
      <alignment horizontal="center"/>
    </xf>
    <xf numFmtId="2" fontId="16" fillId="0" borderId="55" xfId="0" applyNumberFormat="1" applyFont="1" applyBorder="1" applyAlignment="1">
      <alignment horizontal="center"/>
    </xf>
    <xf numFmtId="1" fontId="21" fillId="0" borderId="48" xfId="0" applyNumberFormat="1" applyFont="1" applyBorder="1" applyAlignment="1">
      <alignment horizontal="center"/>
    </xf>
    <xf numFmtId="0" fontId="102" fillId="0" borderId="16" xfId="0" applyFont="1" applyFill="1" applyBorder="1"/>
    <xf numFmtId="2" fontId="16" fillId="0" borderId="67" xfId="0" applyNumberFormat="1" applyFont="1" applyFill="1" applyBorder="1" applyAlignment="1">
      <alignment horizontal="center"/>
    </xf>
    <xf numFmtId="2" fontId="0" fillId="0" borderId="89" xfId="0" applyNumberFormat="1" applyFill="1" applyBorder="1" applyAlignment="1">
      <alignment horizontal="right"/>
    </xf>
    <xf numFmtId="1" fontId="21" fillId="0" borderId="56" xfId="0" applyNumberFormat="1" applyFont="1" applyBorder="1" applyAlignment="1">
      <alignment horizontal="center"/>
    </xf>
    <xf numFmtId="2" fontId="173" fillId="0" borderId="57" xfId="0" applyNumberFormat="1" applyFont="1" applyFill="1" applyBorder="1" applyAlignment="1">
      <alignment horizontal="center"/>
    </xf>
    <xf numFmtId="2" fontId="16" fillId="0" borderId="89" xfId="0" applyNumberFormat="1" applyFont="1" applyFill="1" applyBorder="1" applyAlignment="1">
      <alignment horizontal="left"/>
    </xf>
    <xf numFmtId="2" fontId="16" fillId="0" borderId="88" xfId="0" applyNumberFormat="1" applyFont="1" applyFill="1" applyBorder="1"/>
    <xf numFmtId="0" fontId="190" fillId="0" borderId="48" xfId="0" applyFont="1" applyBorder="1" applyAlignment="1">
      <alignment horizontal="center"/>
    </xf>
    <xf numFmtId="49" fontId="53" fillId="0" borderId="84" xfId="0" applyNumberFormat="1" applyFont="1" applyBorder="1" applyAlignment="1">
      <alignment horizontal="center"/>
    </xf>
    <xf numFmtId="2" fontId="201" fillId="0" borderId="0" xfId="0" applyNumberFormat="1" applyFont="1" applyFill="1" applyBorder="1" applyAlignment="1">
      <alignment horizontal="center"/>
    </xf>
    <xf numFmtId="2" fontId="197" fillId="0" borderId="0" xfId="0" applyNumberFormat="1" applyFont="1" applyFill="1" applyBorder="1" applyAlignment="1">
      <alignment horizontal="center"/>
    </xf>
    <xf numFmtId="164" fontId="215" fillId="0" borderId="50" xfId="0" applyNumberFormat="1" applyFont="1" applyBorder="1" applyAlignment="1">
      <alignment horizontal="right"/>
    </xf>
    <xf numFmtId="0" fontId="0" fillId="0" borderId="90" xfId="0" applyFill="1" applyBorder="1"/>
    <xf numFmtId="0" fontId="7" fillId="0" borderId="62" xfId="0" applyFont="1" applyBorder="1" applyAlignment="1">
      <alignment horizontal="center"/>
    </xf>
    <xf numFmtId="0" fontId="2" fillId="0" borderId="91" xfId="0" applyFont="1" applyFill="1" applyBorder="1"/>
    <xf numFmtId="0" fontId="2" fillId="0" borderId="91" xfId="0" applyFont="1" applyFill="1" applyBorder="1" applyAlignment="1">
      <alignment horizontal="left"/>
    </xf>
    <xf numFmtId="0" fontId="0" fillId="0" borderId="91" xfId="0" applyFill="1" applyBorder="1" applyAlignment="1">
      <alignment horizontal="right"/>
    </xf>
    <xf numFmtId="0" fontId="7" fillId="0" borderId="30" xfId="0" applyFont="1" applyFill="1" applyBorder="1"/>
    <xf numFmtId="0" fontId="69" fillId="0" borderId="30" xfId="0" applyFont="1" applyBorder="1"/>
    <xf numFmtId="0" fontId="0" fillId="0" borderId="83" xfId="0" applyBorder="1"/>
    <xf numFmtId="0" fontId="7" fillId="0" borderId="91" xfId="0" applyFont="1" applyBorder="1"/>
    <xf numFmtId="0" fontId="7" fillId="0" borderId="78" xfId="0" applyFont="1" applyFill="1" applyBorder="1" applyAlignment="1">
      <alignment horizontal="center"/>
    </xf>
    <xf numFmtId="0" fontId="32" fillId="0" borderId="91" xfId="0" applyFont="1" applyBorder="1" applyAlignment="1">
      <alignment horizontal="left"/>
    </xf>
    <xf numFmtId="0" fontId="16" fillId="0" borderId="64" xfId="0" applyFont="1" applyBorder="1"/>
    <xf numFmtId="0" fontId="145" fillId="0" borderId="0" xfId="0" applyFont="1" applyFill="1" applyBorder="1" applyAlignment="1">
      <alignment horizontal="left"/>
    </xf>
    <xf numFmtId="49" fontId="142" fillId="0" borderId="0" xfId="0" applyNumberFormat="1" applyFont="1" applyFill="1" applyBorder="1" applyAlignment="1">
      <alignment horizontal="left"/>
    </xf>
    <xf numFmtId="0" fontId="209" fillId="0" borderId="0" xfId="0" applyFont="1" applyFill="1" applyBorder="1" applyAlignment="1">
      <alignment horizontal="left"/>
    </xf>
    <xf numFmtId="0" fontId="211" fillId="0" borderId="0" xfId="0" applyFont="1" applyFill="1" applyBorder="1"/>
    <xf numFmtId="0" fontId="212" fillId="0" borderId="0" xfId="0" applyFont="1" applyFill="1" applyBorder="1"/>
    <xf numFmtId="166" fontId="34" fillId="0" borderId="0" xfId="0" applyNumberFormat="1" applyFont="1" applyFill="1" applyBorder="1" applyAlignment="1">
      <alignment horizontal="center"/>
    </xf>
    <xf numFmtId="166" fontId="52" fillId="0" borderId="0" xfId="0" applyNumberFormat="1" applyFont="1" applyFill="1" applyBorder="1" applyAlignment="1">
      <alignment horizontal="center"/>
    </xf>
    <xf numFmtId="2" fontId="213" fillId="0" borderId="0" xfId="0" applyNumberFormat="1" applyFont="1" applyFill="1" applyBorder="1" applyAlignment="1">
      <alignment horizontal="center"/>
    </xf>
    <xf numFmtId="2" fontId="214" fillId="0" borderId="0" xfId="0" applyNumberFormat="1" applyFont="1" applyFill="1" applyBorder="1" applyAlignment="1">
      <alignment horizontal="center"/>
    </xf>
    <xf numFmtId="0" fontId="199" fillId="0" borderId="0" xfId="0" applyFont="1" applyFill="1" applyBorder="1"/>
    <xf numFmtId="168" fontId="196" fillId="0" borderId="0" xfId="0" applyNumberFormat="1" applyFont="1" applyFill="1" applyBorder="1" applyAlignment="1">
      <alignment horizontal="center"/>
    </xf>
    <xf numFmtId="166" fontId="196" fillId="0" borderId="0" xfId="0" applyNumberFormat="1" applyFont="1" applyFill="1" applyBorder="1" applyAlignment="1">
      <alignment horizontal="center"/>
    </xf>
    <xf numFmtId="166" fontId="57" fillId="0" borderId="0" xfId="0" applyNumberFormat="1" applyFont="1" applyFill="1" applyBorder="1" applyAlignment="1">
      <alignment horizontal="center"/>
    </xf>
    <xf numFmtId="1" fontId="85" fillId="0" borderId="0" xfId="0" applyNumberFormat="1" applyFont="1" applyFill="1" applyBorder="1" applyAlignment="1">
      <alignment horizontal="center"/>
    </xf>
    <xf numFmtId="165" fontId="72" fillId="0" borderId="0" xfId="0" applyNumberFormat="1" applyFont="1" applyFill="1" applyBorder="1" applyAlignment="1">
      <alignment horizontal="center"/>
    </xf>
    <xf numFmtId="0" fontId="216" fillId="0" borderId="0" xfId="0" applyFont="1" applyFill="1" applyAlignment="1">
      <alignment horizontal="left"/>
    </xf>
    <xf numFmtId="2" fontId="48" fillId="6" borderId="59" xfId="0" applyNumberFormat="1" applyFont="1" applyFill="1" applyBorder="1" applyAlignment="1">
      <alignment horizontal="center"/>
    </xf>
    <xf numFmtId="1" fontId="44" fillId="0" borderId="76" xfId="0" applyNumberFormat="1" applyFont="1" applyBorder="1" applyAlignment="1">
      <alignment horizontal="center"/>
    </xf>
    <xf numFmtId="1" fontId="72" fillId="0" borderId="51" xfId="0" applyNumberFormat="1" applyFont="1" applyBorder="1" applyAlignment="1">
      <alignment horizontal="center"/>
    </xf>
    <xf numFmtId="0" fontId="10" fillId="0" borderId="36" xfId="0" applyFont="1" applyFill="1" applyBorder="1"/>
    <xf numFmtId="0" fontId="45" fillId="0" borderId="36" xfId="0" applyFont="1" applyFill="1" applyBorder="1"/>
    <xf numFmtId="0" fontId="121" fillId="0" borderId="36" xfId="0" applyFont="1" applyFill="1" applyBorder="1" applyAlignment="1">
      <alignment horizontal="left"/>
    </xf>
    <xf numFmtId="0" fontId="72" fillId="0" borderId="36" xfId="0" applyFont="1" applyFill="1" applyBorder="1" applyAlignment="1">
      <alignment horizontal="left"/>
    </xf>
    <xf numFmtId="165" fontId="45" fillId="0" borderId="0" xfId="0" applyNumberFormat="1" applyFont="1" applyBorder="1"/>
    <xf numFmtId="0" fontId="0" fillId="0" borderId="56" xfId="0" applyFill="1" applyBorder="1"/>
    <xf numFmtId="0" fontId="16" fillId="0" borderId="55" xfId="0" applyFont="1" applyFill="1" applyBorder="1"/>
    <xf numFmtId="0" fontId="48" fillId="0" borderId="36" xfId="0" applyFont="1" applyFill="1" applyBorder="1" applyAlignment="1">
      <alignment horizontal="left"/>
    </xf>
    <xf numFmtId="0" fontId="7" fillId="0" borderId="60" xfId="0" applyFont="1" applyFill="1" applyBorder="1"/>
    <xf numFmtId="0" fontId="19" fillId="0" borderId="36" xfId="0" applyFont="1" applyFill="1" applyBorder="1" applyAlignment="1">
      <alignment horizontal="right"/>
    </xf>
    <xf numFmtId="0" fontId="48" fillId="0" borderId="72" xfId="0" applyFont="1" applyFill="1" applyBorder="1" applyAlignment="1">
      <alignment horizontal="left"/>
    </xf>
    <xf numFmtId="0" fontId="45" fillId="0" borderId="18" xfId="0" applyFont="1" applyFill="1" applyBorder="1" applyAlignment="1">
      <alignment horizontal="center"/>
    </xf>
    <xf numFmtId="0" fontId="7" fillId="0" borderId="59" xfId="0" applyFont="1" applyFill="1" applyBorder="1"/>
    <xf numFmtId="0" fontId="8" fillId="0" borderId="26" xfId="0" applyFont="1" applyFill="1" applyBorder="1" applyAlignment="1">
      <alignment horizontal="center"/>
    </xf>
    <xf numFmtId="0" fontId="45" fillId="0" borderId="9" xfId="0" applyFont="1" applyFill="1" applyBorder="1"/>
    <xf numFmtId="0" fontId="7" fillId="0" borderId="76" xfId="0" applyFont="1" applyFill="1" applyBorder="1"/>
    <xf numFmtId="0" fontId="69" fillId="0" borderId="60" xfId="0" applyFont="1" applyFill="1" applyBorder="1"/>
    <xf numFmtId="0" fontId="7" fillId="0" borderId="55" xfId="0" applyFont="1" applyFill="1" applyBorder="1"/>
    <xf numFmtId="0" fontId="69" fillId="0" borderId="38" xfId="0" applyFont="1" applyFill="1" applyBorder="1"/>
    <xf numFmtId="0" fontId="69" fillId="0" borderId="44" xfId="0" applyFont="1" applyFill="1" applyBorder="1"/>
    <xf numFmtId="0" fontId="7" fillId="0" borderId="61" xfId="0" applyFont="1" applyFill="1" applyBorder="1"/>
    <xf numFmtId="0" fontId="32" fillId="0" borderId="50" xfId="0" applyFont="1" applyFill="1" applyBorder="1" applyAlignment="1">
      <alignment horizontal="left"/>
    </xf>
    <xf numFmtId="0" fontId="61" fillId="0" borderId="76" xfId="0" applyFont="1" applyFill="1" applyBorder="1" applyAlignment="1">
      <alignment horizontal="left"/>
    </xf>
    <xf numFmtId="0" fontId="144" fillId="0" borderId="76" xfId="0" applyFont="1" applyFill="1" applyBorder="1"/>
    <xf numFmtId="0" fontId="8" fillId="0" borderId="18" xfId="0" applyFont="1" applyFill="1" applyBorder="1" applyAlignment="1">
      <alignment horizontal="right"/>
    </xf>
    <xf numFmtId="0" fontId="8" fillId="0" borderId="53" xfId="0" applyFont="1" applyFill="1" applyBorder="1" applyAlignment="1">
      <alignment horizontal="right"/>
    </xf>
    <xf numFmtId="0" fontId="8" fillId="0" borderId="25" xfId="0" applyFont="1" applyFill="1" applyBorder="1" applyAlignment="1">
      <alignment horizontal="right"/>
    </xf>
    <xf numFmtId="0" fontId="45" fillId="0" borderId="5" xfId="0" applyFont="1" applyFill="1" applyBorder="1" applyAlignment="1">
      <alignment horizontal="center"/>
    </xf>
    <xf numFmtId="0" fontId="32" fillId="0" borderId="66" xfId="0" applyFont="1" applyFill="1" applyBorder="1" applyAlignment="1">
      <alignment horizontal="left"/>
    </xf>
    <xf numFmtId="0" fontId="46" fillId="0" borderId="36" xfId="0" applyFont="1" applyFill="1" applyBorder="1" applyAlignment="1">
      <alignment horizontal="left"/>
    </xf>
    <xf numFmtId="0" fontId="7" fillId="0" borderId="36" xfId="0" applyFont="1" applyFill="1" applyBorder="1"/>
    <xf numFmtId="0" fontId="32" fillId="0" borderId="1" xfId="0" applyFont="1" applyFill="1" applyBorder="1" applyAlignment="1">
      <alignment horizontal="left"/>
    </xf>
    <xf numFmtId="0" fontId="19" fillId="0" borderId="3" xfId="0" applyFont="1" applyFill="1" applyBorder="1" applyAlignment="1">
      <alignment horizontal="right"/>
    </xf>
    <xf numFmtId="0" fontId="32" fillId="0" borderId="76" xfId="0" applyFont="1" applyFill="1" applyBorder="1" applyAlignment="1">
      <alignment horizontal="left"/>
    </xf>
    <xf numFmtId="0" fontId="32" fillId="0" borderId="55" xfId="0" applyFont="1" applyFill="1" applyBorder="1" applyAlignment="1">
      <alignment horizontal="left"/>
    </xf>
    <xf numFmtId="0" fontId="2" fillId="0" borderId="74" xfId="0" applyFont="1" applyFill="1" applyBorder="1"/>
    <xf numFmtId="0" fontId="203" fillId="0" borderId="76" xfId="0" applyFont="1" applyFill="1" applyBorder="1" applyAlignment="1">
      <alignment horizontal="left"/>
    </xf>
    <xf numFmtId="0" fontId="69" fillId="0" borderId="76" xfId="0" applyFont="1" applyFill="1" applyBorder="1"/>
    <xf numFmtId="0" fontId="21" fillId="0" borderId="44" xfId="0" applyFont="1" applyFill="1" applyBorder="1" applyAlignment="1">
      <alignment horizontal="left"/>
    </xf>
    <xf numFmtId="0" fontId="45" fillId="0" borderId="15" xfId="0" applyFont="1" applyFill="1" applyBorder="1"/>
    <xf numFmtId="2" fontId="21" fillId="0" borderId="77" xfId="0" applyNumberFormat="1" applyFont="1" applyFill="1" applyBorder="1" applyAlignment="1">
      <alignment horizontal="left"/>
    </xf>
    <xf numFmtId="0" fontId="32" fillId="0" borderId="72" xfId="0" applyFont="1" applyFill="1" applyBorder="1" applyAlignment="1">
      <alignment horizontal="left"/>
    </xf>
    <xf numFmtId="0" fontId="45" fillId="0" borderId="37" xfId="0" applyFont="1" applyFill="1" applyBorder="1" applyAlignment="1">
      <alignment horizontal="center"/>
    </xf>
    <xf numFmtId="0" fontId="21" fillId="0" borderId="57" xfId="0" applyFont="1" applyFill="1" applyBorder="1" applyAlignment="1">
      <alignment horizontal="left"/>
    </xf>
    <xf numFmtId="0" fontId="210" fillId="0" borderId="18" xfId="0" applyFont="1" applyFill="1" applyBorder="1" applyAlignment="1">
      <alignment horizontal="left"/>
    </xf>
    <xf numFmtId="0" fontId="210" fillId="0" borderId="33" xfId="0" applyFont="1" applyFill="1" applyBorder="1" applyAlignment="1">
      <alignment horizontal="left"/>
    </xf>
    <xf numFmtId="0" fontId="189" fillId="0" borderId="58" xfId="0" applyFont="1" applyFill="1" applyBorder="1"/>
    <xf numFmtId="2" fontId="14" fillId="0" borderId="55" xfId="0" applyNumberFormat="1" applyFont="1" applyFill="1" applyBorder="1" applyAlignment="1">
      <alignment horizontal="center"/>
    </xf>
    <xf numFmtId="0" fontId="14" fillId="0" borderId="54" xfId="0" applyFont="1" applyFill="1" applyBorder="1" applyAlignment="1">
      <alignment horizontal="center"/>
    </xf>
    <xf numFmtId="2" fontId="18" fillId="0" borderId="52" xfId="0" applyNumberFormat="1" applyFont="1" applyFill="1" applyBorder="1" applyAlignment="1">
      <alignment horizontal="center"/>
    </xf>
    <xf numFmtId="0" fontId="217" fillId="0" borderId="30" xfId="0" applyFont="1" applyFill="1" applyBorder="1"/>
    <xf numFmtId="0" fontId="55" fillId="0" borderId="81" xfId="0" applyFont="1" applyFill="1" applyBorder="1" applyAlignment="1">
      <alignment horizontal="left"/>
    </xf>
    <xf numFmtId="1" fontId="190" fillId="0" borderId="48" xfId="0" applyNumberFormat="1" applyFont="1" applyFill="1" applyBorder="1" applyAlignment="1">
      <alignment horizontal="center"/>
    </xf>
    <xf numFmtId="0" fontId="63" fillId="0" borderId="44" xfId="0" applyFont="1" applyFill="1" applyBorder="1"/>
    <xf numFmtId="165" fontId="17" fillId="0" borderId="36" xfId="0" applyNumberFormat="1" applyFont="1" applyFill="1" applyBorder="1" applyAlignment="1">
      <alignment horizontal="center"/>
    </xf>
    <xf numFmtId="2" fontId="16" fillId="0" borderId="78" xfId="0" applyNumberFormat="1" applyFont="1" applyFill="1" applyBorder="1" applyAlignment="1">
      <alignment horizontal="center"/>
    </xf>
    <xf numFmtId="0" fontId="218" fillId="0" borderId="0" xfId="0" applyFont="1" applyBorder="1" applyAlignment="1">
      <alignment horizontal="left"/>
    </xf>
    <xf numFmtId="2" fontId="16" fillId="0" borderId="59" xfId="0" applyNumberFormat="1" applyFont="1" applyFill="1" applyBorder="1" applyAlignment="1">
      <alignment horizontal="center"/>
    </xf>
    <xf numFmtId="165" fontId="16" fillId="0" borderId="74" xfId="0" applyNumberFormat="1" applyFont="1" applyFill="1" applyBorder="1" applyAlignment="1">
      <alignment horizontal="center"/>
    </xf>
    <xf numFmtId="2" fontId="197" fillId="0" borderId="71" xfId="0" applyNumberFormat="1" applyFont="1" applyFill="1" applyBorder="1" applyAlignment="1">
      <alignment horizontal="center"/>
    </xf>
    <xf numFmtId="165" fontId="201" fillId="0" borderId="73" xfId="0" applyNumberFormat="1" applyFont="1" applyFill="1" applyBorder="1" applyAlignment="1">
      <alignment horizontal="center"/>
    </xf>
    <xf numFmtId="166" fontId="32" fillId="0" borderId="73" xfId="0" applyNumberFormat="1" applyFont="1" applyFill="1" applyBorder="1" applyAlignment="1">
      <alignment horizontal="left"/>
    </xf>
    <xf numFmtId="165" fontId="14" fillId="0" borderId="36" xfId="0" applyNumberFormat="1" applyFont="1" applyFill="1" applyBorder="1" applyAlignment="1">
      <alignment horizontal="center"/>
    </xf>
    <xf numFmtId="165" fontId="14" fillId="0" borderId="77" xfId="0" applyNumberFormat="1" applyFont="1" applyFill="1" applyBorder="1" applyAlignment="1">
      <alignment horizontal="center"/>
    </xf>
    <xf numFmtId="2" fontId="14" fillId="0" borderId="78" xfId="0" applyNumberFormat="1" applyFont="1" applyFill="1" applyBorder="1" applyAlignment="1">
      <alignment horizontal="center"/>
    </xf>
    <xf numFmtId="0" fontId="70" fillId="0" borderId="44" xfId="0" applyFont="1" applyFill="1" applyBorder="1"/>
    <xf numFmtId="0" fontId="70" fillId="0" borderId="54" xfId="0" applyFont="1" applyFill="1" applyBorder="1"/>
    <xf numFmtId="0" fontId="180" fillId="0" borderId="73" xfId="0" applyFont="1" applyFill="1" applyBorder="1" applyAlignment="1">
      <alignment horizontal="left"/>
    </xf>
    <xf numFmtId="0" fontId="74" fillId="0" borderId="56" xfId="0" applyFont="1" applyFill="1" applyBorder="1" applyAlignment="1">
      <alignment horizontal="left"/>
    </xf>
    <xf numFmtId="0" fontId="70" fillId="0" borderId="43" xfId="0" applyFont="1" applyFill="1" applyBorder="1"/>
    <xf numFmtId="0" fontId="180" fillId="0" borderId="54" xfId="0" applyFont="1" applyFill="1" applyBorder="1" applyAlignment="1">
      <alignment horizontal="left"/>
    </xf>
    <xf numFmtId="0" fontId="61" fillId="0" borderId="77" xfId="0" applyFont="1" applyFill="1" applyBorder="1" applyAlignment="1">
      <alignment horizontal="left"/>
    </xf>
    <xf numFmtId="0" fontId="61" fillId="0" borderId="54" xfId="0" applyFont="1" applyFill="1" applyBorder="1" applyAlignment="1">
      <alignment horizontal="left"/>
    </xf>
    <xf numFmtId="0" fontId="32" fillId="0" borderId="49" xfId="0" applyFont="1" applyFill="1" applyBorder="1"/>
    <xf numFmtId="0" fontId="32" fillId="0" borderId="57" xfId="0" applyFont="1" applyFill="1" applyBorder="1" applyAlignment="1">
      <alignment horizontal="left"/>
    </xf>
    <xf numFmtId="0" fontId="180" fillId="0" borderId="77" xfId="0" applyFont="1" applyFill="1" applyBorder="1" applyAlignment="1">
      <alignment horizontal="left"/>
    </xf>
    <xf numFmtId="0" fontId="2" fillId="0" borderId="89" xfId="0" applyFont="1" applyFill="1" applyBorder="1"/>
    <xf numFmtId="2" fontId="72" fillId="0" borderId="23" xfId="0" applyNumberFormat="1" applyFont="1" applyFill="1" applyBorder="1" applyAlignment="1">
      <alignment horizontal="left"/>
    </xf>
    <xf numFmtId="0" fontId="178" fillId="0" borderId="59" xfId="0" applyFont="1" applyFill="1" applyBorder="1"/>
    <xf numFmtId="0" fontId="2" fillId="0" borderId="69" xfId="0" applyFont="1" applyFill="1" applyBorder="1"/>
    <xf numFmtId="2" fontId="209" fillId="0" borderId="0" xfId="0" applyNumberFormat="1" applyFont="1" applyAlignment="1">
      <alignment horizontal="left"/>
    </xf>
    <xf numFmtId="0" fontId="23" fillId="0" borderId="0" xfId="0" applyFont="1"/>
    <xf numFmtId="0" fontId="109" fillId="0" borderId="77" xfId="0" applyFont="1" applyFill="1" applyBorder="1" applyAlignment="1">
      <alignment horizontal="left"/>
    </xf>
    <xf numFmtId="0" fontId="65" fillId="0" borderId="22" xfId="0" applyFont="1" applyFill="1" applyBorder="1"/>
    <xf numFmtId="165" fontId="0" fillId="0" borderId="31" xfId="0" applyNumberFormat="1" applyFill="1" applyBorder="1"/>
    <xf numFmtId="0" fontId="27" fillId="0" borderId="17" xfId="0" applyFont="1" applyFill="1" applyBorder="1" applyAlignment="1">
      <alignment horizontal="left"/>
    </xf>
    <xf numFmtId="0" fontId="32" fillId="0" borderId="54" xfId="0" applyFont="1" applyFill="1" applyBorder="1" applyAlignment="1">
      <alignment horizontal="right"/>
    </xf>
    <xf numFmtId="0" fontId="2" fillId="0" borderId="39" xfId="0" applyFont="1" applyFill="1" applyBorder="1"/>
    <xf numFmtId="1" fontId="34" fillId="0" borderId="50" xfId="0" applyNumberFormat="1" applyFont="1" applyBorder="1" applyAlignment="1">
      <alignment horizontal="center"/>
    </xf>
    <xf numFmtId="0" fontId="32" fillId="0" borderId="64" xfId="0" applyFont="1" applyBorder="1" applyAlignment="1">
      <alignment horizontal="center"/>
    </xf>
    <xf numFmtId="0" fontId="0" fillId="0" borderId="64" xfId="0" applyFill="1" applyBorder="1" applyAlignment="1">
      <alignment horizontal="center"/>
    </xf>
    <xf numFmtId="2" fontId="16" fillId="0" borderId="91" xfId="0" applyNumberFormat="1" applyFont="1" applyBorder="1" applyAlignment="1">
      <alignment horizontal="center"/>
    </xf>
    <xf numFmtId="2" fontId="17" fillId="0" borderId="91" xfId="0" applyNumberFormat="1" applyFont="1" applyFill="1" applyBorder="1" applyAlignment="1">
      <alignment horizontal="center"/>
    </xf>
    <xf numFmtId="165" fontId="16" fillId="0" borderId="91" xfId="0" applyNumberFormat="1" applyFont="1" applyBorder="1" applyAlignment="1">
      <alignment horizontal="center"/>
    </xf>
    <xf numFmtId="2" fontId="16" fillId="0" borderId="91" xfId="0" applyNumberFormat="1" applyFont="1" applyFill="1" applyBorder="1" applyAlignment="1">
      <alignment horizontal="center"/>
    </xf>
    <xf numFmtId="165" fontId="16" fillId="0" borderId="91" xfId="0" applyNumberFormat="1" applyFont="1" applyFill="1" applyBorder="1" applyAlignment="1">
      <alignment horizontal="center"/>
    </xf>
    <xf numFmtId="0" fontId="2" fillId="0" borderId="91" xfId="0" applyFont="1" applyBorder="1"/>
    <xf numFmtId="0" fontId="146" fillId="0" borderId="77" xfId="0" applyFont="1" applyFill="1" applyBorder="1" applyAlignment="1">
      <alignment horizontal="left"/>
    </xf>
    <xf numFmtId="0" fontId="146" fillId="0" borderId="54" xfId="0" applyFont="1" applyFill="1" applyBorder="1" applyAlignment="1">
      <alignment horizontal="left"/>
    </xf>
    <xf numFmtId="0" fontId="70" fillId="0" borderId="89" xfId="0" applyFont="1" applyFill="1" applyBorder="1"/>
    <xf numFmtId="0" fontId="208" fillId="0" borderId="58" xfId="0" applyFont="1" applyFill="1" applyBorder="1" applyAlignment="1">
      <alignment horizontal="left"/>
    </xf>
    <xf numFmtId="0" fontId="6" fillId="0" borderId="16" xfId="0" applyFont="1" applyFill="1" applyBorder="1"/>
    <xf numFmtId="0" fontId="6" fillId="0" borderId="31" xfId="0" applyFont="1" applyFill="1" applyBorder="1"/>
    <xf numFmtId="0" fontId="76" fillId="0" borderId="56" xfId="0" applyFont="1" applyFill="1" applyBorder="1" applyAlignment="1">
      <alignment horizontal="left"/>
    </xf>
    <xf numFmtId="0" fontId="7" fillId="0" borderId="71" xfId="0" applyFont="1" applyFill="1" applyBorder="1"/>
    <xf numFmtId="0" fontId="7" fillId="0" borderId="57" xfId="0" applyFont="1" applyFill="1" applyBorder="1"/>
    <xf numFmtId="2" fontId="170" fillId="0" borderId="73" xfId="0" applyNumberFormat="1" applyFont="1" applyFill="1" applyBorder="1" applyAlignment="1">
      <alignment horizontal="center"/>
    </xf>
    <xf numFmtId="2" fontId="202" fillId="0" borderId="73" xfId="0" applyNumberFormat="1" applyFont="1" applyFill="1" applyBorder="1" applyAlignment="1">
      <alignment horizontal="center"/>
    </xf>
    <xf numFmtId="2" fontId="170" fillId="0" borderId="66" xfId="0" applyNumberFormat="1" applyFont="1" applyFill="1" applyBorder="1" applyAlignment="1">
      <alignment horizontal="center"/>
    </xf>
    <xf numFmtId="2" fontId="170" fillId="0" borderId="73" xfId="0" applyNumberFormat="1" applyFont="1" applyBorder="1" applyAlignment="1">
      <alignment horizontal="center"/>
    </xf>
    <xf numFmtId="2" fontId="170" fillId="0" borderId="69" xfId="0" applyNumberFormat="1" applyFont="1" applyBorder="1" applyAlignment="1">
      <alignment horizontal="center"/>
    </xf>
    <xf numFmtId="0" fontId="32" fillId="0" borderId="0" xfId="0" applyFont="1" applyFill="1" applyAlignment="1">
      <alignment horizontal="left"/>
    </xf>
    <xf numFmtId="0" fontId="219" fillId="0" borderId="0" xfId="0" applyFont="1" applyBorder="1" applyAlignment="1">
      <alignment horizontal="left"/>
    </xf>
    <xf numFmtId="0" fontId="52" fillId="0" borderId="0" xfId="0" applyFont="1" applyFill="1" applyAlignment="1">
      <alignment horizontal="right"/>
    </xf>
    <xf numFmtId="2" fontId="17" fillId="0" borderId="51" xfId="0" applyNumberFormat="1" applyFont="1" applyFill="1" applyBorder="1" applyAlignment="1">
      <alignment horizontal="center"/>
    </xf>
    <xf numFmtId="166" fontId="0" fillId="0" borderId="1" xfId="0" applyNumberFormat="1" applyBorder="1" applyAlignment="1">
      <alignment horizontal="left"/>
    </xf>
    <xf numFmtId="2" fontId="171" fillId="0" borderId="91" xfId="0" applyNumberFormat="1" applyFont="1" applyBorder="1" applyAlignment="1">
      <alignment horizontal="center"/>
    </xf>
    <xf numFmtId="2" fontId="33" fillId="0" borderId="90" xfId="0" applyNumberFormat="1" applyFont="1" applyBorder="1" applyAlignment="1">
      <alignment horizontal="center" vertical="center"/>
    </xf>
    <xf numFmtId="0" fontId="52" fillId="0" borderId="51" xfId="0" applyFont="1" applyBorder="1" applyAlignment="1">
      <alignment horizontal="center"/>
    </xf>
    <xf numFmtId="2" fontId="114" fillId="0" borderId="91" xfId="0" applyNumberFormat="1" applyFont="1" applyBorder="1" applyAlignment="1">
      <alignment horizontal="center"/>
    </xf>
    <xf numFmtId="2" fontId="87" fillId="0" borderId="91" xfId="0" applyNumberFormat="1" applyFont="1" applyBorder="1" applyAlignment="1">
      <alignment horizontal="center"/>
    </xf>
    <xf numFmtId="1" fontId="52" fillId="0" borderId="26" xfId="0" applyNumberFormat="1" applyFont="1" applyBorder="1" applyAlignment="1">
      <alignment horizontal="center"/>
    </xf>
    <xf numFmtId="2" fontId="16" fillId="0" borderId="88" xfId="0" applyNumberFormat="1" applyFont="1" applyBorder="1" applyAlignment="1">
      <alignment horizontal="center"/>
    </xf>
    <xf numFmtId="2" fontId="33" fillId="0" borderId="90" xfId="0" applyNumberFormat="1" applyFont="1" applyFill="1" applyBorder="1" applyAlignment="1">
      <alignment horizontal="center" vertical="center"/>
    </xf>
    <xf numFmtId="1" fontId="1" fillId="0" borderId="84" xfId="0" applyNumberFormat="1" applyFont="1" applyBorder="1" applyAlignment="1">
      <alignment horizontal="center"/>
    </xf>
    <xf numFmtId="0" fontId="0" fillId="0" borderId="84" xfId="0" applyBorder="1"/>
    <xf numFmtId="0" fontId="52" fillId="0" borderId="84" xfId="0" applyFont="1" applyBorder="1"/>
    <xf numFmtId="2" fontId="92" fillId="6" borderId="91" xfId="0" applyNumberFormat="1" applyFont="1" applyFill="1" applyBorder="1" applyAlignment="1">
      <alignment horizontal="center"/>
    </xf>
    <xf numFmtId="165" fontId="92" fillId="6" borderId="91" xfId="0" applyNumberFormat="1" applyFont="1" applyFill="1" applyBorder="1" applyAlignment="1">
      <alignment horizontal="center"/>
    </xf>
    <xf numFmtId="0" fontId="17" fillId="0" borderId="27" xfId="0" applyFont="1" applyBorder="1" applyAlignment="1">
      <alignment horizontal="right"/>
    </xf>
    <xf numFmtId="0" fontId="36" fillId="0" borderId="37" xfId="0" applyFont="1" applyBorder="1" applyAlignment="1">
      <alignment horizontal="center"/>
    </xf>
    <xf numFmtId="0" fontId="36" fillId="0" borderId="3" xfId="0" applyFont="1" applyBorder="1" applyAlignment="1">
      <alignment horizontal="center"/>
    </xf>
    <xf numFmtId="0" fontId="36" fillId="0" borderId="35" xfId="0" applyFont="1" applyBorder="1" applyAlignment="1">
      <alignment horizontal="center"/>
    </xf>
    <xf numFmtId="0" fontId="36" fillId="0" borderId="19" xfId="0" applyFont="1" applyBorder="1" applyAlignment="1">
      <alignment horizontal="center"/>
    </xf>
    <xf numFmtId="0" fontId="10" fillId="0" borderId="89" xfId="0" applyFont="1" applyBorder="1" applyAlignment="1">
      <alignment horizontal="center" vertical="center"/>
    </xf>
    <xf numFmtId="0" fontId="10" fillId="0" borderId="89" xfId="0" applyFont="1" applyBorder="1" applyAlignment="1">
      <alignment horizontal="center"/>
    </xf>
    <xf numFmtId="0" fontId="36" fillId="0" borderId="18" xfId="0" applyFont="1" applyBorder="1" applyAlignment="1">
      <alignment horizontal="center"/>
    </xf>
    <xf numFmtId="165" fontId="36" fillId="0" borderId="35" xfId="0" applyNumberFormat="1" applyFont="1" applyBorder="1" applyAlignment="1">
      <alignment horizontal="center"/>
    </xf>
    <xf numFmtId="165" fontId="36" fillId="0" borderId="3" xfId="0" applyNumberFormat="1" applyFont="1" applyBorder="1" applyAlignment="1">
      <alignment horizontal="center"/>
    </xf>
    <xf numFmtId="1" fontId="36" fillId="0" borderId="35" xfId="0" applyNumberFormat="1" applyFont="1" applyBorder="1" applyAlignment="1">
      <alignment horizontal="center"/>
    </xf>
    <xf numFmtId="0" fontId="46" fillId="0" borderId="3" xfId="0" applyFont="1" applyBorder="1" applyAlignment="1">
      <alignment horizontal="center"/>
    </xf>
    <xf numFmtId="0" fontId="46" fillId="0" borderId="35" xfId="0" applyFont="1" applyBorder="1" applyAlignment="1">
      <alignment horizontal="center"/>
    </xf>
    <xf numFmtId="0" fontId="46" fillId="0" borderId="90" xfId="0" applyFont="1" applyBorder="1" applyAlignment="1">
      <alignment horizontal="center"/>
    </xf>
    <xf numFmtId="0" fontId="17" fillId="0" borderId="38" xfId="0" applyFont="1" applyBorder="1" applyAlignment="1">
      <alignment horizontal="right"/>
    </xf>
    <xf numFmtId="0" fontId="17" fillId="0" borderId="89" xfId="0" applyFont="1" applyBorder="1" applyAlignment="1">
      <alignment horizontal="right"/>
    </xf>
    <xf numFmtId="9" fontId="122" fillId="0" borderId="0" xfId="0" applyNumberFormat="1" applyFont="1" applyFill="1" applyBorder="1" applyAlignment="1">
      <alignment horizontal="right"/>
    </xf>
    <xf numFmtId="1" fontId="92" fillId="6" borderId="91" xfId="0" applyNumberFormat="1" applyFont="1" applyFill="1" applyBorder="1" applyAlignment="1">
      <alignment horizontal="center"/>
    </xf>
    <xf numFmtId="0" fontId="10" fillId="0" borderId="27" xfId="0" applyFont="1" applyBorder="1" applyAlignment="1">
      <alignment horizontal="center" vertical="center"/>
    </xf>
    <xf numFmtId="0" fontId="37" fillId="0" borderId="0" xfId="0" applyFont="1" applyBorder="1" applyAlignment="1">
      <alignment horizontal="right"/>
    </xf>
    <xf numFmtId="1" fontId="36" fillId="0" borderId="3" xfId="0" applyNumberFormat="1" applyFont="1" applyBorder="1" applyAlignment="1">
      <alignment horizontal="center"/>
    </xf>
    <xf numFmtId="1" fontId="36" fillId="0" borderId="90" xfId="0" applyNumberFormat="1" applyFont="1" applyBorder="1" applyAlignment="1">
      <alignment horizontal="center"/>
    </xf>
    <xf numFmtId="0" fontId="37" fillId="0" borderId="33" xfId="0" applyFont="1" applyBorder="1" applyAlignment="1">
      <alignment horizontal="right"/>
    </xf>
    <xf numFmtId="0" fontId="37" fillId="0" borderId="11" xfId="0" applyFont="1" applyBorder="1" applyAlignment="1">
      <alignment horizontal="right"/>
    </xf>
    <xf numFmtId="0" fontId="37" fillId="0" borderId="10" xfId="0" applyFont="1" applyBorder="1" applyAlignment="1">
      <alignment horizontal="right"/>
    </xf>
    <xf numFmtId="0" fontId="37" fillId="0" borderId="29" xfId="0" applyFont="1" applyBorder="1" applyAlignment="1">
      <alignment horizontal="right"/>
    </xf>
    <xf numFmtId="0" fontId="36" fillId="0" borderId="90" xfId="0" applyFont="1" applyBorder="1" applyAlignment="1">
      <alignment horizontal="center"/>
    </xf>
    <xf numFmtId="0" fontId="0" fillId="0" borderId="10" xfId="0" applyFill="1" applyBorder="1" applyAlignment="1">
      <alignment horizontal="left"/>
    </xf>
    <xf numFmtId="2" fontId="87" fillId="0" borderId="64" xfId="0" applyNumberFormat="1" applyFont="1" applyFill="1" applyBorder="1" applyAlignment="1">
      <alignment horizontal="center"/>
    </xf>
    <xf numFmtId="2" fontId="87" fillId="0" borderId="67" xfId="0" applyNumberFormat="1" applyFont="1" applyFill="1" applyBorder="1" applyAlignment="1">
      <alignment horizontal="center"/>
    </xf>
    <xf numFmtId="2" fontId="46" fillId="0" borderId="0" xfId="0" applyNumberFormat="1" applyFont="1" applyBorder="1" applyAlignment="1">
      <alignment horizontal="center"/>
    </xf>
    <xf numFmtId="166" fontId="10" fillId="0" borderId="90" xfId="0" applyNumberFormat="1" applyFont="1" applyBorder="1" applyAlignment="1">
      <alignment horizontal="center" vertical="center"/>
    </xf>
    <xf numFmtId="166" fontId="10" fillId="0" borderId="90" xfId="0" applyNumberFormat="1" applyFont="1" applyFill="1" applyBorder="1" applyAlignment="1">
      <alignment horizontal="center" vertical="center"/>
    </xf>
    <xf numFmtId="2" fontId="10" fillId="0" borderId="90" xfId="0" applyNumberFormat="1" applyFont="1" applyBorder="1" applyAlignment="1">
      <alignment horizontal="center" vertical="center"/>
    </xf>
    <xf numFmtId="2" fontId="0" fillId="0" borderId="10" xfId="0" applyNumberFormat="1" applyBorder="1" applyAlignment="1">
      <alignment horizontal="left"/>
    </xf>
    <xf numFmtId="1" fontId="46" fillId="0" borderId="36" xfId="0" applyNumberFormat="1" applyFont="1" applyBorder="1" applyAlignment="1">
      <alignment horizontal="left"/>
    </xf>
    <xf numFmtId="0" fontId="63" fillId="0" borderId="3" xfId="0" applyFont="1" applyFill="1" applyBorder="1" applyAlignment="1">
      <alignment horizontal="left"/>
    </xf>
    <xf numFmtId="2" fontId="36" fillId="6" borderId="91" xfId="0" applyNumberFormat="1" applyFont="1" applyFill="1" applyBorder="1" applyAlignment="1">
      <alignment horizontal="center"/>
    </xf>
    <xf numFmtId="0" fontId="37" fillId="0" borderId="25" xfId="0" applyFont="1" applyBorder="1" applyAlignment="1">
      <alignment horizontal="right"/>
    </xf>
    <xf numFmtId="0" fontId="37" fillId="0" borderId="89" xfId="0" applyFont="1" applyBorder="1" applyAlignment="1">
      <alignment horizontal="right"/>
    </xf>
    <xf numFmtId="0" fontId="37" fillId="0" borderId="80" xfId="0" applyFont="1" applyBorder="1" applyAlignment="1">
      <alignment horizontal="right"/>
    </xf>
    <xf numFmtId="2" fontId="0" fillId="0" borderId="24" xfId="0" applyNumberFormat="1" applyBorder="1" applyAlignment="1">
      <alignment horizontal="center"/>
    </xf>
    <xf numFmtId="2" fontId="0" fillId="0" borderId="75" xfId="0" applyNumberFormat="1" applyBorder="1" applyAlignment="1">
      <alignment horizontal="center"/>
    </xf>
    <xf numFmtId="2" fontId="0" fillId="0" borderId="78" xfId="0" applyNumberFormat="1" applyBorder="1" applyAlignment="1">
      <alignment horizontal="center"/>
    </xf>
    <xf numFmtId="2" fontId="220" fillId="0" borderId="78" xfId="0" applyNumberFormat="1" applyFont="1" applyBorder="1" applyAlignment="1">
      <alignment horizontal="center"/>
    </xf>
    <xf numFmtId="2" fontId="220" fillId="0" borderId="80" xfId="0" applyNumberFormat="1" applyFont="1" applyBorder="1" applyAlignment="1">
      <alignment horizontal="center"/>
    </xf>
    <xf numFmtId="2" fontId="52" fillId="0" borderId="56" xfId="0" applyNumberFormat="1" applyFont="1" applyBorder="1" applyAlignment="1">
      <alignment horizontal="center"/>
    </xf>
    <xf numFmtId="2" fontId="0" fillId="0" borderId="56" xfId="0" applyNumberFormat="1" applyBorder="1" applyAlignment="1">
      <alignment horizontal="center"/>
    </xf>
    <xf numFmtId="2" fontId="0" fillId="0" borderId="75" xfId="0" applyNumberFormat="1" applyFill="1" applyBorder="1" applyAlignment="1">
      <alignment horizontal="center"/>
    </xf>
    <xf numFmtId="2" fontId="52" fillId="0" borderId="29" xfId="0" applyNumberFormat="1" applyFont="1" applyBorder="1" applyAlignment="1">
      <alignment horizontal="center"/>
    </xf>
    <xf numFmtId="0" fontId="71" fillId="0" borderId="71" xfId="0" applyFont="1" applyFill="1" applyBorder="1" applyAlignment="1">
      <alignment horizontal="left"/>
    </xf>
    <xf numFmtId="0" fontId="7" fillId="0" borderId="50" xfId="0" applyFont="1" applyFill="1" applyBorder="1"/>
    <xf numFmtId="0" fontId="21" fillId="0" borderId="91" xfId="0" applyFont="1" applyFill="1" applyBorder="1" applyAlignment="1">
      <alignment horizontal="left"/>
    </xf>
    <xf numFmtId="0" fontId="0" fillId="0" borderId="91" xfId="0" applyFill="1" applyBorder="1"/>
    <xf numFmtId="0" fontId="43" fillId="0" borderId="91" xfId="0" applyFont="1" applyFill="1" applyBorder="1" applyAlignment="1">
      <alignment horizontal="left"/>
    </xf>
    <xf numFmtId="0" fontId="7" fillId="0" borderId="91" xfId="0" applyFont="1" applyFill="1" applyBorder="1"/>
    <xf numFmtId="0" fontId="61" fillId="0" borderId="91" xfId="0" applyFont="1" applyFill="1" applyBorder="1" applyAlignment="1">
      <alignment horizontal="left"/>
    </xf>
    <xf numFmtId="0" fontId="0" fillId="0" borderId="89" xfId="0" applyBorder="1" applyAlignment="1">
      <alignment horizontal="right"/>
    </xf>
    <xf numFmtId="2" fontId="163" fillId="0" borderId="51" xfId="0" applyNumberFormat="1" applyFont="1" applyBorder="1" applyAlignment="1">
      <alignment horizontal="center"/>
    </xf>
    <xf numFmtId="2" fontId="163" fillId="0" borderId="27" xfId="0" applyNumberFormat="1" applyFont="1" applyBorder="1" applyAlignment="1">
      <alignment horizontal="center"/>
    </xf>
    <xf numFmtId="2" fontId="52" fillId="0" borderId="52" xfId="0" applyNumberFormat="1" applyFont="1" applyBorder="1" applyAlignment="1">
      <alignment horizontal="center"/>
    </xf>
    <xf numFmtId="0" fontId="62" fillId="0" borderId="81" xfId="0" applyFont="1" applyFill="1" applyBorder="1"/>
    <xf numFmtId="2" fontId="14" fillId="0" borderId="10" xfId="0" applyNumberFormat="1" applyFont="1" applyFill="1" applyBorder="1" applyAlignment="1">
      <alignment horizontal="left"/>
    </xf>
    <xf numFmtId="0" fontId="32" fillId="0" borderId="5" xfId="0" applyFont="1" applyFill="1" applyBorder="1"/>
    <xf numFmtId="0" fontId="70" fillId="0" borderId="66" xfId="0" applyFont="1" applyFill="1" applyBorder="1"/>
    <xf numFmtId="0" fontId="102" fillId="0" borderId="30" xfId="0" applyFont="1" applyFill="1" applyBorder="1"/>
    <xf numFmtId="2" fontId="76" fillId="0" borderId="75" xfId="0" applyNumberFormat="1" applyFont="1" applyFill="1" applyBorder="1" applyAlignment="1">
      <alignment horizontal="left"/>
    </xf>
    <xf numFmtId="2" fontId="0" fillId="0" borderId="7" xfId="0" applyNumberFormat="1" applyBorder="1" applyAlignment="1">
      <alignment horizontal="center"/>
    </xf>
    <xf numFmtId="2" fontId="0" fillId="0" borderId="69" xfId="0" applyNumberFormat="1" applyFill="1" applyBorder="1" applyAlignment="1">
      <alignment horizontal="center"/>
    </xf>
    <xf numFmtId="2" fontId="0" fillId="0" borderId="69" xfId="0" applyNumberFormat="1" applyBorder="1" applyAlignment="1">
      <alignment horizontal="center"/>
    </xf>
    <xf numFmtId="2" fontId="163" fillId="0" borderId="71" xfId="0" applyNumberFormat="1" applyFont="1" applyBorder="1" applyAlignment="1">
      <alignment horizontal="center"/>
    </xf>
    <xf numFmtId="2" fontId="163" fillId="0" borderId="43" xfId="0" applyNumberFormat="1" applyFont="1" applyBorder="1" applyAlignment="1">
      <alignment horizontal="center"/>
    </xf>
    <xf numFmtId="2" fontId="0" fillId="0" borderId="54" xfId="0" applyNumberFormat="1" applyBorder="1" applyAlignment="1">
      <alignment horizontal="center"/>
    </xf>
    <xf numFmtId="2" fontId="52" fillId="0" borderId="57" xfId="0" applyNumberFormat="1" applyFont="1" applyBorder="1" applyAlignment="1">
      <alignment horizontal="center"/>
    </xf>
    <xf numFmtId="2" fontId="0" fillId="0" borderId="57" xfId="0" applyNumberFormat="1" applyBorder="1" applyAlignment="1">
      <alignment horizontal="center"/>
    </xf>
    <xf numFmtId="2" fontId="52" fillId="0" borderId="69" xfId="0" applyNumberFormat="1" applyFont="1" applyBorder="1" applyAlignment="1">
      <alignment horizontal="center"/>
    </xf>
    <xf numFmtId="2" fontId="52" fillId="0" borderId="12" xfId="0" applyNumberFormat="1" applyFont="1" applyBorder="1" applyAlignment="1">
      <alignment horizontal="center"/>
    </xf>
    <xf numFmtId="0" fontId="74" fillId="0" borderId="72" xfId="0" applyFont="1" applyFill="1" applyBorder="1"/>
    <xf numFmtId="0" fontId="71" fillId="0" borderId="7" xfId="0" applyFont="1" applyFill="1" applyBorder="1" applyAlignment="1">
      <alignment horizontal="left"/>
    </xf>
    <xf numFmtId="166" fontId="76" fillId="0" borderId="65" xfId="0" applyNumberFormat="1" applyFont="1" applyFill="1" applyBorder="1" applyAlignment="1">
      <alignment horizontal="left"/>
    </xf>
    <xf numFmtId="0" fontId="62" fillId="0" borderId="15" xfId="0" applyFont="1" applyFill="1" applyBorder="1"/>
    <xf numFmtId="0" fontId="1" fillId="0" borderId="3" xfId="0" applyFont="1" applyFill="1" applyBorder="1" applyAlignment="1">
      <alignment horizontal="left"/>
    </xf>
    <xf numFmtId="0" fontId="174" fillId="0" borderId="19" xfId="0" applyFont="1" applyFill="1" applyBorder="1" applyAlignment="1">
      <alignment horizontal="left"/>
    </xf>
    <xf numFmtId="0" fontId="63" fillId="0" borderId="59" xfId="0" applyFont="1" applyFill="1" applyBorder="1"/>
    <xf numFmtId="165" fontId="14" fillId="0" borderId="73" xfId="0" applyNumberFormat="1" applyFont="1" applyFill="1" applyBorder="1" applyAlignment="1">
      <alignment horizontal="left"/>
    </xf>
    <xf numFmtId="165" fontId="78" fillId="0" borderId="75" xfId="0" applyNumberFormat="1" applyFont="1" applyFill="1" applyBorder="1" applyAlignment="1">
      <alignment horizontal="left"/>
    </xf>
    <xf numFmtId="1" fontId="14" fillId="0" borderId="89" xfId="0" applyNumberFormat="1" applyFont="1" applyFill="1" applyBorder="1" applyAlignment="1">
      <alignment horizontal="left"/>
    </xf>
    <xf numFmtId="0" fontId="107" fillId="0" borderId="66" xfId="0" applyFont="1" applyFill="1" applyBorder="1"/>
    <xf numFmtId="2" fontId="0" fillId="0" borderId="23" xfId="0" applyNumberFormat="1" applyBorder="1" applyAlignment="1">
      <alignment horizontal="center"/>
    </xf>
    <xf numFmtId="2" fontId="0" fillId="0" borderId="73" xfId="0" applyNumberFormat="1" applyBorder="1" applyAlignment="1">
      <alignment horizontal="center"/>
    </xf>
    <xf numFmtId="2" fontId="163" fillId="0" borderId="36" xfId="0" applyNumberFormat="1" applyFont="1" applyBorder="1" applyAlignment="1">
      <alignment horizontal="center"/>
    </xf>
    <xf numFmtId="2" fontId="163" fillId="0" borderId="0" xfId="0" applyNumberFormat="1" applyFont="1" applyBorder="1" applyAlignment="1">
      <alignment horizontal="center"/>
    </xf>
    <xf numFmtId="2" fontId="52" fillId="0" borderId="1" xfId="0" applyNumberFormat="1" applyFont="1" applyBorder="1" applyAlignment="1">
      <alignment horizontal="center"/>
    </xf>
    <xf numFmtId="2" fontId="52" fillId="0" borderId="73" xfId="0" applyNumberFormat="1" applyFont="1" applyBorder="1" applyAlignment="1">
      <alignment horizontal="center"/>
    </xf>
    <xf numFmtId="2" fontId="52" fillId="0" borderId="77" xfId="0" applyNumberFormat="1" applyFont="1" applyBorder="1" applyAlignment="1">
      <alignment horizontal="center"/>
    </xf>
    <xf numFmtId="2" fontId="52" fillId="0" borderId="61" xfId="0" applyNumberFormat="1" applyFont="1" applyBorder="1" applyAlignment="1">
      <alignment horizontal="center"/>
    </xf>
    <xf numFmtId="165" fontId="0" fillId="0" borderId="73" xfId="0" applyNumberFormat="1" applyFill="1" applyBorder="1" applyAlignment="1">
      <alignment horizontal="center"/>
    </xf>
    <xf numFmtId="2" fontId="68" fillId="0" borderId="71" xfId="0" applyNumberFormat="1" applyFont="1" applyFill="1" applyBorder="1" applyAlignment="1">
      <alignment horizontal="center"/>
    </xf>
    <xf numFmtId="2" fontId="72" fillId="0" borderId="0" xfId="0" applyNumberFormat="1" applyFont="1" applyFill="1" applyBorder="1" applyAlignment="1">
      <alignment horizontal="center"/>
    </xf>
    <xf numFmtId="2" fontId="87" fillId="2" borderId="23" xfId="0" applyNumberFormat="1" applyFont="1" applyFill="1" applyBorder="1" applyAlignment="1">
      <alignment horizontal="center"/>
    </xf>
    <xf numFmtId="1" fontId="87" fillId="2" borderId="23" xfId="0" applyNumberFormat="1" applyFont="1" applyFill="1" applyBorder="1" applyAlignment="1">
      <alignment horizontal="center"/>
    </xf>
    <xf numFmtId="165" fontId="87" fillId="2" borderId="23" xfId="0" applyNumberFormat="1" applyFont="1" applyFill="1" applyBorder="1" applyAlignment="1">
      <alignment horizontal="center"/>
    </xf>
    <xf numFmtId="2" fontId="87" fillId="2" borderId="24" xfId="0" applyNumberFormat="1" applyFont="1" applyFill="1" applyBorder="1" applyAlignment="1">
      <alignment horizontal="center"/>
    </xf>
    <xf numFmtId="2" fontId="87" fillId="2" borderId="5" xfId="0" applyNumberFormat="1" applyFont="1" applyFill="1" applyBorder="1" applyAlignment="1">
      <alignment horizontal="center"/>
    </xf>
    <xf numFmtId="2" fontId="19" fillId="0" borderId="55" xfId="0" applyNumberFormat="1" applyFont="1" applyBorder="1" applyAlignment="1">
      <alignment horizontal="center"/>
    </xf>
    <xf numFmtId="2" fontId="19" fillId="0" borderId="54" xfId="0" applyNumberFormat="1" applyFont="1" applyBorder="1" applyAlignment="1">
      <alignment horizontal="center"/>
    </xf>
    <xf numFmtId="2" fontId="19" fillId="0" borderId="56" xfId="0" applyNumberFormat="1" applyFont="1" applyBorder="1" applyAlignment="1">
      <alignment horizontal="center"/>
    </xf>
    <xf numFmtId="2" fontId="19" fillId="0" borderId="22" xfId="0" applyNumberFormat="1" applyFont="1" applyBorder="1" applyAlignment="1">
      <alignment horizontal="center"/>
    </xf>
    <xf numFmtId="2" fontId="19" fillId="0" borderId="23" xfId="0" applyNumberFormat="1" applyFont="1" applyBorder="1" applyAlignment="1">
      <alignment horizontal="center"/>
    </xf>
    <xf numFmtId="2" fontId="19" fillId="0" borderId="24" xfId="0" applyNumberFormat="1" applyFont="1" applyBorder="1" applyAlignment="1">
      <alignment horizontal="center"/>
    </xf>
    <xf numFmtId="0" fontId="65" fillId="0" borderId="16" xfId="0" applyFont="1" applyFill="1" applyBorder="1"/>
    <xf numFmtId="165" fontId="0" fillId="0" borderId="24" xfId="0" applyNumberFormat="1" applyBorder="1" applyAlignment="1">
      <alignment horizontal="center"/>
    </xf>
    <xf numFmtId="165" fontId="0" fillId="0" borderId="75" xfId="0" applyNumberFormat="1" applyFill="1" applyBorder="1" applyAlignment="1">
      <alignment horizontal="center"/>
    </xf>
    <xf numFmtId="165" fontId="0" fillId="0" borderId="75" xfId="0" applyNumberFormat="1" applyBorder="1" applyAlignment="1">
      <alignment horizontal="center"/>
    </xf>
    <xf numFmtId="165" fontId="0" fillId="0" borderId="78" xfId="0" applyNumberFormat="1" applyBorder="1" applyAlignment="1">
      <alignment horizontal="center"/>
    </xf>
    <xf numFmtId="165" fontId="163" fillId="0" borderId="78" xfId="0" applyNumberFormat="1" applyFont="1" applyBorder="1" applyAlignment="1">
      <alignment horizontal="center"/>
    </xf>
    <xf numFmtId="165" fontId="163" fillId="0" borderId="80" xfId="0" applyNumberFormat="1" applyFont="1" applyBorder="1" applyAlignment="1">
      <alignment horizontal="center"/>
    </xf>
    <xf numFmtId="165" fontId="52" fillId="0" borderId="56" xfId="0" applyNumberFormat="1" applyFont="1" applyBorder="1" applyAlignment="1">
      <alignment horizontal="center"/>
    </xf>
    <xf numFmtId="165" fontId="0" fillId="0" borderId="56" xfId="0" applyNumberFormat="1" applyBorder="1" applyAlignment="1">
      <alignment horizontal="center"/>
    </xf>
    <xf numFmtId="165" fontId="0" fillId="0" borderId="62" xfId="0" applyNumberFormat="1" applyBorder="1" applyAlignment="1">
      <alignment horizontal="center"/>
    </xf>
    <xf numFmtId="167" fontId="57" fillId="0" borderId="0" xfId="0" applyNumberFormat="1" applyFont="1" applyFill="1" applyBorder="1" applyAlignment="1">
      <alignment horizontal="left"/>
    </xf>
    <xf numFmtId="0" fontId="139" fillId="0" borderId="0" xfId="0" applyFont="1" applyFill="1" applyBorder="1"/>
    <xf numFmtId="169" fontId="57" fillId="0" borderId="0" xfId="0" applyNumberFormat="1" applyFont="1" applyFill="1" applyBorder="1" applyAlignment="1">
      <alignment horizontal="left"/>
    </xf>
    <xf numFmtId="165" fontId="0" fillId="0" borderId="67" xfId="0" applyNumberForma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1" fontId="0" fillId="0" borderId="67" xfId="0" applyNumberFormat="1" applyBorder="1" applyAlignment="1">
      <alignment horizontal="center"/>
    </xf>
    <xf numFmtId="165" fontId="0" fillId="0" borderId="51" xfId="0" applyNumberFormat="1" applyBorder="1" applyAlignment="1">
      <alignment horizontal="center"/>
    </xf>
    <xf numFmtId="165" fontId="0" fillId="0" borderId="52" xfId="0" applyNumberFormat="1" applyBorder="1" applyAlignment="1">
      <alignment horizontal="center"/>
    </xf>
    <xf numFmtId="1" fontId="0" fillId="0" borderId="59" xfId="0" applyNumberFormat="1" applyBorder="1" applyAlignment="1">
      <alignment horizontal="center"/>
    </xf>
    <xf numFmtId="1" fontId="0" fillId="0" borderId="68" xfId="0" applyNumberFormat="1" applyBorder="1" applyAlignment="1">
      <alignment horizontal="center"/>
    </xf>
    <xf numFmtId="1" fontId="0" fillId="0" borderId="75" xfId="0" applyNumberFormat="1" applyFill="1" applyBorder="1" applyAlignment="1">
      <alignment horizontal="center"/>
    </xf>
    <xf numFmtId="0" fontId="70" fillId="0" borderId="0" xfId="0" applyFont="1" applyBorder="1"/>
    <xf numFmtId="0" fontId="67" fillId="0" borderId="0" xfId="0" applyFont="1" applyBorder="1"/>
    <xf numFmtId="0" fontId="139" fillId="0" borderId="0" xfId="0" applyFont="1" applyBorder="1"/>
    <xf numFmtId="1" fontId="0" fillId="0" borderId="66" xfId="0" applyNumberFormat="1" applyBorder="1" applyAlignment="1">
      <alignment horizontal="center"/>
    </xf>
    <xf numFmtId="0" fontId="32" fillId="0" borderId="24" xfId="0" applyFont="1" applyFill="1" applyBorder="1" applyAlignment="1">
      <alignment horizontal="center"/>
    </xf>
    <xf numFmtId="0" fontId="32" fillId="0" borderId="75" xfId="0" applyFont="1" applyFill="1" applyBorder="1" applyAlignment="1">
      <alignment horizontal="center"/>
    </xf>
    <xf numFmtId="2" fontId="166" fillId="0" borderId="71" xfId="0" applyNumberFormat="1" applyFont="1" applyBorder="1" applyAlignment="1">
      <alignment horizontal="center"/>
    </xf>
    <xf numFmtId="0" fontId="163" fillId="0" borderId="78" xfId="0" applyFont="1" applyFill="1" applyBorder="1" applyAlignment="1">
      <alignment horizontal="center"/>
    </xf>
    <xf numFmtId="0" fontId="163" fillId="0" borderId="80" xfId="0" applyFont="1" applyFill="1" applyBorder="1" applyAlignment="1">
      <alignment horizontal="center"/>
    </xf>
    <xf numFmtId="0" fontId="0" fillId="0" borderId="56" xfId="0" applyFill="1" applyBorder="1" applyAlignment="1">
      <alignment horizontal="center"/>
    </xf>
    <xf numFmtId="1" fontId="32" fillId="0" borderId="62" xfId="0" applyNumberFormat="1" applyFont="1" applyFill="1" applyBorder="1" applyAlignment="1">
      <alignment horizontal="center"/>
    </xf>
    <xf numFmtId="1" fontId="0" fillId="0" borderId="69" xfId="0" applyNumberFormat="1" applyFill="1" applyBorder="1" applyAlignment="1">
      <alignment horizontal="center"/>
    </xf>
    <xf numFmtId="2" fontId="220" fillId="0" borderId="88" xfId="0" applyNumberFormat="1" applyFont="1" applyBorder="1" applyAlignment="1">
      <alignment horizontal="center"/>
    </xf>
    <xf numFmtId="2" fontId="52" fillId="0" borderId="7" xfId="0" applyNumberFormat="1" applyFont="1" applyBorder="1" applyAlignment="1">
      <alignment horizontal="center"/>
    </xf>
    <xf numFmtId="2" fontId="220" fillId="0" borderId="77" xfId="0" applyNumberFormat="1" applyFont="1" applyBorder="1" applyAlignment="1">
      <alignment horizontal="center"/>
    </xf>
    <xf numFmtId="2" fontId="220" fillId="0" borderId="44" xfId="0" applyNumberFormat="1" applyFont="1" applyBorder="1" applyAlignment="1">
      <alignment horizontal="center"/>
    </xf>
    <xf numFmtId="165" fontId="52" fillId="0" borderId="69" xfId="0" applyNumberFormat="1" applyFont="1" applyBorder="1" applyAlignment="1">
      <alignment horizontal="center"/>
    </xf>
    <xf numFmtId="1" fontId="52" fillId="0" borderId="69" xfId="0" applyNumberFormat="1" applyFont="1" applyBorder="1" applyAlignment="1">
      <alignment horizontal="center"/>
    </xf>
    <xf numFmtId="1" fontId="52" fillId="0" borderId="22" xfId="0" applyNumberFormat="1" applyFont="1" applyBorder="1" applyAlignment="1">
      <alignment horizontal="center"/>
    </xf>
    <xf numFmtId="2" fontId="57" fillId="0" borderId="0" xfId="0" applyNumberFormat="1" applyFont="1" applyFill="1" applyBorder="1" applyAlignment="1">
      <alignment horizontal="left"/>
    </xf>
    <xf numFmtId="2" fontId="220" fillId="0" borderId="36" xfId="0" applyNumberFormat="1" applyFont="1" applyBorder="1" applyAlignment="1">
      <alignment horizontal="center"/>
    </xf>
    <xf numFmtId="2" fontId="220" fillId="0" borderId="0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65" fontId="52" fillId="0" borderId="75" xfId="0" applyNumberFormat="1" applyFont="1" applyBorder="1" applyAlignment="1">
      <alignment horizontal="center"/>
    </xf>
    <xf numFmtId="165" fontId="52" fillId="0" borderId="78" xfId="0" applyNumberFormat="1" applyFont="1" applyBorder="1" applyAlignment="1">
      <alignment horizontal="center"/>
    </xf>
    <xf numFmtId="1" fontId="52" fillId="0" borderId="24" xfId="0" applyNumberFormat="1" applyFont="1" applyBorder="1" applyAlignment="1">
      <alignment horizontal="center"/>
    </xf>
    <xf numFmtId="1" fontId="52" fillId="0" borderId="75" xfId="0" applyNumberFormat="1" applyFont="1" applyBorder="1" applyAlignment="1">
      <alignment horizontal="center"/>
    </xf>
    <xf numFmtId="1" fontId="220" fillId="0" borderId="78" xfId="0" applyNumberFormat="1" applyFont="1" applyBorder="1" applyAlignment="1">
      <alignment horizontal="center"/>
    </xf>
    <xf numFmtId="1" fontId="220" fillId="0" borderId="80" xfId="0" applyNumberFormat="1" applyFont="1" applyBorder="1" applyAlignment="1">
      <alignment horizontal="center"/>
    </xf>
    <xf numFmtId="1" fontId="52" fillId="0" borderId="56" xfId="0" applyNumberFormat="1" applyFont="1" applyBorder="1" applyAlignment="1">
      <alignment horizontal="center"/>
    </xf>
    <xf numFmtId="1" fontId="52" fillId="0" borderId="62" xfId="0" applyNumberFormat="1" applyFont="1" applyBorder="1" applyAlignment="1">
      <alignment horizontal="center"/>
    </xf>
    <xf numFmtId="2" fontId="52" fillId="0" borderId="54" xfId="0" applyNumberFormat="1" applyFont="1" applyBorder="1" applyAlignment="1">
      <alignment horizontal="center"/>
    </xf>
    <xf numFmtId="2" fontId="52" fillId="0" borderId="69" xfId="0" applyNumberFormat="1" applyFont="1" applyFill="1" applyBorder="1" applyAlignment="1">
      <alignment horizontal="center"/>
    </xf>
    <xf numFmtId="1" fontId="52" fillId="0" borderId="7" xfId="0" applyNumberFormat="1" applyFont="1" applyBorder="1" applyAlignment="1">
      <alignment horizontal="center"/>
    </xf>
    <xf numFmtId="1" fontId="52" fillId="0" borderId="71" xfId="0" applyNumberFormat="1" applyFont="1" applyBorder="1" applyAlignment="1">
      <alignment horizontal="center"/>
    </xf>
    <xf numFmtId="1" fontId="52" fillId="0" borderId="5" xfId="0" applyNumberFormat="1" applyFont="1" applyBorder="1" applyAlignment="1">
      <alignment horizontal="center"/>
    </xf>
    <xf numFmtId="1" fontId="52" fillId="0" borderId="57" xfId="0" applyNumberFormat="1" applyFont="1" applyBorder="1" applyAlignment="1">
      <alignment horizontal="center"/>
    </xf>
    <xf numFmtId="1" fontId="52" fillId="0" borderId="65" xfId="0" applyNumberFormat="1" applyFont="1" applyBorder="1" applyAlignment="1">
      <alignment horizontal="center"/>
    </xf>
    <xf numFmtId="1" fontId="52" fillId="0" borderId="66" xfId="0" applyNumberFormat="1" applyFont="1" applyBorder="1" applyAlignment="1">
      <alignment horizontal="center"/>
    </xf>
    <xf numFmtId="0" fontId="161" fillId="0" borderId="88" xfId="0" applyFont="1" applyBorder="1" applyAlignment="1">
      <alignment horizontal="center"/>
    </xf>
    <xf numFmtId="2" fontId="32" fillId="0" borderId="49" xfId="0" applyNumberFormat="1" applyFont="1" applyBorder="1" applyAlignment="1">
      <alignment horizontal="center"/>
    </xf>
    <xf numFmtId="0" fontId="143" fillId="0" borderId="0" xfId="0" applyFont="1" applyFill="1" applyAlignment="1">
      <alignment horizontal="center"/>
    </xf>
    <xf numFmtId="0" fontId="10" fillId="0" borderId="0" xfId="0" applyFont="1" applyAlignment="1">
      <alignment horizontal="left"/>
    </xf>
    <xf numFmtId="0" fontId="21" fillId="0" borderId="0" xfId="0" applyFont="1" applyAlignment="1">
      <alignment horizontal="right"/>
    </xf>
    <xf numFmtId="0" fontId="143" fillId="0" borderId="0" xfId="0" applyFont="1" applyFill="1" applyAlignment="1">
      <alignment horizontal="center"/>
    </xf>
  </cellXfs>
  <cellStyles count="21">
    <cellStyle name="Accent" xfId="3"/>
    <cellStyle name="Accent 1" xfId="4"/>
    <cellStyle name="Accent 2" xfId="5"/>
    <cellStyle name="Accent 3" xfId="6"/>
    <cellStyle name="Bad" xfId="7"/>
    <cellStyle name="Error" xfId="8"/>
    <cellStyle name="Footnote" xfId="9"/>
    <cellStyle name="Good" xfId="10"/>
    <cellStyle name="Heading" xfId="11"/>
    <cellStyle name="Heading 1" xfId="12"/>
    <cellStyle name="Heading 2" xfId="13"/>
    <cellStyle name="Hyperlink" xfId="14"/>
    <cellStyle name="Neutral" xfId="15"/>
    <cellStyle name="Note" xfId="16"/>
    <cellStyle name="Result" xfId="17"/>
    <cellStyle name="Status" xfId="18"/>
    <cellStyle name="Text" xfId="19"/>
    <cellStyle name="Warning" xfId="20"/>
    <cellStyle name="Обычный" xfId="0" builtinId="0"/>
    <cellStyle name="Обычный 2" xfId="2"/>
    <cellStyle name="Процентный" xfId="1" builtinId="5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CC00"/>
      <rgbColor rgb="FF0000FF"/>
      <rgbColor rgb="FFFFFF00"/>
      <rgbColor rgb="FFFF00FF"/>
      <rgbColor rgb="FF00FFFF"/>
      <rgbColor rgb="FFC00000"/>
      <rgbColor rgb="FF008000"/>
      <rgbColor rgb="FF000080"/>
      <rgbColor rgb="FFCC9900"/>
      <rgbColor rgb="FF990066"/>
      <rgbColor rgb="FF008080"/>
      <rgbColor rgb="FFC3D69B"/>
      <rgbColor rgb="FF808080"/>
      <rgbColor rgb="FF9999FF"/>
      <rgbColor rgb="FF993366"/>
      <rgbColor rgb="FFEBF1DE"/>
      <rgbColor rgb="FFCCFFFF"/>
      <rgbColor rgb="FF660066"/>
      <rgbColor rgb="FFFF8080"/>
      <rgbColor rgb="FF0066CC"/>
      <rgbColor rgb="FFBDD7EE"/>
      <rgbColor rgb="FF000080"/>
      <rgbColor rgb="FFFF00FF"/>
      <rgbColor rgb="FFFFD966"/>
      <rgbColor rgb="FF00FFFF"/>
      <rgbColor rgb="FF800080"/>
      <rgbColor rgb="FF800000"/>
      <rgbColor rgb="FF008080"/>
      <rgbColor rgb="FF0000FF"/>
      <rgbColor rgb="FF00CCFF"/>
      <rgbColor rgb="FFCCFFFF"/>
      <rgbColor rgb="FFF2DCDB"/>
      <rgbColor rgb="FFFDEADA"/>
      <rgbColor rgb="FF99CCFF"/>
      <rgbColor rgb="FFE6B9B8"/>
      <rgbColor rgb="FFCC99FF"/>
      <rgbColor rgb="FFFAC090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4</xdr:row>
      <xdr:rowOff>47625</xdr:rowOff>
    </xdr:from>
    <xdr:to>
      <xdr:col>7</xdr:col>
      <xdr:colOff>395097</xdr:colOff>
      <xdr:row>13</xdr:row>
      <xdr:rowOff>175641</xdr:rowOff>
    </xdr:to>
    <xdr:pic>
      <xdr:nvPicPr>
        <xdr:cNvPr id="2" name="Рисунок 1" descr="жваков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295650" y="685800"/>
          <a:ext cx="2747772" cy="18425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H1230"/>
  <sheetViews>
    <sheetView view="pageBreakPreview" topLeftCell="A37" zoomScale="60" workbookViewId="0">
      <selection activeCell="B337" sqref="B337"/>
    </sheetView>
  </sheetViews>
  <sheetFormatPr defaultRowHeight="15"/>
  <cols>
    <col min="1" max="1" width="0.5703125" customWidth="1"/>
    <col min="2" max="2" width="5.5703125" customWidth="1"/>
    <col min="3" max="3" width="24" customWidth="1"/>
    <col min="4" max="4" width="5.7109375" style="1" customWidth="1"/>
    <col min="5" max="5" width="5.140625" style="1" customWidth="1"/>
    <col min="6" max="6" width="4.85546875" style="1" customWidth="1"/>
    <col min="7" max="7" width="5.5703125" style="1" customWidth="1"/>
    <col min="8" max="8" width="7.140625" style="1" customWidth="1"/>
    <col min="9" max="9" width="4.5703125" style="1" customWidth="1"/>
    <col min="10" max="10" width="4.85546875" style="1" customWidth="1"/>
    <col min="11" max="11" width="5" style="1" customWidth="1"/>
    <col min="12" max="12" width="4.85546875" style="1" customWidth="1"/>
    <col min="13" max="13" width="4.42578125" style="1" customWidth="1"/>
    <col min="14" max="14" width="4.28515625" style="1" customWidth="1"/>
    <col min="15" max="15" width="4.42578125" style="1" customWidth="1"/>
    <col min="16" max="16" width="4.85546875" style="1" customWidth="1"/>
    <col min="17" max="17" width="4" customWidth="1"/>
    <col min="18" max="18" width="3.85546875" customWidth="1"/>
    <col min="19" max="19" width="9.85546875" customWidth="1"/>
    <col min="20" max="20" width="20.7109375" customWidth="1"/>
    <col min="21" max="21" width="8.5703125" customWidth="1"/>
    <col min="22" max="22" width="9.28515625" customWidth="1"/>
    <col min="23" max="23" width="10.42578125" customWidth="1"/>
    <col min="24" max="24" width="10.85546875" customWidth="1"/>
    <col min="25" max="25" width="8.42578125" bestFit="1" customWidth="1"/>
    <col min="26" max="26" width="8.85546875" customWidth="1"/>
    <col min="27" max="27" width="8.7109375" customWidth="1"/>
    <col min="28" max="29" width="7.5703125" customWidth="1"/>
    <col min="30" max="30" width="7" customWidth="1"/>
    <col min="31" max="31" width="7.85546875" customWidth="1"/>
    <col min="32" max="32" width="9" customWidth="1"/>
    <col min="33" max="33" width="5.85546875" customWidth="1"/>
  </cols>
  <sheetData>
    <row r="1" spans="2:59" ht="7.5" customHeight="1">
      <c r="U1" s="2"/>
      <c r="V1" s="2"/>
      <c r="W1" s="2"/>
      <c r="X1" s="6"/>
      <c r="Y1" s="7"/>
      <c r="Z1" s="3"/>
      <c r="AA1" s="8"/>
      <c r="AB1" s="3"/>
      <c r="AC1" s="1"/>
      <c r="AD1" s="1"/>
      <c r="AE1" s="2"/>
      <c r="AF1" s="1"/>
      <c r="AG1" s="1"/>
      <c r="AH1" s="1"/>
      <c r="AI1" s="1"/>
      <c r="AJ1" s="2"/>
      <c r="AK1" s="2"/>
      <c r="AL1" s="2"/>
      <c r="AM1" s="6"/>
      <c r="AN1" s="9"/>
      <c r="AO1" s="2"/>
      <c r="AP1" s="2"/>
      <c r="AQ1" s="2"/>
      <c r="AR1" s="6"/>
      <c r="AS1" s="4"/>
      <c r="AT1" s="1"/>
    </row>
    <row r="2" spans="2:59">
      <c r="K2" s="5"/>
      <c r="L2" s="5"/>
      <c r="M2" s="5"/>
      <c r="N2" s="5"/>
      <c r="O2" s="5"/>
      <c r="U2" s="2"/>
      <c r="V2" s="2"/>
      <c r="W2" s="2"/>
      <c r="X2" s="9"/>
      <c r="Y2" s="7"/>
      <c r="Z2" s="11"/>
      <c r="AA2" s="8"/>
      <c r="AB2" s="3"/>
      <c r="AD2" s="2"/>
      <c r="AE2" s="2"/>
      <c r="AF2" s="2"/>
      <c r="AG2" s="9"/>
      <c r="AH2" s="9"/>
      <c r="AI2" s="1"/>
      <c r="AJ2" s="2"/>
      <c r="AK2" s="2"/>
      <c r="AL2" s="2"/>
      <c r="AM2" s="9"/>
      <c r="AN2" s="9"/>
      <c r="AO2" s="2"/>
      <c r="AP2" s="2"/>
      <c r="AQ2" s="2"/>
      <c r="AR2" s="9"/>
      <c r="AS2" s="10"/>
      <c r="AT2" s="1"/>
    </row>
    <row r="3" spans="2:59" ht="12.75" customHeight="1">
      <c r="K3" s="3"/>
      <c r="L3" s="11"/>
      <c r="M3" s="11"/>
      <c r="N3" s="11"/>
      <c r="O3" s="3"/>
      <c r="P3" s="283"/>
      <c r="V3" s="1"/>
      <c r="W3" s="1"/>
      <c r="Z3" s="3"/>
      <c r="AA3" s="3"/>
      <c r="AB3" s="3"/>
      <c r="AD3" s="12"/>
      <c r="AE3" s="1"/>
      <c r="AG3" s="1"/>
      <c r="AH3" s="1"/>
      <c r="AI3" s="1"/>
      <c r="AJ3" s="2"/>
      <c r="AK3" s="2"/>
      <c r="AL3" s="2"/>
      <c r="AM3" s="9"/>
      <c r="AN3" s="2"/>
      <c r="AO3" s="12"/>
      <c r="AP3" s="1"/>
      <c r="AR3" s="1"/>
      <c r="AS3" s="1"/>
      <c r="AT3" s="1"/>
    </row>
    <row r="4" spans="2:59">
      <c r="K4" s="5"/>
      <c r="L4" s="11"/>
      <c r="M4" s="11"/>
      <c r="N4" s="11"/>
      <c r="O4" s="11"/>
      <c r="P4" s="283"/>
      <c r="S4" s="11"/>
      <c r="T4" s="5"/>
      <c r="U4" s="5"/>
      <c r="V4" s="11"/>
      <c r="W4" s="5"/>
      <c r="X4" s="11"/>
      <c r="Y4" s="11"/>
      <c r="Z4" s="10"/>
      <c r="AA4" s="11"/>
      <c r="AB4" s="3"/>
      <c r="AD4" s="12"/>
      <c r="AE4" s="1"/>
      <c r="AG4" s="1"/>
      <c r="AH4" s="1"/>
      <c r="AI4" s="1"/>
      <c r="AJ4" s="3"/>
      <c r="AK4" s="11"/>
      <c r="AL4" s="3"/>
      <c r="AM4" s="10"/>
      <c r="AN4" s="3"/>
      <c r="AO4" s="12"/>
      <c r="AP4" s="1"/>
      <c r="AR4" s="1"/>
      <c r="AS4" s="1"/>
      <c r="AT4" s="1"/>
    </row>
    <row r="5" spans="2:59">
      <c r="K5" s="11"/>
      <c r="L5" s="5"/>
      <c r="M5" s="11"/>
      <c r="N5" s="5"/>
      <c r="O5" s="11"/>
      <c r="P5"/>
      <c r="S5" s="11"/>
      <c r="T5" s="83"/>
      <c r="U5" s="11"/>
      <c r="V5" s="11"/>
      <c r="W5" s="5"/>
      <c r="X5" s="11"/>
      <c r="Y5" s="11"/>
      <c r="Z5" s="11"/>
      <c r="AA5" s="3"/>
      <c r="AB5" s="11"/>
      <c r="AC5" s="1"/>
      <c r="AD5" s="2"/>
      <c r="AE5" s="1"/>
      <c r="AF5" s="1"/>
      <c r="AG5" s="1"/>
      <c r="AH5" s="1"/>
      <c r="AI5" s="1"/>
      <c r="AK5" s="1"/>
      <c r="AN5" s="13"/>
      <c r="AO5" s="2"/>
      <c r="AP5" s="1"/>
      <c r="AQ5" s="1"/>
      <c r="AR5" s="1"/>
      <c r="AS5" s="1"/>
      <c r="AT5" s="1"/>
    </row>
    <row r="6" spans="2:59" ht="15.75">
      <c r="F6"/>
      <c r="G6" s="2" t="s">
        <v>129</v>
      </c>
      <c r="J6"/>
      <c r="K6"/>
      <c r="M6"/>
      <c r="O6"/>
      <c r="P6"/>
      <c r="R6" s="11"/>
      <c r="S6" s="11"/>
      <c r="T6" s="83"/>
      <c r="U6" s="11"/>
      <c r="V6" s="11"/>
      <c r="W6" s="5"/>
      <c r="X6" s="11"/>
      <c r="Y6" s="11"/>
      <c r="Z6" s="15"/>
      <c r="AA6" s="7"/>
      <c r="AB6" s="14"/>
      <c r="AC6" s="1"/>
      <c r="AD6" s="1"/>
      <c r="AE6" s="1"/>
      <c r="AF6" s="1"/>
      <c r="AG6" s="1"/>
      <c r="AH6" s="1"/>
      <c r="AI6" s="1"/>
      <c r="AK6" s="16"/>
      <c r="AL6" s="11"/>
      <c r="AM6" s="11"/>
      <c r="AN6" s="11"/>
      <c r="AO6" s="7"/>
      <c r="AP6" s="14"/>
      <c r="AQ6" s="14"/>
      <c r="AR6" s="14"/>
      <c r="AS6" s="14"/>
      <c r="AT6" s="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2:59">
      <c r="F7" s="1" t="s">
        <v>130</v>
      </c>
      <c r="G7"/>
      <c r="J7"/>
      <c r="K7"/>
      <c r="M7"/>
      <c r="O7"/>
      <c r="P7"/>
      <c r="R7" s="11"/>
      <c r="S7" s="11"/>
      <c r="T7" s="83"/>
      <c r="U7" s="11"/>
      <c r="V7" s="11"/>
      <c r="W7" s="5"/>
      <c r="X7" s="690"/>
      <c r="Y7" s="11"/>
      <c r="Z7" s="15"/>
      <c r="AA7" s="7"/>
      <c r="AB7" s="14"/>
      <c r="AC7" s="1"/>
      <c r="AD7" s="3"/>
      <c r="AE7" s="11"/>
      <c r="AF7" s="3"/>
      <c r="AG7" s="1"/>
      <c r="AK7" s="18"/>
      <c r="AL7" s="11"/>
      <c r="AM7" s="11"/>
      <c r="AN7" s="11"/>
      <c r="AO7" s="3"/>
      <c r="AP7" s="11"/>
      <c r="AQ7" s="5"/>
      <c r="AR7" s="2"/>
      <c r="AS7" s="10"/>
      <c r="AT7" s="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2:59">
      <c r="F8"/>
      <c r="G8"/>
      <c r="H8"/>
      <c r="I8"/>
      <c r="J8"/>
      <c r="K8" s="12"/>
      <c r="M8"/>
      <c r="O8"/>
      <c r="P8"/>
      <c r="R8" s="11"/>
      <c r="S8" s="11"/>
      <c r="T8" s="83"/>
      <c r="U8" s="11"/>
      <c r="V8" s="690"/>
      <c r="W8" s="5"/>
      <c r="X8" s="11"/>
      <c r="Y8" s="11"/>
      <c r="Z8" s="15"/>
      <c r="AA8" s="7"/>
      <c r="AB8" s="14"/>
      <c r="AC8" s="3"/>
      <c r="AD8" s="3"/>
      <c r="AE8" s="4"/>
      <c r="AF8" s="10"/>
      <c r="AG8" s="19"/>
      <c r="AK8" s="18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2:59">
      <c r="F9"/>
      <c r="G9"/>
      <c r="I9" s="12"/>
      <c r="K9" s="2"/>
      <c r="L9" s="143"/>
      <c r="M9"/>
      <c r="N9" s="143"/>
      <c r="O9"/>
      <c r="P9"/>
      <c r="R9" s="11"/>
      <c r="S9" s="11"/>
      <c r="T9" s="5"/>
      <c r="U9" s="5"/>
      <c r="V9" s="5"/>
      <c r="W9" s="5"/>
      <c r="X9" s="5"/>
      <c r="Y9" s="5"/>
      <c r="Z9" s="14"/>
      <c r="AA9" s="14"/>
      <c r="AB9" s="14"/>
      <c r="AC9" s="11"/>
      <c r="AD9" s="2"/>
      <c r="AE9" s="2"/>
      <c r="AF9" s="2"/>
      <c r="AG9" s="9"/>
      <c r="AK9" s="3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2:59">
      <c r="F10"/>
      <c r="G10"/>
      <c r="H10"/>
      <c r="I10"/>
      <c r="J10"/>
      <c r="K10"/>
      <c r="L10"/>
      <c r="M10"/>
      <c r="O10"/>
      <c r="P10"/>
      <c r="R10" s="11"/>
      <c r="S10" s="11"/>
      <c r="T10" s="5"/>
      <c r="U10" s="5"/>
      <c r="V10" s="11"/>
      <c r="W10" s="5"/>
      <c r="X10" s="11"/>
      <c r="Y10" s="11"/>
      <c r="Z10" s="11"/>
      <c r="AA10" s="24"/>
      <c r="AB10" s="11"/>
      <c r="AC10" s="21"/>
      <c r="AD10" s="12"/>
      <c r="AE10" s="1"/>
      <c r="AG10" s="1"/>
      <c r="AK10" s="3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2:59">
      <c r="I11" s="2"/>
      <c r="J11" s="2"/>
      <c r="K11"/>
      <c r="L11"/>
      <c r="N11"/>
      <c r="O11" s="284"/>
      <c r="R11" s="11"/>
      <c r="S11" s="84"/>
      <c r="T11" s="5"/>
      <c r="U11" s="5"/>
      <c r="V11" s="5"/>
      <c r="W11" s="11"/>
      <c r="X11" s="11"/>
      <c r="Y11" s="11"/>
      <c r="Z11" s="11"/>
      <c r="AA11" s="27"/>
      <c r="AB11" s="3"/>
      <c r="AC11" s="3"/>
      <c r="AD11" s="12"/>
      <c r="AE11" s="1"/>
      <c r="AG11" s="1"/>
      <c r="AK11" s="3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2:59">
      <c r="F12"/>
      <c r="G12"/>
      <c r="H12"/>
      <c r="I12" s="2"/>
      <c r="J12" s="2"/>
      <c r="K12" s="2"/>
      <c r="L12" s="2"/>
      <c r="M12"/>
      <c r="N12"/>
      <c r="O12"/>
      <c r="P12"/>
      <c r="R12" s="11"/>
      <c r="S12" s="110"/>
      <c r="T12" s="11"/>
      <c r="U12" s="518"/>
      <c r="V12" s="5"/>
      <c r="W12" s="11"/>
      <c r="X12" s="11"/>
      <c r="Y12" s="11"/>
      <c r="Z12" s="11"/>
      <c r="AA12" s="11"/>
      <c r="AB12" s="3"/>
      <c r="AC12" s="3"/>
      <c r="AD12" s="2"/>
      <c r="AE12" s="1"/>
      <c r="AF12" s="1"/>
      <c r="AG12" s="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2:59">
      <c r="I13"/>
      <c r="J13"/>
      <c r="K13" s="2"/>
      <c r="L13" s="2"/>
      <c r="M13" s="143"/>
      <c r="N13" s="9"/>
      <c r="O13"/>
      <c r="P13"/>
      <c r="R13" s="11"/>
      <c r="S13" s="110"/>
      <c r="T13" s="96"/>
      <c r="U13" s="95"/>
      <c r="V13" s="11"/>
      <c r="W13" s="11"/>
      <c r="X13" s="11"/>
      <c r="Y13" s="3"/>
      <c r="Z13" s="11"/>
      <c r="AA13" s="20"/>
      <c r="AB13" s="3"/>
      <c r="AC13" s="3"/>
      <c r="AD13" s="14"/>
      <c r="AE13" s="14"/>
      <c r="AF13" s="14"/>
      <c r="AG13" s="14"/>
      <c r="AK13" s="20"/>
      <c r="AL13" s="11"/>
      <c r="AM13" s="11"/>
      <c r="AN13" s="30"/>
      <c r="AO13" s="27"/>
      <c r="AP13" s="3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2:59" ht="15.75">
      <c r="F14" s="17"/>
      <c r="G14" s="17"/>
      <c r="H14" s="17"/>
      <c r="I14" t="s">
        <v>139</v>
      </c>
      <c r="K14"/>
      <c r="L14"/>
      <c r="M14"/>
      <c r="N14" s="26"/>
      <c r="O14" s="284"/>
      <c r="P14" s="26"/>
      <c r="Q14" s="26"/>
      <c r="R14" s="11"/>
      <c r="S14" s="110"/>
      <c r="T14" s="96"/>
      <c r="U14" s="95"/>
      <c r="V14" s="11"/>
      <c r="W14" s="11"/>
      <c r="X14" s="11"/>
      <c r="Y14" s="3"/>
      <c r="Z14" s="11"/>
      <c r="AA14" s="20"/>
      <c r="AB14" s="3"/>
      <c r="AC14" s="5"/>
      <c r="AD14" s="3"/>
      <c r="AE14" s="11"/>
      <c r="AF14" s="5"/>
      <c r="AG14" s="2"/>
      <c r="AH14" s="115"/>
      <c r="AI14" s="101"/>
      <c r="AJ14" s="109"/>
      <c r="AK14" s="20"/>
      <c r="AL14" s="11"/>
      <c r="AM14" s="30"/>
      <c r="AN14" s="19"/>
      <c r="AO14" s="19"/>
      <c r="AP14" s="3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2:59" ht="18.75" customHeight="1">
      <c r="D15"/>
      <c r="E15"/>
      <c r="F15"/>
      <c r="G15" s="285"/>
      <c r="H15" s="285"/>
      <c r="I15" s="285"/>
      <c r="J15" s="285"/>
      <c r="K15"/>
      <c r="N15" s="285"/>
      <c r="O15" s="285"/>
      <c r="P15" s="285"/>
      <c r="Q15" s="285"/>
      <c r="R15" s="38"/>
      <c r="S15" s="11"/>
      <c r="T15" s="167"/>
      <c r="U15" s="11"/>
      <c r="V15" s="11"/>
      <c r="W15" s="11"/>
      <c r="X15" s="11"/>
      <c r="Y15" s="11"/>
      <c r="Z15" s="11"/>
      <c r="AA15" s="20"/>
      <c r="AB15" s="11"/>
      <c r="AC15" s="5"/>
      <c r="AD15" s="5"/>
      <c r="AE15" s="5"/>
      <c r="AF15" s="5"/>
      <c r="AG15" s="5"/>
      <c r="AH15" s="110"/>
      <c r="AI15" s="96"/>
      <c r="AJ15" s="95"/>
      <c r="AK15" s="20"/>
      <c r="AL15" s="11"/>
      <c r="AM15" s="19"/>
      <c r="AN15" s="19"/>
      <c r="AO15" s="19"/>
      <c r="AP15" s="3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2:59" ht="16.5" customHeight="1">
      <c r="B16" s="74"/>
      <c r="C16" s="646"/>
      <c r="D16"/>
      <c r="E16"/>
      <c r="F16"/>
      <c r="G16"/>
      <c r="H16"/>
      <c r="I16"/>
      <c r="J16" s="284"/>
      <c r="K16"/>
      <c r="N16" s="626"/>
      <c r="O16" s="286"/>
      <c r="P16" s="287"/>
      <c r="Q16" s="286"/>
      <c r="R16" s="40"/>
      <c r="S16" s="152"/>
      <c r="T16" s="122"/>
      <c r="U16" s="179"/>
      <c r="V16" s="3"/>
      <c r="W16" s="4"/>
      <c r="X16" s="4"/>
      <c r="Y16" s="10"/>
      <c r="Z16" s="11"/>
      <c r="AA16" s="14"/>
      <c r="AB16" s="11"/>
      <c r="AC16" s="5"/>
      <c r="AD16" s="5"/>
      <c r="AE16" s="5"/>
      <c r="AF16" s="5"/>
      <c r="AG16" s="5"/>
      <c r="AH16" s="111"/>
      <c r="AI16" s="112"/>
      <c r="AJ16" s="95"/>
      <c r="AK16" s="14"/>
      <c r="AL16" s="11"/>
      <c r="AM16" s="19"/>
      <c r="AN16" s="19"/>
      <c r="AO16" s="19"/>
      <c r="AP16" s="3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2:60">
      <c r="B17" s="74"/>
      <c r="C17" s="143"/>
      <c r="D17" s="2"/>
      <c r="E17" s="285"/>
      <c r="F17" s="6"/>
      <c r="G17" s="6"/>
      <c r="H17" s="9"/>
      <c r="I17"/>
      <c r="J17" s="143"/>
      <c r="K17"/>
      <c r="L17" s="2"/>
      <c r="M17"/>
      <c r="N17" s="650"/>
      <c r="O17" s="9"/>
      <c r="P17" s="289"/>
      <c r="Q17" s="9"/>
      <c r="R17" s="40"/>
      <c r="S17" s="101"/>
      <c r="T17" s="171"/>
      <c r="U17" s="101"/>
      <c r="V17" s="3"/>
      <c r="W17" s="10"/>
      <c r="X17" s="10"/>
      <c r="Y17" s="10"/>
      <c r="Z17" s="11"/>
      <c r="AA17" s="14"/>
      <c r="AB17" s="11"/>
      <c r="AC17" s="3"/>
      <c r="AD17" s="11"/>
      <c r="AE17" s="3"/>
      <c r="AF17" s="10"/>
      <c r="AG17" s="10"/>
      <c r="AH17" s="113"/>
      <c r="AI17" s="112"/>
      <c r="AJ17" s="101"/>
      <c r="AK17" s="14"/>
      <c r="AL17" s="11"/>
      <c r="AM17" s="19"/>
      <c r="AN17" s="7"/>
      <c r="AO17" s="7"/>
      <c r="AP17" s="3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2:60">
      <c r="B18" s="74"/>
      <c r="C18" s="646" t="s">
        <v>248</v>
      </c>
      <c r="D18"/>
      <c r="E18"/>
      <c r="F18"/>
      <c r="G18"/>
      <c r="H18"/>
      <c r="I18"/>
      <c r="J18" s="284"/>
      <c r="K18"/>
      <c r="N18" s="626"/>
      <c r="O18" s="286"/>
      <c r="P18" s="287"/>
      <c r="Q18" s="286"/>
      <c r="R18" s="40"/>
      <c r="S18" s="120"/>
      <c r="T18" s="96"/>
      <c r="U18" s="100"/>
      <c r="V18" s="3"/>
      <c r="W18" s="4"/>
      <c r="X18" s="10"/>
      <c r="Y18" s="3"/>
      <c r="Z18" s="11"/>
      <c r="AA18" s="11"/>
      <c r="AB18" s="11"/>
      <c r="AH18" s="112"/>
      <c r="AI18" s="96"/>
      <c r="AJ18" s="95"/>
      <c r="AK18" s="14"/>
      <c r="AL18" s="11"/>
      <c r="AM18" s="7"/>
      <c r="AN18" s="19"/>
      <c r="AO18" s="19"/>
      <c r="AP18" s="31"/>
      <c r="AQ18" s="11"/>
      <c r="AR18" s="15"/>
      <c r="AS18" s="7"/>
      <c r="AT18" s="7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</row>
    <row r="19" spans="2:60" ht="15.75" customHeight="1">
      <c r="B19" s="74"/>
      <c r="C19" s="143"/>
      <c r="D19" s="2"/>
      <c r="E19" s="285"/>
      <c r="F19" s="6"/>
      <c r="G19" s="6"/>
      <c r="H19" s="9"/>
      <c r="I19"/>
      <c r="J19" s="143"/>
      <c r="K19"/>
      <c r="L19" s="2"/>
      <c r="M19"/>
      <c r="N19" s="650"/>
      <c r="O19" s="9"/>
      <c r="P19" s="289"/>
      <c r="Q19" s="9"/>
      <c r="R19" s="40"/>
      <c r="S19" s="110"/>
      <c r="T19" s="96"/>
      <c r="U19" s="110"/>
      <c r="V19" s="3"/>
      <c r="W19" s="10"/>
      <c r="X19" s="10"/>
      <c r="Y19" s="3"/>
      <c r="Z19" s="11"/>
      <c r="AA19" s="11"/>
      <c r="AB19" s="11"/>
      <c r="AH19" s="113"/>
      <c r="AI19" s="96"/>
      <c r="AJ19" s="95"/>
      <c r="AK19" s="14"/>
      <c r="AL19" s="11"/>
      <c r="AM19" s="19"/>
      <c r="AN19" s="19"/>
      <c r="AO19" s="19"/>
      <c r="AP19" s="3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2:60" ht="15.75" customHeight="1">
      <c r="B20" s="74"/>
      <c r="C20" s="288"/>
      <c r="D20" s="2"/>
      <c r="E20" s="2"/>
      <c r="F20" s="9"/>
      <c r="G20"/>
      <c r="H20" s="9"/>
      <c r="I20"/>
      <c r="J20" s="143"/>
      <c r="K20" s="284"/>
      <c r="L20" s="284"/>
      <c r="M20" s="651"/>
      <c r="N20" s="290"/>
      <c r="O20" s="290"/>
      <c r="P20" s="290"/>
      <c r="Q20" s="290"/>
      <c r="R20" s="40"/>
      <c r="S20" s="120"/>
      <c r="T20" s="108"/>
      <c r="U20" s="100"/>
      <c r="V20" s="22"/>
      <c r="W20" s="23"/>
      <c r="X20" s="14"/>
      <c r="Y20" s="11"/>
      <c r="Z20" s="11"/>
      <c r="AA20" s="11"/>
      <c r="AB20" s="11"/>
      <c r="AH20" s="113"/>
      <c r="AI20" s="96"/>
      <c r="AJ20" s="95"/>
      <c r="AK20" s="14"/>
      <c r="AL20" s="11"/>
      <c r="AM20" s="19"/>
      <c r="AN20" s="19"/>
      <c r="AO20" s="19"/>
      <c r="AP20" s="31"/>
      <c r="AQ20" s="11"/>
      <c r="AR20" s="15"/>
      <c r="AS20" s="7"/>
      <c r="AT20" s="7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</row>
    <row r="21" spans="2:60" ht="20.25" customHeight="1">
      <c r="B21" s="74"/>
      <c r="C21" s="12" t="s">
        <v>198</v>
      </c>
      <c r="F21" s="285"/>
      <c r="H21"/>
      <c r="I21" s="26"/>
      <c r="J21" s="26"/>
      <c r="K21" s="285"/>
      <c r="L21" s="285"/>
      <c r="M21" s="285"/>
      <c r="N21"/>
      <c r="O21"/>
      <c r="P21"/>
      <c r="R21" s="30"/>
      <c r="S21" s="110"/>
      <c r="T21" s="96"/>
      <c r="U21" s="95"/>
      <c r="V21" s="154"/>
      <c r="W21" s="153"/>
      <c r="X21" s="153"/>
      <c r="Y21" s="509"/>
      <c r="Z21" s="101"/>
      <c r="AA21" s="101"/>
      <c r="AB21" s="154"/>
      <c r="AC21" s="154"/>
      <c r="AD21" s="154"/>
      <c r="AE21" s="153"/>
      <c r="AF21" s="153"/>
      <c r="AG21" s="116"/>
      <c r="AH21" s="101"/>
      <c r="AI21" s="109"/>
      <c r="AJ21" s="101"/>
      <c r="AK21" s="95"/>
      <c r="AL21" s="101"/>
      <c r="AM21" s="121"/>
      <c r="AN21" s="262"/>
      <c r="AO21" s="121"/>
      <c r="AP21" s="352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</row>
    <row r="22" spans="2:60" ht="15.75" customHeight="1">
      <c r="B22" s="74"/>
      <c r="C22" s="646" t="s">
        <v>396</v>
      </c>
      <c r="D22"/>
      <c r="E22" s="288"/>
      <c r="F22"/>
      <c r="G22" s="285"/>
      <c r="H22" s="285"/>
      <c r="I22" s="285"/>
      <c r="J22" s="285"/>
      <c r="N22"/>
      <c r="O22" s="291"/>
      <c r="Q22" s="1"/>
      <c r="R22" s="40"/>
      <c r="S22" s="110"/>
      <c r="T22" s="96"/>
      <c r="U22" s="95"/>
      <c r="V22" s="101"/>
      <c r="W22" s="101"/>
      <c r="X22" s="509"/>
      <c r="Y22" s="509"/>
      <c r="Z22" s="101"/>
      <c r="AA22" s="101"/>
      <c r="AB22" s="154"/>
      <c r="AC22" s="154"/>
      <c r="AD22" s="154"/>
      <c r="AE22" s="509"/>
      <c r="AF22" s="509"/>
      <c r="AG22" s="116"/>
      <c r="AH22" s="115"/>
      <c r="AI22" s="101"/>
      <c r="AJ22" s="101"/>
      <c r="AK22" s="95"/>
      <c r="AL22" s="101"/>
      <c r="AM22" s="262"/>
      <c r="AN22" s="121"/>
      <c r="AO22" s="121"/>
      <c r="AP22" s="352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</row>
    <row r="23" spans="2:60" ht="13.5" customHeight="1">
      <c r="C23" s="13" t="s">
        <v>246</v>
      </c>
      <c r="D23" s="143"/>
      <c r="E23" s="2"/>
      <c r="F23" s="6"/>
      <c r="G23" s="6"/>
      <c r="H23" s="94"/>
      <c r="J23" s="142"/>
      <c r="K23" s="12"/>
      <c r="M23"/>
      <c r="N23" s="652"/>
      <c r="O23" s="653"/>
      <c r="P23" s="293"/>
      <c r="Q23" s="1"/>
      <c r="R23" s="110"/>
      <c r="S23" s="110"/>
      <c r="T23" s="96"/>
      <c r="U23" s="95"/>
      <c r="V23" s="101"/>
      <c r="W23" s="101"/>
      <c r="X23" s="509"/>
      <c r="Y23" s="154"/>
      <c r="Z23" s="101"/>
      <c r="AA23" s="101"/>
      <c r="AB23" s="129"/>
      <c r="AC23" s="116"/>
      <c r="AD23" s="101"/>
      <c r="AE23" s="116"/>
      <c r="AF23" s="116"/>
      <c r="AG23" s="116"/>
      <c r="AH23" s="114"/>
      <c r="AI23" s="96"/>
      <c r="AJ23" s="95"/>
      <c r="AK23" s="199"/>
      <c r="AL23" s="101"/>
      <c r="AM23" s="121"/>
      <c r="AN23" s="121"/>
      <c r="AO23" s="121"/>
      <c r="AP23" s="352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</row>
    <row r="24" spans="2:60" ht="13.5" customHeight="1">
      <c r="B24" s="292"/>
      <c r="C24" s="74"/>
      <c r="E24"/>
      <c r="F24"/>
      <c r="G24" s="9"/>
      <c r="H24" s="9"/>
      <c r="I24"/>
      <c r="J24" s="142"/>
      <c r="K24"/>
      <c r="L24"/>
      <c r="M24"/>
      <c r="N24" s="61"/>
      <c r="O24" s="74"/>
      <c r="P24" s="295"/>
      <c r="Q24" s="1"/>
      <c r="R24" s="101"/>
      <c r="S24" s="101"/>
      <c r="T24" s="17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16"/>
      <c r="AF24" s="116"/>
      <c r="AG24" s="116"/>
      <c r="AH24" s="110"/>
      <c r="AI24" s="96"/>
      <c r="AJ24" s="95"/>
      <c r="AK24" s="199"/>
      <c r="AL24" s="101"/>
      <c r="AM24" s="262"/>
      <c r="AN24" s="121"/>
      <c r="AO24" s="121"/>
      <c r="AP24" s="352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</row>
    <row r="25" spans="2:60" ht="12.75" customHeight="1">
      <c r="B25" s="294"/>
      <c r="C25" s="381" t="s">
        <v>247</v>
      </c>
      <c r="K25"/>
      <c r="L25"/>
      <c r="N25" s="288"/>
      <c r="O25" s="74"/>
      <c r="P25" s="288"/>
      <c r="Q25" s="1"/>
      <c r="R25" s="101"/>
      <c r="S25" s="112"/>
      <c r="T25" s="96"/>
      <c r="U25" s="95"/>
      <c r="V25" s="101"/>
      <c r="W25" s="101"/>
      <c r="X25" s="101"/>
      <c r="Y25" s="101"/>
      <c r="Z25" s="101"/>
      <c r="AA25" s="101"/>
      <c r="AB25" s="101"/>
      <c r="AC25" s="101"/>
      <c r="AD25" s="116"/>
      <c r="AE25" s="116"/>
      <c r="AF25" s="116"/>
      <c r="AG25" s="116"/>
      <c r="AH25" s="110"/>
      <c r="AI25" s="96"/>
      <c r="AJ25" s="95"/>
      <c r="AK25" s="95"/>
      <c r="AL25" s="101"/>
      <c r="AM25" s="121"/>
      <c r="AN25" s="121"/>
      <c r="AO25" s="121"/>
      <c r="AP25" s="352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101"/>
      <c r="BD25" s="101"/>
      <c r="BE25" s="101"/>
      <c r="BF25" s="101"/>
      <c r="BG25" s="101"/>
    </row>
    <row r="26" spans="2:60" ht="13.5" customHeight="1">
      <c r="B26" s="296"/>
      <c r="K26"/>
      <c r="L26"/>
      <c r="M26"/>
      <c r="N26"/>
      <c r="O26"/>
      <c r="P26"/>
      <c r="Q26" s="1126"/>
      <c r="R26" s="101"/>
      <c r="S26" s="170"/>
      <c r="T26" s="218"/>
      <c r="U26" s="100"/>
      <c r="V26" s="101"/>
      <c r="W26" s="101"/>
      <c r="X26" s="101"/>
      <c r="Y26" s="101"/>
      <c r="Z26" s="101"/>
      <c r="AA26" s="101"/>
      <c r="AB26" s="101"/>
      <c r="AC26" s="101"/>
      <c r="AD26" s="101"/>
      <c r="AE26" s="116"/>
      <c r="AF26" s="101"/>
      <c r="AG26" s="101"/>
      <c r="AH26" s="110"/>
      <c r="AI26" s="96"/>
      <c r="AJ26" s="100"/>
      <c r="AK26" s="95"/>
      <c r="AL26" s="101"/>
      <c r="AM26" s="121"/>
      <c r="AN26" s="121"/>
      <c r="AO26" s="121"/>
      <c r="AP26" s="352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</row>
    <row r="27" spans="2:60" ht="15.75" customHeight="1">
      <c r="C27" s="25" t="s">
        <v>141</v>
      </c>
      <c r="E27"/>
      <c r="G27" s="9"/>
      <c r="H27" s="2"/>
      <c r="I27"/>
      <c r="J27" s="142"/>
      <c r="K27" s="298"/>
      <c r="L27" s="298"/>
      <c r="M27" s="298"/>
      <c r="O27" s="74"/>
      <c r="P27" s="143"/>
      <c r="Q27" s="143"/>
      <c r="R27" s="101"/>
      <c r="S27" s="145"/>
      <c r="T27" s="96"/>
      <c r="U27" s="95"/>
      <c r="V27" s="101"/>
      <c r="W27" s="101"/>
      <c r="X27" s="101"/>
      <c r="Y27" s="110"/>
      <c r="Z27" s="95"/>
      <c r="AA27" s="93"/>
      <c r="AB27" s="111"/>
      <c r="AC27" s="111"/>
      <c r="AD27" s="111"/>
      <c r="AE27" s="174"/>
      <c r="AF27" s="111"/>
      <c r="AG27" s="111"/>
      <c r="AH27" s="111"/>
      <c r="AI27" s="111"/>
      <c r="AJ27" s="111"/>
      <c r="AK27" s="111"/>
      <c r="AL27" s="111"/>
      <c r="AM27" s="111"/>
      <c r="AN27" s="95"/>
      <c r="AO27" s="95"/>
      <c r="AP27" s="352"/>
      <c r="AQ27" s="199"/>
      <c r="AR27" s="199"/>
      <c r="AS27" s="93"/>
      <c r="AT27" s="96"/>
      <c r="AU27" s="96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14"/>
    </row>
    <row r="28" spans="2:60" ht="17.25" customHeight="1">
      <c r="B28" s="288"/>
      <c r="C28" s="295"/>
      <c r="D28" s="295"/>
      <c r="E28" s="142"/>
      <c r="F28" s="142"/>
      <c r="G28" s="142"/>
      <c r="H28" s="288"/>
      <c r="I28" s="74"/>
      <c r="J28" s="142"/>
      <c r="K28" s="298"/>
      <c r="L28" s="298"/>
      <c r="M28" s="1124"/>
      <c r="N28" s="288"/>
      <c r="O28" s="74"/>
      <c r="P28" s="143"/>
      <c r="Q28" s="142"/>
      <c r="R28" s="101"/>
      <c r="S28" s="110"/>
      <c r="T28" s="96"/>
      <c r="U28" s="95"/>
      <c r="V28" s="101"/>
      <c r="W28" s="101"/>
      <c r="X28" s="101"/>
      <c r="Y28" s="110"/>
      <c r="Z28" s="96"/>
      <c r="AA28" s="93"/>
      <c r="AB28" s="111"/>
      <c r="AC28" s="111"/>
      <c r="AD28" s="470"/>
      <c r="AE28" s="174"/>
      <c r="AF28" s="111"/>
      <c r="AG28" s="173"/>
      <c r="AH28" s="173"/>
      <c r="AI28" s="173"/>
      <c r="AJ28" s="173"/>
      <c r="AK28" s="173"/>
      <c r="AL28" s="173"/>
      <c r="AM28" s="173"/>
      <c r="AN28" s="95"/>
      <c r="AO28" s="95"/>
      <c r="AP28" s="352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</row>
    <row r="29" spans="2:60" ht="13.5" customHeight="1">
      <c r="B29" s="297"/>
      <c r="C29" s="295"/>
      <c r="D29"/>
      <c r="E29"/>
      <c r="F29"/>
      <c r="G29"/>
      <c r="H29" s="297"/>
      <c r="I29" s="74"/>
      <c r="J29" s="142"/>
      <c r="K29" s="298"/>
      <c r="L29" s="298"/>
      <c r="M29" s="298"/>
      <c r="N29" s="288"/>
      <c r="O29" s="74"/>
      <c r="P29" s="143"/>
      <c r="Q29" s="143"/>
      <c r="R29" s="112"/>
      <c r="S29" s="110"/>
      <c r="T29" s="96"/>
      <c r="U29" s="95"/>
      <c r="V29" s="101"/>
      <c r="W29" s="101"/>
      <c r="X29" s="101"/>
      <c r="Y29" s="110"/>
      <c r="Z29" s="96"/>
      <c r="AA29" s="93"/>
      <c r="AB29" s="111"/>
      <c r="AC29" s="111"/>
      <c r="AD29" s="111"/>
      <c r="AE29" s="174"/>
      <c r="AF29" s="111"/>
      <c r="AG29" s="111"/>
      <c r="AH29" s="111"/>
      <c r="AI29" s="470"/>
      <c r="AJ29" s="111"/>
      <c r="AK29" s="328"/>
      <c r="AL29" s="111"/>
      <c r="AM29" s="111"/>
      <c r="AN29" s="95"/>
      <c r="AO29" s="95"/>
      <c r="AP29" s="352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</row>
    <row r="30" spans="2:60" ht="15.75" customHeight="1">
      <c r="C30" s="94" t="s">
        <v>476</v>
      </c>
      <c r="E30"/>
      <c r="H30"/>
      <c r="K30" s="298"/>
      <c r="L30" s="12" t="s">
        <v>458</v>
      </c>
      <c r="N30" s="297"/>
      <c r="O30" s="74"/>
      <c r="P30" s="143"/>
      <c r="Q30" s="143"/>
      <c r="R30" s="113"/>
      <c r="S30" s="101"/>
      <c r="T30" s="171"/>
      <c r="U30" s="101"/>
      <c r="V30" s="93"/>
      <c r="W30" s="93"/>
      <c r="X30" s="93"/>
      <c r="Y30" s="110"/>
      <c r="Z30" s="96"/>
      <c r="AA30" s="93"/>
      <c r="AB30" s="111"/>
      <c r="AC30" s="111"/>
      <c r="AD30" s="111"/>
      <c r="AE30" s="174"/>
      <c r="AF30" s="510"/>
      <c r="AG30" s="111"/>
      <c r="AH30" s="111"/>
      <c r="AI30" s="470"/>
      <c r="AJ30" s="221"/>
      <c r="AK30" s="328"/>
      <c r="AL30" s="111"/>
      <c r="AM30" s="111"/>
      <c r="AN30" s="95"/>
      <c r="AO30" s="95"/>
      <c r="AP30" s="93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</row>
    <row r="31" spans="2:60" ht="15" customHeight="1">
      <c r="C31" s="74"/>
      <c r="D31" s="143"/>
      <c r="E31"/>
      <c r="F31"/>
      <c r="G31"/>
      <c r="H31"/>
      <c r="I31"/>
      <c r="J31"/>
      <c r="K31" s="298"/>
      <c r="L31" s="301"/>
      <c r="M31" s="298"/>
      <c r="N31" s="302"/>
      <c r="O31"/>
      <c r="P31" s="73"/>
      <c r="Q31" s="143"/>
      <c r="R31" s="113"/>
      <c r="S31" s="110"/>
      <c r="T31" s="96"/>
      <c r="U31" s="91"/>
      <c r="V31" s="101"/>
      <c r="W31" s="101"/>
      <c r="X31" s="101"/>
      <c r="Y31" s="145"/>
      <c r="Z31" s="96"/>
      <c r="AA31" s="93"/>
      <c r="AB31" s="111"/>
      <c r="AC31" s="328"/>
      <c r="AD31" s="111"/>
      <c r="AE31" s="174"/>
      <c r="AF31" s="111"/>
      <c r="AG31" s="111"/>
      <c r="AH31" s="111"/>
      <c r="AI31" s="470"/>
      <c r="AJ31" s="221"/>
      <c r="AK31" s="111"/>
      <c r="AL31" s="221"/>
      <c r="AM31" s="111"/>
      <c r="AN31" s="95"/>
      <c r="AO31" s="95"/>
      <c r="AP31" s="51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</row>
    <row r="32" spans="2:60" ht="13.5" customHeight="1">
      <c r="C32" s="73"/>
      <c r="D32"/>
      <c r="E32"/>
      <c r="F32"/>
      <c r="G32"/>
      <c r="H32"/>
      <c r="I32"/>
      <c r="J32" s="143"/>
      <c r="K32" s="1127"/>
      <c r="L32" s="74"/>
      <c r="M32" s="143"/>
      <c r="N32" s="288"/>
      <c r="O32" s="74"/>
      <c r="P32" s="143"/>
      <c r="Q32" s="1126"/>
      <c r="R32" s="113"/>
      <c r="S32" s="170"/>
      <c r="T32" s="218"/>
      <c r="U32" s="91"/>
      <c r="V32" s="101"/>
      <c r="W32" s="101"/>
      <c r="X32" s="101"/>
      <c r="Y32" s="101"/>
      <c r="Z32" s="101"/>
      <c r="AA32" s="101"/>
      <c r="AB32" s="101"/>
      <c r="AC32" s="101"/>
      <c r="AD32" s="101"/>
      <c r="AE32" s="95"/>
      <c r="AF32" s="101"/>
      <c r="AG32" s="101"/>
      <c r="AH32" s="101"/>
      <c r="AI32" s="101"/>
      <c r="AJ32" s="95"/>
      <c r="AK32" s="95"/>
      <c r="AL32" s="95"/>
      <c r="AM32" s="95"/>
      <c r="AN32" s="95"/>
      <c r="AO32" s="95"/>
      <c r="AP32" s="51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</row>
    <row r="33" spans="2:59" ht="14.25" customHeight="1">
      <c r="C33" s="300" t="s">
        <v>475</v>
      </c>
      <c r="D33"/>
      <c r="E33"/>
      <c r="F33" s="28"/>
      <c r="G33" s="299"/>
      <c r="H33"/>
      <c r="I33" s="28"/>
      <c r="J33" s="28"/>
      <c r="K33"/>
      <c r="L33" s="625"/>
      <c r="M33"/>
      <c r="N33" s="1128"/>
      <c r="O33" s="74"/>
      <c r="P33" s="143"/>
      <c r="Q33" s="1126"/>
      <c r="R33" s="110"/>
      <c r="S33" s="145"/>
      <c r="T33" s="96"/>
      <c r="U33" s="93"/>
      <c r="V33" s="101"/>
      <c r="W33" s="101"/>
      <c r="X33" s="101"/>
      <c r="Y33" s="101"/>
      <c r="Z33" s="101"/>
      <c r="AA33" s="101"/>
      <c r="AB33" s="101"/>
      <c r="AC33" s="101"/>
      <c r="AD33" s="101"/>
      <c r="AE33" s="95"/>
      <c r="AF33" s="101"/>
      <c r="AG33" s="101"/>
      <c r="AH33" s="101"/>
      <c r="AI33" s="101"/>
      <c r="AJ33" s="95"/>
      <c r="AK33" s="95"/>
      <c r="AL33" s="95"/>
      <c r="AM33" s="95"/>
      <c r="AN33" s="95"/>
      <c r="AO33" s="95"/>
      <c r="AP33" s="352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</row>
    <row r="34" spans="2:59" ht="12.75" customHeight="1">
      <c r="C34" s="1"/>
      <c r="E34"/>
      <c r="G34"/>
      <c r="H34"/>
      <c r="I34"/>
      <c r="J34"/>
      <c r="K34"/>
      <c r="L34"/>
      <c r="M34"/>
      <c r="N34" s="1128"/>
      <c r="O34" s="74"/>
      <c r="P34" s="143"/>
      <c r="Q34" s="143"/>
      <c r="R34" s="110"/>
      <c r="S34" s="101"/>
      <c r="T34" s="109"/>
      <c r="U34" s="101"/>
      <c r="V34" s="101"/>
      <c r="W34" s="101"/>
      <c r="X34" s="101"/>
      <c r="Y34" s="101"/>
      <c r="Z34" s="101"/>
      <c r="AA34" s="95"/>
      <c r="AB34" s="495"/>
      <c r="AC34" s="96"/>
      <c r="AD34" s="95"/>
      <c r="AE34" s="497"/>
      <c r="AF34" s="101"/>
      <c r="AG34" s="101"/>
      <c r="AH34" s="101"/>
      <c r="AI34" s="101"/>
      <c r="AJ34" s="95"/>
      <c r="AK34" s="95"/>
      <c r="AL34" s="95"/>
      <c r="AM34" s="95"/>
      <c r="AN34" s="263"/>
      <c r="AO34" s="95"/>
      <c r="AP34" s="352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</row>
    <row r="35" spans="2:59" ht="16.5" customHeight="1">
      <c r="B35" s="307"/>
      <c r="C35" s="307"/>
      <c r="D35" s="307"/>
      <c r="E35" s="308"/>
      <c r="F35" s="307"/>
      <c r="G35" s="307"/>
      <c r="H35" s="307"/>
      <c r="I35" s="307"/>
      <c r="J35" s="307"/>
      <c r="K35" s="307"/>
      <c r="L35" s="307"/>
      <c r="M35" s="307"/>
      <c r="N35" s="294"/>
      <c r="O35" s="74"/>
      <c r="P35" s="143"/>
      <c r="Q35" s="95"/>
      <c r="R35" s="101"/>
      <c r="S35" s="101"/>
      <c r="T35" s="101"/>
      <c r="U35" s="101"/>
      <c r="V35" s="101"/>
      <c r="W35" s="181"/>
      <c r="X35" s="471"/>
      <c r="Y35" s="101"/>
      <c r="Z35" s="181"/>
      <c r="AA35" s="181"/>
      <c r="AB35" s="101"/>
      <c r="AC35" s="472"/>
      <c r="AD35" s="101"/>
      <c r="AE35" s="101"/>
      <c r="AF35" s="93"/>
      <c r="AG35" s="101"/>
      <c r="AH35" s="101"/>
      <c r="AI35" s="101"/>
      <c r="AJ35" s="101"/>
      <c r="AK35" s="101"/>
      <c r="AL35" s="101"/>
      <c r="AM35" s="95"/>
      <c r="AN35" s="95"/>
      <c r="AO35" s="95"/>
      <c r="AP35" s="352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</row>
    <row r="36" spans="2:59" ht="15" customHeight="1">
      <c r="B36" s="298"/>
      <c r="C36" s="298"/>
      <c r="D36" s="301"/>
      <c r="E36" s="309"/>
      <c r="F36" s="298"/>
      <c r="G36" s="290"/>
      <c r="H36" s="290"/>
      <c r="I36" s="290"/>
      <c r="J36" s="290"/>
      <c r="K36" s="290"/>
      <c r="L36" s="290"/>
      <c r="M36" s="290"/>
      <c r="N36" s="294"/>
      <c r="O36" s="74"/>
      <c r="P36" s="143"/>
      <c r="Q36" s="95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15"/>
      <c r="AI36" s="101"/>
      <c r="AJ36" s="109"/>
      <c r="AK36" s="101"/>
      <c r="AL36" s="101"/>
      <c r="AM36" s="95"/>
      <c r="AN36" s="95"/>
      <c r="AO36" s="95"/>
      <c r="AP36" s="352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</row>
    <row r="37" spans="2:59" ht="16.5" customHeight="1">
      <c r="B37" s="310"/>
      <c r="C37" s="310"/>
      <c r="D37" s="310"/>
      <c r="E37" s="311"/>
      <c r="F37" s="310"/>
      <c r="G37" s="310"/>
      <c r="H37" s="312"/>
      <c r="I37" s="310"/>
      <c r="J37" s="312"/>
      <c r="K37" s="312"/>
      <c r="L37" s="310"/>
      <c r="M37" s="310"/>
      <c r="N37" s="302"/>
      <c r="O37"/>
      <c r="P37"/>
      <c r="Q37" s="95"/>
      <c r="R37" s="101"/>
      <c r="S37" s="101"/>
      <c r="T37" s="101"/>
      <c r="U37" s="101"/>
      <c r="V37" s="181"/>
      <c r="W37" s="181"/>
      <c r="X37" s="101"/>
      <c r="Y37" s="181"/>
      <c r="Z37" s="181"/>
      <c r="AA37" s="101"/>
      <c r="AB37" s="96"/>
      <c r="AC37" s="101"/>
      <c r="AD37" s="101"/>
      <c r="AE37" s="101"/>
      <c r="AF37" s="101"/>
      <c r="AG37" s="101"/>
      <c r="AH37" s="101"/>
      <c r="AI37" s="171"/>
      <c r="AJ37" s="101"/>
      <c r="AK37" s="101"/>
      <c r="AL37" s="101"/>
      <c r="AM37" s="95"/>
      <c r="AN37" s="95"/>
      <c r="AO37" s="95"/>
      <c r="AP37" s="352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</row>
    <row r="38" spans="2:59" ht="13.5" customHeight="1">
      <c r="D38"/>
      <c r="E38"/>
      <c r="F38"/>
      <c r="G38"/>
      <c r="H38"/>
      <c r="I38"/>
      <c r="J38"/>
      <c r="K38"/>
      <c r="L38"/>
      <c r="M38"/>
      <c r="N38" s="61"/>
      <c r="O38" s="74"/>
      <c r="P38" s="313"/>
      <c r="Q38" s="95"/>
      <c r="R38" s="101"/>
      <c r="S38" s="476"/>
      <c r="T38" s="477"/>
      <c r="U38" s="478"/>
      <c r="V38" s="479"/>
      <c r="W38" s="480"/>
      <c r="X38" s="480"/>
      <c r="Y38" s="480"/>
      <c r="Z38" s="480"/>
      <c r="AA38" s="480"/>
      <c r="AB38" s="480"/>
      <c r="AC38" s="476"/>
      <c r="AD38" s="476"/>
      <c r="AE38" s="481"/>
      <c r="AF38" s="101"/>
      <c r="AG38" s="101"/>
      <c r="AH38" s="110"/>
      <c r="AI38" s="96"/>
      <c r="AJ38" s="95"/>
      <c r="AK38" s="101"/>
      <c r="AL38" s="101"/>
      <c r="AM38" s="494"/>
      <c r="AN38" s="494"/>
      <c r="AO38" s="494"/>
      <c r="AP38" s="352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</row>
    <row r="39" spans="2:59" ht="17.25" customHeight="1">
      <c r="D39"/>
      <c r="E39"/>
      <c r="F39"/>
      <c r="G39"/>
      <c r="H39"/>
      <c r="I39"/>
      <c r="J39"/>
      <c r="K39" s="625"/>
      <c r="L39"/>
      <c r="M39" s="625"/>
      <c r="N39" s="314"/>
      <c r="O39" s="74"/>
      <c r="P39" s="143"/>
      <c r="Q39" s="101"/>
      <c r="R39" s="101"/>
      <c r="S39" s="204"/>
      <c r="T39" s="204"/>
      <c r="U39" s="204"/>
      <c r="V39" s="482"/>
      <c r="W39" s="204"/>
      <c r="X39" s="204"/>
      <c r="Y39" s="204"/>
      <c r="Z39" s="204"/>
      <c r="AA39" s="204"/>
      <c r="AB39" s="204"/>
      <c r="AC39" s="204"/>
      <c r="AD39" s="204"/>
      <c r="AE39" s="204"/>
      <c r="AF39" s="95"/>
      <c r="AG39" s="101"/>
      <c r="AH39" s="222"/>
      <c r="AI39" s="96"/>
      <c r="AJ39" s="95"/>
      <c r="AK39" s="101"/>
      <c r="AL39" s="101"/>
      <c r="AM39" s="121"/>
      <c r="AN39" s="121"/>
      <c r="AO39" s="121"/>
      <c r="AP39" s="352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</row>
    <row r="40" spans="2:59" ht="13.5" customHeight="1">
      <c r="D40"/>
      <c r="E40" s="144"/>
      <c r="F40"/>
      <c r="G40"/>
      <c r="H40"/>
      <c r="I40"/>
      <c r="J40"/>
      <c r="K40"/>
      <c r="L40"/>
      <c r="M40" s="625"/>
      <c r="N40" s="288"/>
      <c r="O40" s="74"/>
      <c r="P40" s="143"/>
      <c r="Q40" s="101"/>
      <c r="R40" s="101"/>
      <c r="S40" s="111"/>
      <c r="T40" s="328"/>
      <c r="U40" s="111"/>
      <c r="V40" s="174"/>
      <c r="W40" s="111"/>
      <c r="X40" s="111"/>
      <c r="Y40" s="111"/>
      <c r="Z40" s="111"/>
      <c r="AA40" s="111"/>
      <c r="AB40" s="111"/>
      <c r="AC40" s="221"/>
      <c r="AD40" s="111"/>
      <c r="AE40" s="341"/>
      <c r="AF40" s="101"/>
      <c r="AG40" s="101"/>
      <c r="AH40" s="113"/>
      <c r="AI40" s="96"/>
      <c r="AJ40" s="108"/>
      <c r="AK40" s="101"/>
      <c r="AL40" s="101"/>
      <c r="AM40" s="262"/>
      <c r="AN40" s="96"/>
      <c r="AO40" s="96"/>
      <c r="AP40" s="93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</row>
    <row r="41" spans="2:59" ht="15" customHeight="1">
      <c r="B41" s="302"/>
      <c r="D41"/>
      <c r="E41"/>
      <c r="F41"/>
      <c r="G41"/>
      <c r="H41"/>
      <c r="I41"/>
      <c r="J41"/>
      <c r="K41"/>
      <c r="L41"/>
      <c r="M41"/>
      <c r="N41" s="288"/>
      <c r="O41" s="74"/>
      <c r="P41" s="143"/>
      <c r="Q41" s="101"/>
      <c r="R41" s="101"/>
      <c r="S41" s="483"/>
      <c r="T41" s="483"/>
      <c r="U41" s="483"/>
      <c r="V41" s="484"/>
      <c r="W41" s="483"/>
      <c r="X41" s="483"/>
      <c r="Y41" s="485"/>
      <c r="Z41" s="483"/>
      <c r="AA41" s="485"/>
      <c r="AB41" s="485"/>
      <c r="AC41" s="483"/>
      <c r="AD41" s="483"/>
      <c r="AE41" s="483"/>
      <c r="AF41" s="101"/>
      <c r="AG41" s="101"/>
      <c r="AH41" s="110"/>
      <c r="AI41" s="96"/>
      <c r="AJ41" s="95"/>
      <c r="AK41" s="101"/>
      <c r="AL41" s="101"/>
      <c r="AM41" s="121"/>
      <c r="AN41" s="121"/>
      <c r="AO41" s="121"/>
      <c r="AP41" s="352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</row>
    <row r="42" spans="2:59" ht="12" customHeight="1">
      <c r="D42" s="313"/>
      <c r="E42"/>
      <c r="F42"/>
      <c r="G42"/>
      <c r="H42"/>
      <c r="I42"/>
      <c r="J42"/>
      <c r="K42"/>
      <c r="L42"/>
      <c r="M42"/>
      <c r="N42" s="288"/>
      <c r="O42" s="74"/>
      <c r="P42" s="295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13"/>
      <c r="AI42" s="96"/>
      <c r="AJ42" s="95"/>
      <c r="AK42" s="101"/>
      <c r="AL42" s="101"/>
      <c r="AM42" s="121"/>
      <c r="AN42" s="121"/>
      <c r="AO42" s="121"/>
      <c r="AP42" s="352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</row>
    <row r="43" spans="2:59" ht="12" customHeight="1">
      <c r="B43" s="314"/>
      <c r="C43" s="74"/>
      <c r="D43" s="143"/>
      <c r="E43"/>
      <c r="F43"/>
      <c r="G43" s="143"/>
      <c r="H43" s="143"/>
      <c r="I43" s="143"/>
      <c r="J43" s="143"/>
      <c r="K43" s="143"/>
      <c r="L43" s="143"/>
      <c r="M43" s="143"/>
      <c r="N43" s="288"/>
      <c r="O43" s="74"/>
      <c r="P43" s="143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472"/>
      <c r="AC43" s="101"/>
      <c r="AD43" s="472"/>
      <c r="AE43" s="101"/>
      <c r="AF43" s="101"/>
      <c r="AG43" s="101"/>
      <c r="AH43" s="113"/>
      <c r="AI43" s="96"/>
      <c r="AJ43" s="95"/>
      <c r="AK43" s="101"/>
      <c r="AL43" s="101"/>
      <c r="AM43" s="96"/>
      <c r="AN43" s="121"/>
      <c r="AO43" s="121"/>
      <c r="AP43" s="352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</row>
    <row r="44" spans="2:59" ht="15" customHeight="1">
      <c r="B44" s="288"/>
      <c r="C44" s="74"/>
      <c r="D44" s="143"/>
      <c r="E44"/>
      <c r="F44"/>
      <c r="G44" s="143"/>
      <c r="H44" s="143"/>
      <c r="I44" s="143"/>
      <c r="J44" s="143"/>
      <c r="K44"/>
      <c r="L44"/>
      <c r="M44"/>
      <c r="N44" s="297"/>
      <c r="O44" s="74"/>
      <c r="P44" s="143"/>
      <c r="Q44" s="101"/>
      <c r="R44" s="101"/>
      <c r="S44" s="101"/>
      <c r="T44" s="101"/>
      <c r="U44" s="101"/>
      <c r="V44" s="486"/>
      <c r="W44" s="101"/>
      <c r="X44" s="101"/>
      <c r="Y44" s="101"/>
      <c r="Z44" s="101"/>
      <c r="AA44" s="101"/>
      <c r="AB44" s="101"/>
      <c r="AC44" s="101"/>
      <c r="AD44" s="472"/>
      <c r="AE44" s="101"/>
      <c r="AF44" s="101"/>
      <c r="AG44" s="101"/>
      <c r="AH44" s="101"/>
      <c r="AI44" s="109"/>
      <c r="AJ44" s="101"/>
      <c r="AK44" s="101"/>
      <c r="AL44" s="101"/>
      <c r="AM44" s="121"/>
      <c r="AN44" s="152"/>
      <c r="AO44" s="121"/>
      <c r="AP44" s="352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</row>
    <row r="45" spans="2:59" ht="16.5" customHeight="1">
      <c r="B45" s="288"/>
      <c r="K45" s="143"/>
      <c r="L45" s="143"/>
      <c r="M45"/>
      <c r="N45"/>
      <c r="O45"/>
      <c r="P45" s="73"/>
      <c r="Q45" s="101"/>
      <c r="R45" s="110"/>
      <c r="S45" s="115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9"/>
      <c r="AJ45" s="101"/>
      <c r="AK45" s="101"/>
      <c r="AL45" s="101"/>
      <c r="AM45" s="121"/>
      <c r="AN45" s="121"/>
      <c r="AO45" s="121"/>
      <c r="AP45" s="352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</row>
    <row r="46" spans="2:59" ht="16.5" customHeight="1">
      <c r="Q46" s="101"/>
      <c r="R46" s="115"/>
      <c r="S46" s="110"/>
      <c r="T46" s="96"/>
      <c r="U46" s="95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21"/>
      <c r="AN46" s="121"/>
      <c r="AO46" s="121"/>
      <c r="AP46" s="352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</row>
    <row r="47" spans="2:59" ht="15.75" customHeight="1">
      <c r="Q47" s="101"/>
      <c r="R47" s="115"/>
      <c r="S47" s="110"/>
      <c r="T47" s="96"/>
      <c r="U47" s="95"/>
      <c r="V47" s="101"/>
      <c r="W47" s="101"/>
      <c r="X47" s="95"/>
      <c r="Y47" s="95"/>
      <c r="Z47" s="95"/>
      <c r="AA47" s="95"/>
      <c r="AB47" s="95"/>
      <c r="AC47" s="95"/>
      <c r="AD47" s="95"/>
      <c r="AE47" s="95"/>
      <c r="AF47" s="101"/>
      <c r="AG47" s="101"/>
      <c r="AH47" s="112"/>
      <c r="AI47" s="96"/>
      <c r="AJ47" s="95"/>
      <c r="AK47" s="101"/>
      <c r="AL47" s="101"/>
      <c r="AM47" s="121"/>
      <c r="AN47" s="96"/>
      <c r="AO47" s="96"/>
      <c r="AP47" s="95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</row>
    <row r="48" spans="2:59" ht="12.75" customHeight="1">
      <c r="B48" s="11"/>
      <c r="Q48" s="101"/>
      <c r="R48" s="114"/>
      <c r="S48" s="113"/>
      <c r="T48" s="96"/>
      <c r="U48" s="212"/>
      <c r="V48" s="101"/>
      <c r="W48" s="101"/>
      <c r="X48" s="95"/>
      <c r="Y48" s="95"/>
      <c r="Z48" s="95"/>
      <c r="AA48" s="95"/>
      <c r="AB48" s="101"/>
      <c r="AC48" s="101"/>
      <c r="AD48" s="101"/>
      <c r="AE48" s="101"/>
      <c r="AF48" s="101"/>
      <c r="AG48" s="101"/>
      <c r="AH48" s="110"/>
      <c r="AI48" s="96"/>
      <c r="AJ48" s="95"/>
      <c r="AK48" s="101"/>
      <c r="AL48" s="101"/>
      <c r="AM48" s="121"/>
      <c r="AN48" s="96"/>
      <c r="AO48" s="96"/>
      <c r="AP48" s="100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</row>
    <row r="49" spans="1:59" ht="15" customHeight="1">
      <c r="Q49" s="101"/>
      <c r="R49" s="110"/>
      <c r="S49" s="110"/>
      <c r="T49" s="96"/>
      <c r="U49" s="95"/>
      <c r="V49" s="101"/>
      <c r="W49" s="101"/>
      <c r="X49" s="95"/>
      <c r="Y49" s="95"/>
      <c r="Z49" s="95"/>
      <c r="AA49" s="95"/>
      <c r="AB49" s="95"/>
      <c r="AC49" s="95"/>
      <c r="AD49" s="95"/>
      <c r="AE49" s="95"/>
      <c r="AF49" s="101"/>
      <c r="AG49" s="101"/>
      <c r="AH49" s="101"/>
      <c r="AI49" s="109"/>
      <c r="AJ49" s="101"/>
      <c r="AK49" s="101"/>
      <c r="AL49" s="101"/>
      <c r="AM49" s="101"/>
      <c r="AN49" s="121"/>
      <c r="AO49" s="121"/>
      <c r="AP49" s="352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</row>
    <row r="50" spans="1:59" ht="16.5" customHeight="1">
      <c r="C50" s="1" t="s">
        <v>142</v>
      </c>
      <c r="D50"/>
      <c r="E50"/>
      <c r="F50"/>
      <c r="G50" t="s">
        <v>104</v>
      </c>
      <c r="H50"/>
      <c r="I50"/>
      <c r="Q50" s="101"/>
      <c r="R50" s="110"/>
      <c r="S50" s="113"/>
      <c r="T50" s="96"/>
      <c r="U50" s="95"/>
      <c r="V50" s="101"/>
      <c r="W50" s="101"/>
      <c r="X50" s="101"/>
      <c r="Y50" s="95"/>
      <c r="Z50" s="95"/>
      <c r="AA50" s="95"/>
      <c r="AB50" s="95"/>
      <c r="AC50" s="95"/>
      <c r="AD50" s="95"/>
      <c r="AE50" s="95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</row>
    <row r="51" spans="1:59" ht="15" customHeight="1">
      <c r="Q51" s="101"/>
      <c r="R51" s="110"/>
      <c r="S51" s="113"/>
      <c r="T51" s="96"/>
      <c r="U51" s="95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</row>
    <row r="52" spans="1:59" ht="15.75" customHeight="1">
      <c r="E52" t="s">
        <v>463</v>
      </c>
      <c r="Q52" s="101"/>
      <c r="R52" s="110"/>
      <c r="S52" s="101"/>
      <c r="T52" s="109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</row>
    <row r="53" spans="1:59" ht="14.25" customHeight="1">
      <c r="Q53" s="101"/>
      <c r="R53" s="117"/>
      <c r="S53" s="101"/>
      <c r="T53" s="109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</row>
    <row r="54" spans="1:59" ht="15" customHeight="1">
      <c r="Q54" s="101"/>
      <c r="R54" s="110"/>
      <c r="U54" s="101"/>
      <c r="V54" s="111"/>
      <c r="W54" s="111"/>
      <c r="X54" s="111"/>
      <c r="Y54" s="174"/>
      <c r="Z54" s="111"/>
      <c r="AA54" s="111"/>
      <c r="AB54" s="111"/>
      <c r="AC54" s="111"/>
      <c r="AD54" s="111"/>
      <c r="AE54" s="111"/>
      <c r="AF54" s="111"/>
      <c r="AG54" s="111"/>
      <c r="AH54" s="173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</row>
    <row r="55" spans="1:59" ht="15" customHeight="1">
      <c r="Q55" s="101"/>
      <c r="R55" s="110"/>
      <c r="U55" s="101"/>
      <c r="V55" s="111"/>
      <c r="W55" s="111"/>
      <c r="X55" s="111"/>
      <c r="Y55" s="174"/>
      <c r="Z55" s="111"/>
      <c r="AA55" s="111"/>
      <c r="AB55" s="111"/>
      <c r="AC55" s="111"/>
      <c r="AD55" s="111"/>
      <c r="AE55" s="111"/>
      <c r="AF55" s="111"/>
      <c r="AG55" s="111"/>
      <c r="AH55" s="173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</row>
    <row r="56" spans="1:59" ht="12.75" customHeight="1">
      <c r="C56" s="646"/>
      <c r="D56" s="12" t="s">
        <v>174</v>
      </c>
      <c r="E56" s="288"/>
      <c r="I56" s="295"/>
      <c r="J56" s="295"/>
      <c r="K56" s="295"/>
      <c r="L56" s="295"/>
      <c r="M56" s="295"/>
      <c r="N56" s="295"/>
      <c r="O56" s="295"/>
      <c r="P56" s="295"/>
      <c r="R56" s="101"/>
      <c r="S56" s="153"/>
      <c r="T56" s="153"/>
      <c r="U56" s="153"/>
      <c r="V56" s="153"/>
      <c r="W56" s="204"/>
      <c r="X56" s="204"/>
      <c r="Y56" s="204"/>
      <c r="Z56" s="204"/>
      <c r="AA56" s="116"/>
      <c r="AB56" s="116"/>
      <c r="AC56" s="116"/>
      <c r="AD56" s="116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</row>
    <row r="57" spans="1:59" ht="15.75" customHeight="1">
      <c r="C57" s="13" t="s">
        <v>394</v>
      </c>
      <c r="D57" s="143"/>
      <c r="E57" s="2"/>
      <c r="F57"/>
      <c r="I57"/>
      <c r="J57"/>
      <c r="K57" s="26"/>
      <c r="L57" s="26"/>
      <c r="M57"/>
      <c r="N57"/>
      <c r="O57"/>
      <c r="P57"/>
      <c r="Q57" s="101"/>
      <c r="R57" s="101"/>
      <c r="S57" s="204"/>
      <c r="T57" s="204"/>
      <c r="U57" s="204"/>
      <c r="V57" s="204"/>
      <c r="W57" s="204"/>
      <c r="X57" s="204"/>
      <c r="Y57" s="204"/>
      <c r="Z57" s="204"/>
      <c r="AA57" s="116"/>
      <c r="AB57" s="116"/>
      <c r="AC57" s="116"/>
      <c r="AD57" s="18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</row>
    <row r="58" spans="1:59" ht="14.25" customHeight="1">
      <c r="C58" s="25" t="s">
        <v>272</v>
      </c>
      <c r="I58" s="724" t="s">
        <v>283</v>
      </c>
      <c r="N58" s="5"/>
      <c r="R58" s="101"/>
      <c r="S58" s="1247"/>
      <c r="T58" s="1247"/>
      <c r="U58" s="1247"/>
      <c r="V58" s="3249"/>
      <c r="W58" s="3250"/>
      <c r="X58" s="3250"/>
      <c r="Y58" s="3250"/>
      <c r="Z58" s="3250"/>
      <c r="AA58" s="101"/>
      <c r="AB58" s="101"/>
      <c r="AC58" s="201"/>
      <c r="AD58" s="2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</row>
    <row r="59" spans="1:59" ht="15" customHeight="1">
      <c r="C59" s="646" t="s">
        <v>395</v>
      </c>
      <c r="R59" s="101"/>
      <c r="S59" s="171"/>
      <c r="T59" s="171"/>
      <c r="U59" s="171"/>
      <c r="V59" s="171"/>
      <c r="W59" s="171"/>
      <c r="X59" s="171"/>
      <c r="Y59" s="171"/>
      <c r="Z59" s="171"/>
      <c r="AA59" s="101"/>
      <c r="AB59" s="101"/>
      <c r="AC59" s="177"/>
      <c r="AD59" s="116"/>
      <c r="AE59" s="101"/>
      <c r="AF59" s="101"/>
      <c r="AG59" s="101"/>
      <c r="AH59" s="101"/>
      <c r="AI59" s="101"/>
      <c r="AJ59" s="101"/>
      <c r="AK59" s="101"/>
      <c r="AL59" s="101"/>
      <c r="AM59" s="101"/>
      <c r="AN59" s="154"/>
      <c r="AO59" s="154"/>
      <c r="AP59" s="204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</row>
    <row r="60" spans="1:59" ht="18" customHeight="1" thickBot="1">
      <c r="A60" s="59"/>
      <c r="B60" s="2" t="s">
        <v>473</v>
      </c>
      <c r="C60" s="26"/>
      <c r="D60"/>
      <c r="F60" s="32" t="s">
        <v>480</v>
      </c>
      <c r="J60" s="29" t="s">
        <v>0</v>
      </c>
      <c r="K60"/>
      <c r="M60" s="74" t="s">
        <v>466</v>
      </c>
      <c r="N60" s="26"/>
      <c r="O60" s="33"/>
      <c r="R60" s="101"/>
      <c r="S60" s="264"/>
      <c r="T60" s="101"/>
      <c r="U60" s="101"/>
      <c r="V60" s="101"/>
      <c r="W60" s="101"/>
      <c r="X60" s="101"/>
      <c r="Y60" s="101"/>
      <c r="Z60" s="101"/>
      <c r="AA60" s="101"/>
      <c r="AB60" s="116"/>
      <c r="AC60" s="116"/>
      <c r="AD60" s="116"/>
      <c r="AE60" s="101"/>
      <c r="AF60" s="101"/>
      <c r="AG60" s="101"/>
      <c r="AH60" s="101"/>
      <c r="AI60" s="101"/>
      <c r="AJ60" s="101"/>
      <c r="AK60" s="101"/>
      <c r="AL60" s="101"/>
      <c r="AM60" s="152"/>
      <c r="AN60" s="121"/>
      <c r="AO60" s="352"/>
      <c r="AP60" s="352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</row>
    <row r="61" spans="1:59" ht="18" customHeight="1" thickBot="1">
      <c r="B61" s="748" t="s">
        <v>268</v>
      </c>
      <c r="C61" s="784" t="s">
        <v>279</v>
      </c>
      <c r="D61" s="746" t="s">
        <v>144</v>
      </c>
      <c r="E61" s="753" t="s">
        <v>145</v>
      </c>
      <c r="F61" s="330"/>
      <c r="G61" s="330"/>
      <c r="H61" s="643"/>
      <c r="I61" s="524" t="s">
        <v>249</v>
      </c>
      <c r="J61" s="39"/>
      <c r="K61" s="655"/>
      <c r="L61" s="441"/>
      <c r="M61" s="755" t="s">
        <v>278</v>
      </c>
      <c r="N61" s="39"/>
      <c r="O61" s="39"/>
      <c r="P61" s="54"/>
      <c r="Q61" s="691" t="s">
        <v>276</v>
      </c>
      <c r="R61" s="153"/>
      <c r="S61" s="3251"/>
      <c r="T61" s="3251"/>
      <c r="U61" s="3251"/>
      <c r="V61" s="3251"/>
      <c r="W61" s="3252"/>
      <c r="X61" s="3252"/>
      <c r="Y61" s="3252"/>
      <c r="Z61" s="3252"/>
      <c r="AA61" s="101"/>
      <c r="AB61" s="101"/>
      <c r="AC61" s="116"/>
      <c r="AD61" s="116"/>
      <c r="AE61" s="116"/>
      <c r="AF61" s="116"/>
      <c r="AG61" s="772"/>
      <c r="AH61" s="772"/>
      <c r="AI61" s="772"/>
      <c r="AJ61" s="772"/>
      <c r="AK61" s="187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21"/>
      <c r="BB61" s="121"/>
      <c r="BC61" s="352"/>
      <c r="BD61" s="352"/>
      <c r="BE61" s="101"/>
      <c r="BF61" s="101"/>
      <c r="BG61" s="101"/>
    </row>
    <row r="62" spans="1:59" ht="16.5" customHeight="1" thickBot="1">
      <c r="B62" s="749" t="s">
        <v>251</v>
      </c>
      <c r="C62" s="388"/>
      <c r="D62" s="750" t="s">
        <v>151</v>
      </c>
      <c r="E62" s="553"/>
      <c r="F62" s="752"/>
      <c r="G62" s="1305" t="s">
        <v>404</v>
      </c>
      <c r="H62" s="1242" t="s">
        <v>381</v>
      </c>
      <c r="I62" s="416"/>
      <c r="J62" s="659"/>
      <c r="K62" s="659"/>
      <c r="L62" s="423"/>
      <c r="M62" s="1254" t="s">
        <v>277</v>
      </c>
      <c r="N62" s="659"/>
      <c r="O62" s="659"/>
      <c r="P62" s="423"/>
      <c r="Q62" s="731" t="s">
        <v>274</v>
      </c>
      <c r="R62" s="101"/>
      <c r="S62" s="101"/>
      <c r="T62" s="121"/>
      <c r="U62" s="121"/>
      <c r="V62" s="121"/>
      <c r="W62" s="121"/>
      <c r="X62" s="121"/>
      <c r="Y62" s="121"/>
      <c r="Z62" s="121"/>
      <c r="AA62" s="101"/>
      <c r="AB62" s="203"/>
      <c r="AC62" s="342"/>
      <c r="AD62" s="342"/>
      <c r="AE62" s="342"/>
      <c r="AF62" s="342"/>
      <c r="AG62" s="342"/>
      <c r="AH62" s="342"/>
      <c r="AI62" s="342"/>
      <c r="AJ62" s="342"/>
      <c r="AK62" s="101"/>
      <c r="AL62" s="101"/>
      <c r="AM62" s="181"/>
      <c r="AN62" s="181"/>
      <c r="AO62" s="101"/>
      <c r="AP62" s="96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6"/>
      <c r="BB62" s="121"/>
      <c r="BC62" s="352"/>
      <c r="BD62" s="101"/>
      <c r="BE62" s="101"/>
      <c r="BF62" s="101"/>
      <c r="BG62" s="101"/>
    </row>
    <row r="63" spans="1:59" ht="14.25" customHeight="1">
      <c r="B63" s="749" t="s">
        <v>260</v>
      </c>
      <c r="C63" s="388" t="s">
        <v>150</v>
      </c>
      <c r="D63" s="624"/>
      <c r="E63" s="750" t="s">
        <v>152</v>
      </c>
      <c r="F63" s="747" t="s">
        <v>54</v>
      </c>
      <c r="G63" s="1305" t="s">
        <v>405</v>
      </c>
      <c r="H63" s="1244" t="s">
        <v>155</v>
      </c>
      <c r="I63" s="553"/>
      <c r="J63" s="1255"/>
      <c r="K63" s="39"/>
      <c r="L63" s="1255"/>
      <c r="M63" s="1256" t="s">
        <v>261</v>
      </c>
      <c r="N63" s="1257" t="s">
        <v>262</v>
      </c>
      <c r="O63" s="1258" t="s">
        <v>263</v>
      </c>
      <c r="P63" s="1259" t="s">
        <v>264</v>
      </c>
      <c r="Q63" s="1200" t="s">
        <v>241</v>
      </c>
      <c r="R63" s="93"/>
      <c r="S63" s="2654"/>
      <c r="T63" s="2654"/>
      <c r="U63" s="2654"/>
      <c r="V63" s="2654"/>
      <c r="W63" s="2654"/>
      <c r="X63" s="2654"/>
      <c r="Y63" s="2654"/>
      <c r="Z63" s="2654"/>
      <c r="AA63" s="206"/>
      <c r="AB63" s="116"/>
      <c r="AC63" s="111"/>
      <c r="AD63" s="111"/>
      <c r="AE63" s="111"/>
      <c r="AF63" s="174"/>
      <c r="AG63" s="173"/>
      <c r="AH63" s="173"/>
      <c r="AI63" s="3157"/>
      <c r="AJ63" s="173"/>
      <c r="AK63" s="187"/>
      <c r="AL63" s="480"/>
      <c r="AM63" s="480"/>
      <c r="AN63" s="480"/>
      <c r="AO63" s="480"/>
      <c r="AP63" s="480"/>
      <c r="AQ63" s="476"/>
      <c r="AR63" s="476"/>
      <c r="AS63" s="481"/>
      <c r="AT63" s="93"/>
      <c r="AU63" s="101"/>
      <c r="AV63" s="101"/>
      <c r="AW63" s="101"/>
      <c r="AX63" s="101"/>
      <c r="AY63" s="101"/>
      <c r="AZ63" s="101"/>
      <c r="BA63" s="121"/>
      <c r="BB63" s="121"/>
      <c r="BC63" s="352"/>
      <c r="BD63" s="101"/>
      <c r="BE63" s="101"/>
      <c r="BF63" s="101"/>
      <c r="BG63" s="101"/>
    </row>
    <row r="64" spans="1:59" ht="18.75" customHeight="1" thickBot="1">
      <c r="B64" s="56"/>
      <c r="C64" s="647"/>
      <c r="D64" s="416"/>
      <c r="E64" s="751" t="s">
        <v>6</v>
      </c>
      <c r="F64" s="396" t="s">
        <v>7</v>
      </c>
      <c r="G64" s="446" t="s">
        <v>8</v>
      </c>
      <c r="H64" s="1243" t="s">
        <v>340</v>
      </c>
      <c r="I64" s="1260" t="s">
        <v>252</v>
      </c>
      <c r="J64" s="1261" t="s">
        <v>253</v>
      </c>
      <c r="K64" s="1262" t="s">
        <v>254</v>
      </c>
      <c r="L64" s="1261" t="s">
        <v>255</v>
      </c>
      <c r="M64" s="1263" t="s">
        <v>256</v>
      </c>
      <c r="N64" s="1261" t="s">
        <v>257</v>
      </c>
      <c r="O64" s="1262" t="s">
        <v>258</v>
      </c>
      <c r="P64" s="1264" t="s">
        <v>259</v>
      </c>
      <c r="Q64" s="70"/>
      <c r="R64" s="93"/>
      <c r="S64" s="101"/>
      <c r="T64" s="101"/>
      <c r="U64" s="101"/>
      <c r="V64" s="101"/>
      <c r="W64" s="101"/>
      <c r="X64" s="101"/>
      <c r="Y64" s="101"/>
      <c r="Z64" s="101"/>
      <c r="AA64" s="101"/>
      <c r="AB64" s="547"/>
      <c r="AC64" s="146"/>
      <c r="AD64" s="146"/>
      <c r="AE64" s="146"/>
      <c r="AF64" s="174"/>
      <c r="AG64" s="498"/>
      <c r="AH64" s="498"/>
      <c r="AI64" s="146"/>
      <c r="AJ64" s="146"/>
      <c r="AK64" s="555"/>
      <c r="AL64" s="204"/>
      <c r="AM64" s="204"/>
      <c r="AN64" s="204"/>
      <c r="AO64" s="204"/>
      <c r="AP64" s="204"/>
      <c r="AQ64" s="204"/>
      <c r="AR64" s="204"/>
      <c r="AS64" s="204"/>
      <c r="AT64" s="101"/>
      <c r="AU64" s="101"/>
      <c r="AV64" s="101"/>
      <c r="AW64" s="101"/>
      <c r="AX64" s="101"/>
      <c r="AY64" s="101"/>
      <c r="AZ64" s="101"/>
      <c r="BA64" s="96"/>
      <c r="BB64" s="96"/>
      <c r="BC64" s="93"/>
      <c r="BD64" s="101"/>
      <c r="BE64" s="101"/>
      <c r="BF64" s="101"/>
      <c r="BG64" s="101"/>
    </row>
    <row r="65" spans="2:59" ht="15.75" customHeight="1">
      <c r="B65" s="1129"/>
      <c r="C65" s="1266" t="s">
        <v>131</v>
      </c>
      <c r="D65" s="1144"/>
      <c r="E65" s="660"/>
      <c r="F65" s="401"/>
      <c r="G65" s="401"/>
      <c r="H65" s="402"/>
      <c r="I65" s="401"/>
      <c r="J65" s="401"/>
      <c r="K65" s="401"/>
      <c r="L65" s="661"/>
      <c r="M65" s="1239"/>
      <c r="N65" s="676"/>
      <c r="O65" s="1238"/>
      <c r="P65" s="734"/>
      <c r="Q65" s="729"/>
      <c r="R65" s="91"/>
      <c r="S65" s="101"/>
      <c r="T65" s="101"/>
      <c r="U65" s="101"/>
      <c r="V65" s="101"/>
      <c r="W65" s="101"/>
      <c r="X65" s="101"/>
      <c r="Y65" s="101"/>
      <c r="Z65" s="101"/>
      <c r="AA65" s="101"/>
      <c r="AB65" s="221"/>
      <c r="AC65" s="328"/>
      <c r="AD65" s="328"/>
      <c r="AE65" s="328"/>
      <c r="AF65" s="174"/>
      <c r="AG65" s="498"/>
      <c r="AH65" s="498"/>
      <c r="AI65" s="328"/>
      <c r="AJ65" s="146"/>
      <c r="AK65" s="555"/>
      <c r="AL65" s="111"/>
      <c r="AM65" s="111"/>
      <c r="AN65" s="111"/>
      <c r="AO65" s="111"/>
      <c r="AP65" s="111"/>
      <c r="AQ65" s="111"/>
      <c r="AR65" s="111"/>
      <c r="AS65" s="173"/>
      <c r="AT65" s="101"/>
      <c r="AU65" s="101"/>
      <c r="AV65" s="101"/>
      <c r="AW65" s="101"/>
      <c r="AX65" s="101"/>
      <c r="AY65" s="101"/>
      <c r="AZ65" s="101"/>
      <c r="BA65" s="96"/>
      <c r="BB65" s="96"/>
      <c r="BC65" s="93"/>
      <c r="BD65" s="101"/>
      <c r="BE65" s="101"/>
      <c r="BF65" s="101"/>
      <c r="BG65" s="101"/>
    </row>
    <row r="66" spans="2:59" ht="15" customHeight="1">
      <c r="B66" s="741" t="str">
        <f>'7-11л. МЕНЮ '!I65</f>
        <v>54-3з/22</v>
      </c>
      <c r="C66" s="240" t="str">
        <f>'7-11л. МЕНЮ '!B65</f>
        <v xml:space="preserve">Помидор в нарезке </v>
      </c>
      <c r="D66" s="246">
        <f>'7-11л. МЕНЮ '!C65</f>
        <v>100</v>
      </c>
      <c r="E66" s="1744">
        <f>'7-11л. МЕНЮ '!D65</f>
        <v>1.167</v>
      </c>
      <c r="F66" s="1157">
        <f>'7-11л. МЕНЮ '!E65</f>
        <v>0.16700000000000001</v>
      </c>
      <c r="G66" s="1157">
        <f>'7-11л. МЕНЮ '!F65</f>
        <v>3.8330000000000002</v>
      </c>
      <c r="H66" s="664">
        <f>'7-11л. МЕНЮ '!G65</f>
        <v>21.332999999999998</v>
      </c>
      <c r="I66" s="1157">
        <v>25</v>
      </c>
      <c r="J66" s="1157">
        <v>6.7000000000000004E-2</v>
      </c>
      <c r="K66" s="1157">
        <v>3.3300000000000003E-2</v>
      </c>
      <c r="L66" s="1157">
        <v>133</v>
      </c>
      <c r="M66" s="1439">
        <v>14</v>
      </c>
      <c r="N66" s="1439">
        <v>26</v>
      </c>
      <c r="O66" s="1157">
        <v>20</v>
      </c>
      <c r="P66" s="1748">
        <v>0.9</v>
      </c>
      <c r="Q66" s="1463">
        <f>'7-11л. МЕНЮ '!H65</f>
        <v>2</v>
      </c>
      <c r="R66" s="196"/>
      <c r="S66" s="101"/>
      <c r="T66" s="101"/>
      <c r="U66" s="101"/>
      <c r="V66" s="101"/>
      <c r="W66" s="101"/>
      <c r="X66" s="101"/>
      <c r="Y66" s="101"/>
      <c r="Z66" s="101"/>
      <c r="AA66" s="101"/>
      <c r="AB66" s="111"/>
      <c r="AC66" s="328"/>
      <c r="AD66" s="328"/>
      <c r="AE66" s="328"/>
      <c r="AF66" s="174"/>
      <c r="AG66" s="146"/>
      <c r="AH66" s="146"/>
      <c r="AI66" s="146"/>
      <c r="AJ66" s="146"/>
      <c r="AK66" s="555"/>
      <c r="AL66" s="483"/>
      <c r="AM66" s="485"/>
      <c r="AN66" s="483"/>
      <c r="AO66" s="485"/>
      <c r="AP66" s="485"/>
      <c r="AQ66" s="483"/>
      <c r="AR66" s="483"/>
      <c r="AS66" s="483"/>
      <c r="AT66" s="101"/>
      <c r="AU66" s="101"/>
      <c r="AV66" s="101"/>
      <c r="AW66" s="101"/>
      <c r="AX66" s="101"/>
      <c r="AY66" s="101"/>
      <c r="AZ66" s="101"/>
      <c r="BA66" s="121"/>
      <c r="BB66" s="121"/>
      <c r="BC66" s="352"/>
      <c r="BD66" s="101"/>
      <c r="BE66" s="101"/>
      <c r="BF66" s="101"/>
      <c r="BG66" s="101"/>
    </row>
    <row r="67" spans="2:59" ht="13.5" customHeight="1">
      <c r="B67" s="741" t="str">
        <f>'7-11л. МЕНЮ '!I66</f>
        <v>291/17</v>
      </c>
      <c r="C67" s="240" t="str">
        <f>'7-11л. МЕНЮ '!B66</f>
        <v>Плов из птицы</v>
      </c>
      <c r="D67" s="246">
        <f>'7-11л. МЕНЮ '!C66</f>
        <v>160</v>
      </c>
      <c r="E67" s="1744">
        <f>'7-11л. МЕНЮ '!D66</f>
        <v>12.002000000000001</v>
      </c>
      <c r="F67" s="1157">
        <f>'7-11л. МЕНЮ '!E66</f>
        <v>13.124000000000001</v>
      </c>
      <c r="G67" s="1157">
        <f>'7-11л. МЕНЮ '!F66</f>
        <v>37.417000000000002</v>
      </c>
      <c r="H67" s="664">
        <f>'7-11л. МЕНЮ '!G66</f>
        <v>316.17</v>
      </c>
      <c r="I67" s="1429">
        <v>1.198</v>
      </c>
      <c r="J67" s="1429">
        <v>6.4000000000000001E-2</v>
      </c>
      <c r="K67" s="1429">
        <v>1.6500000000000001E-2</v>
      </c>
      <c r="L67" s="1872">
        <v>13.21541</v>
      </c>
      <c r="M67" s="2152">
        <v>16.161000000000001</v>
      </c>
      <c r="N67" s="1439">
        <v>18.658000000000001</v>
      </c>
      <c r="O67" s="1429">
        <v>8.6693999999999996</v>
      </c>
      <c r="P67" s="2133">
        <v>0.55900000000000005</v>
      </c>
      <c r="Q67" s="1463">
        <f>'7-11л. МЕНЮ '!H66</f>
        <v>58</v>
      </c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11"/>
      <c r="AC67" s="146"/>
      <c r="AD67" s="146"/>
      <c r="AE67" s="146"/>
      <c r="AF67" s="174"/>
      <c r="AG67" s="146"/>
      <c r="AH67" s="146"/>
      <c r="AI67" s="146"/>
      <c r="AJ67" s="146"/>
      <c r="AK67" s="555"/>
      <c r="AL67" s="101"/>
      <c r="AM67" s="101"/>
      <c r="AN67" s="101"/>
      <c r="AO67" s="101"/>
      <c r="AP67" s="101"/>
      <c r="AQ67" s="101"/>
      <c r="AR67" s="101"/>
      <c r="AS67" s="101"/>
      <c r="AT67" s="95"/>
      <c r="AU67" s="93"/>
      <c r="AV67" s="101"/>
      <c r="AW67" s="101"/>
      <c r="AX67" s="101"/>
      <c r="AY67" s="101"/>
      <c r="AZ67" s="101"/>
      <c r="BA67" s="121"/>
      <c r="BB67" s="121"/>
      <c r="BC67" s="352"/>
      <c r="BD67" s="101"/>
      <c r="BE67" s="101"/>
      <c r="BF67" s="101"/>
      <c r="BG67" s="101"/>
    </row>
    <row r="68" spans="2:59">
      <c r="B68" s="741" t="str">
        <f>'7-11л. МЕНЮ '!I67</f>
        <v>459 / 21</v>
      </c>
      <c r="C68" s="240" t="str">
        <f>'7-11л. МЕНЮ '!B67</f>
        <v>Чай с лимоном</v>
      </c>
      <c r="D68" s="246">
        <f>'7-11л. МЕНЮ '!C67</f>
        <v>180</v>
      </c>
      <c r="E68" s="1744">
        <f>'7-11л. МЕНЮ '!D67</f>
        <v>0.26700000000000002</v>
      </c>
      <c r="F68" s="1157">
        <f>'7-11л. МЕНЮ '!E67</f>
        <v>0</v>
      </c>
      <c r="G68" s="1157">
        <f>'7-11л. МЕНЮ '!F67</f>
        <v>6.0540000000000003</v>
      </c>
      <c r="H68" s="664">
        <f>'7-11л. МЕНЮ '!G67</f>
        <v>25.158999999999999</v>
      </c>
      <c r="I68" s="322">
        <v>1.232</v>
      </c>
      <c r="J68" s="322">
        <v>0</v>
      </c>
      <c r="K68" s="322">
        <v>8.0000000000000002E-3</v>
      </c>
      <c r="L68" s="2577">
        <v>0.32600000000000001</v>
      </c>
      <c r="M68" s="1308">
        <v>6.2889999999999997</v>
      </c>
      <c r="N68" s="1157">
        <v>7.1529999999999996</v>
      </c>
      <c r="O68" s="1157">
        <v>3.79</v>
      </c>
      <c r="P68" s="1748">
        <v>0.629</v>
      </c>
      <c r="Q68" s="1463">
        <f>'7-11л. МЕНЮ '!H67</f>
        <v>69</v>
      </c>
      <c r="R68" s="351"/>
      <c r="Z68" s="153"/>
      <c r="AA68" s="101"/>
      <c r="AB68" s="111"/>
      <c r="AC68" s="146"/>
      <c r="AD68" s="146"/>
      <c r="AE68" s="146"/>
      <c r="AF68" s="174"/>
      <c r="AG68" s="146"/>
      <c r="AH68" s="146"/>
      <c r="AI68" s="146"/>
      <c r="AJ68" s="146"/>
      <c r="AK68" s="555"/>
      <c r="AL68" s="101"/>
      <c r="AM68" s="101"/>
      <c r="AN68" s="101"/>
      <c r="AO68" s="101"/>
      <c r="AP68" s="472"/>
      <c r="AQ68" s="101"/>
      <c r="AR68" s="472"/>
      <c r="AS68" s="101"/>
      <c r="AT68" s="101"/>
      <c r="AU68" s="93"/>
      <c r="AV68" s="101"/>
      <c r="AW68" s="101"/>
      <c r="AX68" s="101"/>
      <c r="AY68" s="101"/>
      <c r="AZ68" s="101"/>
      <c r="BA68" s="121"/>
      <c r="BB68" s="121"/>
      <c r="BC68" s="352"/>
      <c r="BD68" s="101"/>
      <c r="BE68" s="101"/>
      <c r="BF68" s="101"/>
      <c r="BG68" s="101"/>
    </row>
    <row r="69" spans="2:59">
      <c r="B69" s="741" t="str">
        <f>'7-11л. МЕНЮ '!I68</f>
        <v>Пром.пр.</v>
      </c>
      <c r="C69" s="230" t="str">
        <f>'7-11л. МЕНЮ '!B68</f>
        <v>Хлеб пшеничный</v>
      </c>
      <c r="D69" s="246">
        <f>'7-11л. МЕНЮ '!C68</f>
        <v>50</v>
      </c>
      <c r="E69" s="1744">
        <f>'7-11л. МЕНЮ '!D68</f>
        <v>1.0029999999999999</v>
      </c>
      <c r="F69" s="1157">
        <f>'7-11л. МЕНЮ '!E68</f>
        <v>0.65</v>
      </c>
      <c r="G69" s="1157">
        <f>'7-11л. МЕНЮ '!F68</f>
        <v>27.1</v>
      </c>
      <c r="H69" s="664">
        <f>'7-11л. МЕНЮ '!G68</f>
        <v>118.262</v>
      </c>
      <c r="I69" s="1157">
        <v>0</v>
      </c>
      <c r="J69" s="1157">
        <v>5.5E-2</v>
      </c>
      <c r="K69" s="1157">
        <v>0.02</v>
      </c>
      <c r="L69" s="664">
        <v>0</v>
      </c>
      <c r="M69" s="1157">
        <v>10</v>
      </c>
      <c r="N69" s="1157">
        <v>3.25</v>
      </c>
      <c r="O69" s="1157">
        <v>0.7</v>
      </c>
      <c r="P69" s="1748">
        <v>5.5E-2</v>
      </c>
      <c r="Q69" s="1463">
        <f>'7-11л. МЕНЮ '!H68</f>
        <v>17</v>
      </c>
      <c r="R69" s="101"/>
      <c r="Z69" s="342"/>
      <c r="AA69" s="342"/>
      <c r="AB69" s="111"/>
      <c r="AC69" s="328"/>
      <c r="AD69" s="328"/>
      <c r="AE69" s="328"/>
      <c r="AF69" s="174"/>
      <c r="AG69" s="146"/>
      <c r="AH69" s="146"/>
      <c r="AI69" s="328"/>
      <c r="AJ69" s="146"/>
      <c r="AK69" s="555"/>
      <c r="AL69" s="101"/>
      <c r="AM69" s="101"/>
      <c r="AN69" s="101"/>
      <c r="AO69" s="101"/>
      <c r="AP69" s="101"/>
      <c r="AQ69" s="101"/>
      <c r="AR69" s="472"/>
      <c r="AS69" s="101"/>
      <c r="AT69" s="101"/>
      <c r="AU69" s="93"/>
      <c r="AV69" s="95"/>
      <c r="AW69" s="95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</row>
    <row r="70" spans="2:59" ht="15.75" thickBot="1">
      <c r="B70" s="1270" t="str">
        <f>'7-11л. МЕНЮ '!I69</f>
        <v>Пром.пр.</v>
      </c>
      <c r="C70" s="245" t="str">
        <f>'7-11л. МЕНЮ '!B69</f>
        <v>Хлеб ржаной</v>
      </c>
      <c r="D70" s="248">
        <f>'7-11л. МЕНЮ '!C69</f>
        <v>20</v>
      </c>
      <c r="E70" s="1744">
        <f>'7-11л. МЕНЮ '!D69</f>
        <v>0.93300000000000005</v>
      </c>
      <c r="F70" s="1157">
        <f>'7-11л. МЕНЮ '!E69</f>
        <v>0.33</v>
      </c>
      <c r="G70" s="1157">
        <f>'7-11л. МЕНЮ '!F69</f>
        <v>8.6869999999999994</v>
      </c>
      <c r="H70" s="664">
        <f>'7-11л. МЕНЮ '!G69</f>
        <v>41.45</v>
      </c>
      <c r="I70" s="1157">
        <v>0</v>
      </c>
      <c r="J70" s="1157">
        <v>0.05</v>
      </c>
      <c r="K70" s="1157">
        <v>4.5999999999999999E-2</v>
      </c>
      <c r="L70" s="664">
        <v>0</v>
      </c>
      <c r="M70" s="1157">
        <v>6.6</v>
      </c>
      <c r="N70" s="1157">
        <v>4.68</v>
      </c>
      <c r="O70" s="1157">
        <v>1.32</v>
      </c>
      <c r="P70" s="1748">
        <v>2.8000000000000001E-2</v>
      </c>
      <c r="Q70" s="1463">
        <f>'7-11л. МЕНЮ '!H69</f>
        <v>18</v>
      </c>
      <c r="R70" s="111"/>
      <c r="Z70" s="347"/>
      <c r="AA70" s="347"/>
      <c r="AB70" s="215"/>
      <c r="AC70" s="3158"/>
      <c r="AD70" s="3158"/>
      <c r="AE70" s="3158"/>
      <c r="AF70" s="3159"/>
      <c r="AG70" s="3159"/>
      <c r="AH70" s="3159"/>
      <c r="AI70" s="3160"/>
      <c r="AJ70" s="3158"/>
      <c r="AK70" s="187"/>
      <c r="AL70" s="93"/>
      <c r="AM70" s="92"/>
      <c r="AN70" s="147"/>
      <c r="AO70" s="150"/>
      <c r="AP70" s="150"/>
      <c r="AQ70" s="150"/>
      <c r="AR70" s="124"/>
      <c r="AS70" s="150"/>
      <c r="AT70" s="150"/>
      <c r="AU70" s="150"/>
      <c r="AV70" s="95"/>
      <c r="AW70" s="95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</row>
    <row r="71" spans="2:59" ht="15.75">
      <c r="B71" s="707" t="s">
        <v>172</v>
      </c>
      <c r="C71" s="65"/>
      <c r="D71" s="3184">
        <f>'7-11л. МЕНЮ '!C70</f>
        <v>510</v>
      </c>
      <c r="E71" s="1796">
        <f>'7-11л. МЕНЮ '!D70</f>
        <v>15.372</v>
      </c>
      <c r="F71" s="1797">
        <f>'7-11л. МЕНЮ '!E70</f>
        <v>14.271000000000001</v>
      </c>
      <c r="G71" s="1797">
        <f>'7-11л. МЕНЮ '!F70</f>
        <v>83.090999999999994</v>
      </c>
      <c r="H71" s="1798">
        <f>'7-11л. МЕНЮ '!G70</f>
        <v>522.37400000000002</v>
      </c>
      <c r="I71" s="1797">
        <f t="shared" ref="I71:P71" si="0">SUM(I66:I70)</f>
        <v>27.43</v>
      </c>
      <c r="J71" s="1797">
        <f t="shared" si="0"/>
        <v>0.23599999999999999</v>
      </c>
      <c r="K71" s="1797">
        <f t="shared" si="0"/>
        <v>0.12380000000000001</v>
      </c>
      <c r="L71" s="2421">
        <f t="shared" si="0"/>
        <v>146.54140999999998</v>
      </c>
      <c r="M71" s="2422">
        <f t="shared" si="0"/>
        <v>53.050000000000004</v>
      </c>
      <c r="N71" s="2421">
        <f t="shared" si="0"/>
        <v>59.741</v>
      </c>
      <c r="O71" s="2197">
        <f t="shared" si="0"/>
        <v>34.479400000000005</v>
      </c>
      <c r="P71" s="2423">
        <f t="shared" si="0"/>
        <v>2.1710000000000003</v>
      </c>
      <c r="Q71" s="730"/>
      <c r="R71" s="110"/>
      <c r="S71" s="255"/>
      <c r="T71" s="146"/>
      <c r="U71" s="146"/>
      <c r="V71" s="146"/>
      <c r="W71" s="174"/>
      <c r="X71" s="146"/>
      <c r="Y71" s="146"/>
      <c r="Z71" s="146"/>
      <c r="AA71" s="146"/>
      <c r="AB71" s="116"/>
      <c r="AC71" s="777"/>
      <c r="AD71" s="777"/>
      <c r="AE71" s="777"/>
      <c r="AF71" s="3147"/>
      <c r="AG71" s="3147"/>
      <c r="AH71" s="3147"/>
      <c r="AI71" s="778"/>
      <c r="AJ71" s="777"/>
      <c r="AK71" s="187"/>
      <c r="AL71" s="93"/>
      <c r="AM71" s="473"/>
      <c r="AN71" s="487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01"/>
      <c r="BC71" s="101"/>
      <c r="BD71" s="101"/>
      <c r="BE71" s="101"/>
      <c r="BF71" s="101"/>
      <c r="BG71" s="101"/>
    </row>
    <row r="72" spans="2:59">
      <c r="B72" s="695"/>
      <c r="C72" s="696" t="s">
        <v>11</v>
      </c>
      <c r="D72" s="3185">
        <v>0.25</v>
      </c>
      <c r="E72" s="1793">
        <f>'7-11л. МЕНЮ '!D71</f>
        <v>19.25</v>
      </c>
      <c r="F72" s="1794">
        <f>'7-11л. МЕНЮ '!E71</f>
        <v>19.75</v>
      </c>
      <c r="G72" s="1794">
        <f>'7-11л. МЕНЮ '!F71</f>
        <v>83.75</v>
      </c>
      <c r="H72" s="1795">
        <f>'7-11л. МЕНЮ '!G71</f>
        <v>587.5</v>
      </c>
      <c r="I72" s="1894">
        <f t="shared" ref="I72:P72" si="1">I612</f>
        <v>15</v>
      </c>
      <c r="J72" s="1894">
        <f t="shared" si="1"/>
        <v>0.3</v>
      </c>
      <c r="K72" s="1894">
        <f t="shared" si="1"/>
        <v>0.35</v>
      </c>
      <c r="L72" s="1894">
        <f t="shared" si="1"/>
        <v>175</v>
      </c>
      <c r="M72" s="1895">
        <f t="shared" si="1"/>
        <v>275</v>
      </c>
      <c r="N72" s="1895">
        <f t="shared" si="1"/>
        <v>275</v>
      </c>
      <c r="O72" s="1894">
        <f t="shared" si="1"/>
        <v>62.5</v>
      </c>
      <c r="P72" s="2177">
        <f t="shared" si="1"/>
        <v>3</v>
      </c>
      <c r="Q72" s="730"/>
      <c r="R72" s="110"/>
      <c r="AF72" s="146"/>
      <c r="AG72" s="146"/>
      <c r="AH72" s="146"/>
      <c r="AI72" s="146"/>
      <c r="AJ72" s="146"/>
      <c r="AK72" s="187"/>
      <c r="AL72" s="93"/>
      <c r="AM72" s="110"/>
      <c r="AN72" s="352"/>
      <c r="AO72" s="352"/>
      <c r="AP72" s="121"/>
      <c r="AQ72" s="121"/>
      <c r="AR72" s="121"/>
      <c r="AS72" s="199"/>
      <c r="AT72" s="199"/>
      <c r="AU72" s="475"/>
      <c r="AV72" s="121"/>
      <c r="AW72" s="121"/>
      <c r="AX72" s="199"/>
      <c r="AY72" s="121"/>
      <c r="AZ72" s="121"/>
      <c r="BA72" s="121"/>
      <c r="BB72" s="121"/>
      <c r="BC72" s="101"/>
      <c r="BD72" s="101"/>
      <c r="BE72" s="101"/>
      <c r="BF72" s="101"/>
      <c r="BG72" s="101"/>
    </row>
    <row r="73" spans="2:59" ht="12.75" customHeight="1" thickBot="1">
      <c r="B73" s="227"/>
      <c r="C73" s="693" t="s">
        <v>345</v>
      </c>
      <c r="D73" s="1956"/>
      <c r="E73" s="704">
        <f>'7-11л. МЕНЮ '!D72</f>
        <v>-5.0363636363636353</v>
      </c>
      <c r="F73" s="705">
        <f>'7-11л. МЕНЮ '!E72</f>
        <v>-6.9354430379746823</v>
      </c>
      <c r="G73" s="705">
        <f>'7-11л. МЕНЮ '!F72</f>
        <v>-0.19671641791045147</v>
      </c>
      <c r="H73" s="740">
        <f>'7-11л. МЕНЮ '!G72</f>
        <v>-2.7713191489361684</v>
      </c>
      <c r="I73" s="705">
        <f t="shared" ref="I73:P73" si="2">(I71*100/I610)-25</f>
        <v>20.716666666666669</v>
      </c>
      <c r="J73" s="705">
        <f t="shared" si="2"/>
        <v>-5.3333333333333357</v>
      </c>
      <c r="K73" s="705">
        <f t="shared" si="2"/>
        <v>-16.157142857142858</v>
      </c>
      <c r="L73" s="705">
        <f t="shared" si="2"/>
        <v>-4.0655128571428598</v>
      </c>
      <c r="M73" s="705">
        <f t="shared" si="2"/>
        <v>-20.177272727272729</v>
      </c>
      <c r="N73" s="705">
        <f t="shared" si="2"/>
        <v>-19.568999999999999</v>
      </c>
      <c r="O73" s="705">
        <f t="shared" si="2"/>
        <v>-11.208239999999998</v>
      </c>
      <c r="P73" s="2178">
        <f t="shared" si="2"/>
        <v>-6.9083333333333314</v>
      </c>
      <c r="Q73" s="730"/>
      <c r="R73" s="110"/>
      <c r="AF73" s="3150"/>
      <c r="AG73" s="3150"/>
      <c r="AH73" s="3150"/>
      <c r="AI73" s="3150"/>
      <c r="AJ73" s="3150"/>
      <c r="AK73" s="187"/>
      <c r="AL73" s="101"/>
      <c r="AM73" s="110"/>
      <c r="AN73" s="101"/>
      <c r="AO73" s="352"/>
      <c r="AP73" s="352"/>
      <c r="AQ73" s="352"/>
      <c r="AR73" s="352"/>
      <c r="AS73" s="352"/>
      <c r="AT73" s="352"/>
      <c r="AU73" s="352"/>
      <c r="AV73" s="352"/>
      <c r="AW73" s="352"/>
      <c r="AX73" s="352"/>
      <c r="AY73" s="352"/>
      <c r="AZ73" s="352"/>
      <c r="BA73" s="352"/>
      <c r="BB73" s="352"/>
      <c r="BC73" s="101"/>
      <c r="BD73" s="101"/>
      <c r="BE73" s="101"/>
      <c r="BF73" s="101"/>
      <c r="BG73" s="101"/>
    </row>
    <row r="74" spans="2:59" ht="13.5" customHeight="1">
      <c r="B74" s="78"/>
      <c r="C74" s="1266" t="s">
        <v>108</v>
      </c>
      <c r="D74" s="54"/>
      <c r="E74" s="2506"/>
      <c r="F74" s="1868"/>
      <c r="G74" s="1868"/>
      <c r="H74" s="1869"/>
      <c r="I74" s="1870"/>
      <c r="J74" s="1870"/>
      <c r="K74" s="1870"/>
      <c r="L74" s="1870"/>
      <c r="M74" s="1871"/>
      <c r="N74" s="1870"/>
      <c r="O74" s="1870"/>
      <c r="P74" s="1869"/>
      <c r="Q74" s="729"/>
      <c r="R74" s="114"/>
      <c r="AF74" s="174"/>
      <c r="AG74" s="146"/>
      <c r="AH74" s="146"/>
      <c r="AI74" s="146"/>
      <c r="AJ74" s="146"/>
      <c r="AK74" s="555"/>
      <c r="AL74" s="9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95"/>
      <c r="BD74" s="101"/>
      <c r="BE74" s="101"/>
      <c r="BF74" s="101"/>
      <c r="BG74" s="101"/>
    </row>
    <row r="75" spans="2:59" ht="13.5" customHeight="1">
      <c r="B75" s="1464" t="str">
        <f>'7-11л. МЕНЮ '!I74</f>
        <v>54-20з/22</v>
      </c>
      <c r="C75" s="245" t="str">
        <f>'7-11л. МЕНЮ '!B74</f>
        <v xml:space="preserve">Горошек зелёный </v>
      </c>
      <c r="D75" s="248">
        <f>'7-11л. МЕНЮ '!C74</f>
        <v>60</v>
      </c>
      <c r="E75" s="1309">
        <f>'7-11л. МЕНЮ '!D74</f>
        <v>1.7</v>
      </c>
      <c r="F75" s="1233">
        <f>'7-11л. МЕНЮ '!E74</f>
        <v>0.1</v>
      </c>
      <c r="G75" s="323">
        <f>'7-11л. МЕНЮ '!F74</f>
        <v>3.5</v>
      </c>
      <c r="H75" s="1155">
        <f>'7-11л. МЕНЮ '!G74</f>
        <v>22.1</v>
      </c>
      <c r="I75" s="2015">
        <v>2.4</v>
      </c>
      <c r="J75" s="1429">
        <v>0.05</v>
      </c>
      <c r="K75" s="2125">
        <v>0.02</v>
      </c>
      <c r="L75" s="1285">
        <v>18</v>
      </c>
      <c r="M75" s="1439">
        <v>11</v>
      </c>
      <c r="N75" s="2155">
        <v>32</v>
      </c>
      <c r="O75" s="1752">
        <v>11</v>
      </c>
      <c r="P75" s="2133">
        <v>0.37</v>
      </c>
      <c r="Q75" s="1481">
        <f>'7-11л. МЕНЮ '!H74</f>
        <v>5</v>
      </c>
      <c r="R75" s="114"/>
      <c r="AF75" s="174"/>
      <c r="AG75" s="146"/>
      <c r="AH75" s="146"/>
      <c r="AI75" s="328"/>
      <c r="AJ75" s="146"/>
      <c r="AK75" s="555"/>
      <c r="AL75" s="100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</row>
    <row r="76" spans="2:59">
      <c r="B76" s="1159" t="str">
        <f>'7-11л. МЕНЮ '!I75</f>
        <v>100 / 21</v>
      </c>
      <c r="C76" s="258" t="str">
        <f>'7-11л. МЕНЮ '!B75</f>
        <v>Рассольник ленинградский со сметаной</v>
      </c>
      <c r="D76" s="248">
        <f>'7-11л. МЕНЮ '!C75</f>
        <v>200</v>
      </c>
      <c r="E76" s="1309">
        <f>'7-11л. МЕНЮ '!D75</f>
        <v>2.2200000000000002</v>
      </c>
      <c r="F76" s="1233">
        <f>'7-11л. МЕНЮ '!E75</f>
        <v>4.74</v>
      </c>
      <c r="G76" s="323">
        <f>'7-11л. МЕНЮ '!F75</f>
        <v>10.76</v>
      </c>
      <c r="H76" s="1155">
        <f>'7-11л. МЕНЮ '!G75</f>
        <v>94.68</v>
      </c>
      <c r="I76" s="323">
        <v>5.6875</v>
      </c>
      <c r="J76" s="323">
        <v>7.3300000000000004E-2</v>
      </c>
      <c r="K76" s="323">
        <v>7.8799999999999995E-2</v>
      </c>
      <c r="L76" s="698">
        <v>3.21</v>
      </c>
      <c r="M76" s="1419">
        <v>17.3</v>
      </c>
      <c r="N76" s="710">
        <v>51.4</v>
      </c>
      <c r="O76" s="323">
        <v>20.79</v>
      </c>
      <c r="P76" s="1251">
        <v>0.69479999999999997</v>
      </c>
      <c r="Q76" s="1481">
        <f>'7-11л. МЕНЮ '!H75</f>
        <v>24</v>
      </c>
      <c r="R76" s="110"/>
      <c r="AF76" s="174"/>
      <c r="AG76" s="498"/>
      <c r="AH76" s="498"/>
      <c r="AI76" s="146"/>
      <c r="AJ76" s="146"/>
      <c r="AK76" s="555"/>
      <c r="AL76" s="116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</row>
    <row r="77" spans="2:59" ht="13.5" customHeight="1">
      <c r="B77" s="1159" t="str">
        <f>'7-11л. МЕНЮ '!I76</f>
        <v>275/21</v>
      </c>
      <c r="C77" s="258" t="str">
        <f>'7-11л. МЕНЮ '!B76</f>
        <v>Омлет с сыром   и /</v>
      </c>
      <c r="D77" s="248">
        <f>'7-11л. МЕНЮ '!C76</f>
        <v>195</v>
      </c>
      <c r="E77" s="1309">
        <f>'7-11л. МЕНЮ '!D76</f>
        <v>22.923999999999999</v>
      </c>
      <c r="F77" s="1233">
        <f>'7-11л. МЕНЮ '!E76</f>
        <v>25.553999999999998</v>
      </c>
      <c r="G77" s="323">
        <f>'7-11л. МЕНЮ '!F76</f>
        <v>3.9740000000000002</v>
      </c>
      <c r="H77" s="1155">
        <f>'7-11л. МЕНЮ '!G76</f>
        <v>337.47399999999999</v>
      </c>
      <c r="I77" s="1436">
        <v>0.46500000000000002</v>
      </c>
      <c r="J77" s="1991">
        <v>8.8999999999999996E-2</v>
      </c>
      <c r="K77" s="1436">
        <v>0.04</v>
      </c>
      <c r="L77" s="1436">
        <v>257.98899999999998</v>
      </c>
      <c r="M77" s="1438">
        <v>382.88</v>
      </c>
      <c r="N77" s="2218">
        <v>294.089</v>
      </c>
      <c r="O77" s="1436">
        <v>30.661000000000001</v>
      </c>
      <c r="P77" s="1991">
        <v>0.71399999999999997</v>
      </c>
      <c r="Q77" s="1481">
        <f>'7-11л. МЕНЮ '!H76</f>
        <v>44</v>
      </c>
      <c r="R77" s="84"/>
      <c r="AF77" s="1248"/>
      <c r="AG77" s="3146"/>
      <c r="AH77" s="501"/>
      <c r="AI77" s="146"/>
      <c r="AJ77" s="501"/>
      <c r="AK77" s="555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77"/>
      <c r="BD77" s="352"/>
      <c r="BE77" s="101"/>
      <c r="BF77" s="101"/>
      <c r="BG77" s="101"/>
    </row>
    <row r="78" spans="2:59" ht="13.5" customHeight="1">
      <c r="B78" s="2445">
        <f>'7-11л. МЕНЮ '!I77</f>
        <v>0</v>
      </c>
      <c r="C78" s="315" t="str">
        <f>'7-11л. МЕНЮ '!B77</f>
        <v xml:space="preserve">Масло сливочное </v>
      </c>
      <c r="D78" s="338">
        <f>'7-11л. МЕНЮ '!C77</f>
        <v>5</v>
      </c>
      <c r="E78" s="1751">
        <f>'7-11л. МЕНЮ '!D77</f>
        <v>0.05</v>
      </c>
      <c r="F78" s="1749">
        <f>'7-11л. МЕНЮ '!E77</f>
        <v>3.6</v>
      </c>
      <c r="G78" s="1552">
        <f>'7-11л. МЕНЮ '!F77</f>
        <v>0.05</v>
      </c>
      <c r="H78" s="1298">
        <f>'7-11л. МЕНЮ '!G77</f>
        <v>33.049999999999997</v>
      </c>
      <c r="I78" s="1548">
        <v>0</v>
      </c>
      <c r="J78" s="1750">
        <v>0</v>
      </c>
      <c r="K78" s="2214">
        <v>5.0000000000000001E-3</v>
      </c>
      <c r="L78" s="2214">
        <v>22.5</v>
      </c>
      <c r="M78" s="2505">
        <v>1.2</v>
      </c>
      <c r="N78" s="2504">
        <v>1.5</v>
      </c>
      <c r="O78" s="1548">
        <v>0</v>
      </c>
      <c r="P78" s="2223">
        <v>0.01</v>
      </c>
      <c r="Q78" s="3315">
        <f>'7-11л. МЕНЮ '!H77</f>
        <v>0</v>
      </c>
      <c r="R78" s="38"/>
      <c r="AF78" s="174"/>
      <c r="AG78" s="498"/>
      <c r="AH78" s="498"/>
      <c r="AI78" s="328"/>
      <c r="AJ78" s="146"/>
      <c r="AK78" s="555"/>
      <c r="AL78" s="101"/>
      <c r="AM78" s="110"/>
      <c r="AN78" s="325"/>
      <c r="AO78" s="93"/>
      <c r="AP78" s="173"/>
      <c r="AQ78" s="341"/>
      <c r="AR78" s="173"/>
      <c r="AS78" s="174"/>
      <c r="AT78" s="173"/>
      <c r="AU78" s="326"/>
      <c r="AV78" s="146"/>
      <c r="AW78" s="341"/>
      <c r="AX78" s="173"/>
      <c r="AY78" s="146"/>
      <c r="AZ78" s="173"/>
      <c r="BA78" s="173"/>
      <c r="BB78" s="173"/>
      <c r="BC78" s="121"/>
      <c r="BD78" s="352"/>
      <c r="BE78" s="101"/>
      <c r="BF78" s="101"/>
      <c r="BG78" s="101"/>
    </row>
    <row r="79" spans="2:59">
      <c r="B79" s="2232" t="str">
        <f>'7-11л. МЕНЮ '!I78</f>
        <v>465 / 21</v>
      </c>
      <c r="C79" s="2202" t="str">
        <f>'7-11л. МЕНЮ '!B78</f>
        <v>Кофейный напиток с молоком</v>
      </c>
      <c r="D79" s="260">
        <f>'7-11л. МЕНЮ '!C78</f>
        <v>200</v>
      </c>
      <c r="E79" s="1745">
        <f>'7-11л. МЕНЮ '!D78</f>
        <v>6.17</v>
      </c>
      <c r="F79" s="151">
        <f>'7-11л. МЕНЮ '!E78</f>
        <v>4.8899999999999997</v>
      </c>
      <c r="G79" s="1756">
        <f>'7-11л. МЕНЮ '!F78</f>
        <v>22.8</v>
      </c>
      <c r="H79" s="89">
        <f>'7-11л. МЕНЮ '!G78</f>
        <v>159.53</v>
      </c>
      <c r="I79" s="1752">
        <v>1.04</v>
      </c>
      <c r="J79" s="1752">
        <v>0.06</v>
      </c>
      <c r="K79" s="1752">
        <v>0.247</v>
      </c>
      <c r="L79" s="727">
        <v>26.463000000000001</v>
      </c>
      <c r="M79" s="2152">
        <v>216.2</v>
      </c>
      <c r="N79" s="1439">
        <v>175.6</v>
      </c>
      <c r="O79" s="1752">
        <v>36.6</v>
      </c>
      <c r="P79" s="2133">
        <v>0.89500000000000002</v>
      </c>
      <c r="Q79" s="1483">
        <f>'7-11л. МЕНЮ '!H78</f>
        <v>81</v>
      </c>
      <c r="R79" s="84"/>
      <c r="AF79" s="174"/>
      <c r="AG79" s="146"/>
      <c r="AH79" s="146"/>
      <c r="AI79" s="328"/>
      <c r="AJ79" s="146"/>
      <c r="AK79" s="555"/>
      <c r="AL79" s="101"/>
      <c r="AM79" s="110"/>
      <c r="AN79" s="96"/>
      <c r="AO79" s="93"/>
      <c r="AP79" s="111"/>
      <c r="AQ79" s="111"/>
      <c r="AR79" s="328"/>
      <c r="AS79" s="174"/>
      <c r="AT79" s="111"/>
      <c r="AU79" s="173"/>
      <c r="AV79" s="173"/>
      <c r="AW79" s="173"/>
      <c r="AX79" s="173"/>
      <c r="AY79" s="173"/>
      <c r="AZ79" s="173"/>
      <c r="BA79" s="173"/>
      <c r="BB79" s="173"/>
      <c r="BC79" s="121"/>
      <c r="BD79" s="352"/>
      <c r="BE79" s="101"/>
      <c r="BF79" s="101"/>
      <c r="BG79" s="101"/>
    </row>
    <row r="80" spans="2:59">
      <c r="B80" s="1464" t="str">
        <f>'7-11л. МЕНЮ '!I79</f>
        <v>Пром.пр.</v>
      </c>
      <c r="C80" s="2578" t="str">
        <f>'7-11л. МЕНЮ '!B79</f>
        <v>Кондитерские изделия (мармелад)</v>
      </c>
      <c r="D80" s="248">
        <f>'7-11л. МЕНЮ '!C79</f>
        <v>20</v>
      </c>
      <c r="E80" s="1309">
        <f>'7-11л. МЕНЮ '!D79</f>
        <v>1.71</v>
      </c>
      <c r="F80" s="1233">
        <f>'7-11л. МЕНЮ '!E79</f>
        <v>0.13400000000000001</v>
      </c>
      <c r="G80" s="323">
        <f>'7-11л. МЕНЮ '!F79</f>
        <v>26.51</v>
      </c>
      <c r="H80" s="1155">
        <f>'7-11л. МЕНЮ '!G79</f>
        <v>99.212100000000007</v>
      </c>
      <c r="I80" s="322">
        <v>0</v>
      </c>
      <c r="J80" s="322">
        <v>3.0669999999999999E-2</v>
      </c>
      <c r="K80" s="322">
        <v>0</v>
      </c>
      <c r="L80" s="322">
        <v>3</v>
      </c>
      <c r="M80" s="1308">
        <v>8.6999999999999993</v>
      </c>
      <c r="N80" s="1157">
        <v>0</v>
      </c>
      <c r="O80" s="322">
        <v>0.6</v>
      </c>
      <c r="P80" s="1748">
        <v>6.2670000000000003E-2</v>
      </c>
      <c r="Q80" s="1466">
        <f>'7-11л. МЕНЮ '!H79</f>
        <v>15</v>
      </c>
      <c r="R80" s="11"/>
      <c r="AF80" s="174"/>
      <c r="AG80" s="146"/>
      <c r="AH80" s="146"/>
      <c r="AI80" s="146"/>
      <c r="AJ80" s="146"/>
      <c r="AK80" s="555"/>
      <c r="AL80" s="95"/>
      <c r="AM80" s="110"/>
      <c r="AN80" s="96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96"/>
      <c r="BD80" s="352"/>
      <c r="BE80" s="101"/>
      <c r="BF80" s="101"/>
      <c r="BG80" s="101"/>
    </row>
    <row r="81" spans="2:59">
      <c r="B81" s="1464" t="str">
        <f>'7-11л. МЕНЮ '!I80</f>
        <v>Пром.пр.</v>
      </c>
      <c r="C81" s="245" t="str">
        <f>'7-11л. МЕНЮ '!B80</f>
        <v>Хлеб пшеничный</v>
      </c>
      <c r="D81" s="248">
        <f>'7-11л. МЕНЮ '!C80</f>
        <v>20</v>
      </c>
      <c r="E81" s="1309">
        <f>'7-11л. МЕНЮ '!D80</f>
        <v>0.4012</v>
      </c>
      <c r="F81" s="1233">
        <f>'7-11л. МЕНЮ '!E80</f>
        <v>0.26</v>
      </c>
      <c r="G81" s="323">
        <f>'7-11л. МЕНЮ '!F80</f>
        <v>10.84</v>
      </c>
      <c r="H81" s="1155">
        <f>'7-11л. МЕНЮ '!G80</f>
        <v>47.3048</v>
      </c>
      <c r="I81" s="1157">
        <v>0</v>
      </c>
      <c r="J81" s="1157">
        <v>2.1999999999999999E-2</v>
      </c>
      <c r="K81" s="1157">
        <v>8.0000000000000002E-3</v>
      </c>
      <c r="L81" s="664">
        <v>0</v>
      </c>
      <c r="M81" s="1157">
        <v>4</v>
      </c>
      <c r="N81" s="1157">
        <v>1.3</v>
      </c>
      <c r="O81" s="1157">
        <v>0.28000000000000003</v>
      </c>
      <c r="P81" s="1748">
        <v>2.1999999999999999E-2</v>
      </c>
      <c r="Q81" s="1466">
        <f>'7-11л. МЕНЮ '!H80</f>
        <v>17</v>
      </c>
      <c r="R81" s="40"/>
      <c r="AF81" s="174"/>
      <c r="AG81" s="146"/>
      <c r="AH81" s="146"/>
      <c r="AI81" s="328"/>
      <c r="AJ81" s="146"/>
      <c r="AK81" s="555"/>
      <c r="AL81" s="101"/>
      <c r="AM81" s="110"/>
      <c r="AN81" s="96"/>
      <c r="AO81" s="93"/>
      <c r="AP81" s="111"/>
      <c r="AQ81" s="111"/>
      <c r="AR81" s="111"/>
      <c r="AS81" s="174"/>
      <c r="AT81" s="111"/>
      <c r="AU81" s="111"/>
      <c r="AV81" s="111"/>
      <c r="AW81" s="111"/>
      <c r="AX81" s="111"/>
      <c r="AY81" s="111"/>
      <c r="AZ81" s="111"/>
      <c r="BA81" s="111"/>
      <c r="BB81" s="173"/>
      <c r="BC81" s="121"/>
      <c r="BD81" s="352"/>
      <c r="BE81" s="101"/>
      <c r="BF81" s="101"/>
      <c r="BG81" s="101"/>
    </row>
    <row r="82" spans="2:59" ht="17.25" customHeight="1">
      <c r="B82" s="1464" t="str">
        <f>'7-11л. МЕНЮ '!I81</f>
        <v>Пром.пр.</v>
      </c>
      <c r="C82" s="245" t="str">
        <f>'7-11л. МЕНЮ '!B81</f>
        <v>Хлеб ржаной</v>
      </c>
      <c r="D82" s="248">
        <f>'7-11л. МЕНЮ '!C81</f>
        <v>20</v>
      </c>
      <c r="E82" s="1309">
        <f>'7-11л. МЕНЮ '!D81</f>
        <v>0.93300000000000005</v>
      </c>
      <c r="F82" s="1233">
        <f>'7-11л. МЕНЮ '!E81</f>
        <v>0.33</v>
      </c>
      <c r="G82" s="323">
        <f>'7-11л. МЕНЮ '!F81</f>
        <v>8.6869999999999994</v>
      </c>
      <c r="H82" s="1155">
        <f>'7-11л. МЕНЮ '!G81</f>
        <v>41.45</v>
      </c>
      <c r="I82" s="1157">
        <v>0</v>
      </c>
      <c r="J82" s="1157">
        <v>0.05</v>
      </c>
      <c r="K82" s="1157">
        <v>4.5999999999999999E-2</v>
      </c>
      <c r="L82" s="664">
        <v>0</v>
      </c>
      <c r="M82" s="1157">
        <v>6.6</v>
      </c>
      <c r="N82" s="1157">
        <v>4.68</v>
      </c>
      <c r="O82" s="1157">
        <v>1.32</v>
      </c>
      <c r="P82" s="1748">
        <v>2.8000000000000001E-2</v>
      </c>
      <c r="Q82" s="1466">
        <f>'7-11л. МЕНЮ '!H81</f>
        <v>18</v>
      </c>
      <c r="R82" s="11"/>
      <c r="AF82" s="174"/>
      <c r="AG82" s="146"/>
      <c r="AH82" s="498"/>
      <c r="AI82" s="146"/>
      <c r="AJ82" s="146"/>
      <c r="AK82" s="555"/>
      <c r="AL82" s="101"/>
      <c r="AM82" s="110"/>
      <c r="AN82" s="96"/>
      <c r="AO82" s="93"/>
      <c r="AP82" s="111"/>
      <c r="AQ82" s="111"/>
      <c r="AR82" s="111"/>
      <c r="AS82" s="174"/>
      <c r="AT82" s="111"/>
      <c r="AU82" s="111"/>
      <c r="AV82" s="111"/>
      <c r="AW82" s="111"/>
      <c r="AX82" s="111"/>
      <c r="AY82" s="111"/>
      <c r="AZ82" s="111"/>
      <c r="BA82" s="111"/>
      <c r="BB82" s="173"/>
      <c r="BC82" s="121"/>
      <c r="BD82" s="352"/>
      <c r="BE82" s="101"/>
      <c r="BF82" s="101"/>
      <c r="BG82" s="101"/>
    </row>
    <row r="83" spans="2:59" ht="16.5" customHeight="1" thickBot="1">
      <c r="B83" s="1465" t="str">
        <f>'7-11л. МЕНЮ '!I82</f>
        <v xml:space="preserve">338 / 17 </v>
      </c>
      <c r="C83" s="185" t="str">
        <f>'7-11л. МЕНЮ '!B82</f>
        <v xml:space="preserve">Плоды свежие (яблоко) </v>
      </c>
      <c r="D83" s="337">
        <f>'7-11л. МЕНЮ '!C82</f>
        <v>105</v>
      </c>
      <c r="E83" s="1309">
        <f>'7-11л. МЕНЮ '!D82</f>
        <v>0.42</v>
      </c>
      <c r="F83" s="1233">
        <f>'7-11л. МЕНЮ '!E82</f>
        <v>0.42</v>
      </c>
      <c r="G83" s="323">
        <f>'7-11л. МЕНЮ '!F82</f>
        <v>10.29</v>
      </c>
      <c r="H83" s="1155">
        <f>'7-11л. МЕНЮ '!G82</f>
        <v>49.35</v>
      </c>
      <c r="I83" s="1157">
        <v>10.5</v>
      </c>
      <c r="J83" s="1157">
        <v>3.15E-2</v>
      </c>
      <c r="K83" s="1157">
        <v>2.1000000000000001E-2</v>
      </c>
      <c r="L83" s="664">
        <v>0</v>
      </c>
      <c r="M83" s="1157">
        <v>16.8</v>
      </c>
      <c r="N83" s="1157">
        <v>11.55</v>
      </c>
      <c r="O83" s="1157">
        <v>9.4499999999999993</v>
      </c>
      <c r="P83" s="1748">
        <v>2.31</v>
      </c>
      <c r="Q83" s="1466">
        <f>'7-11л. МЕНЮ '!H82</f>
        <v>86</v>
      </c>
      <c r="R83" s="84"/>
      <c r="AF83" s="3160"/>
      <c r="AG83" s="3160"/>
      <c r="AH83" s="3160"/>
      <c r="AI83" s="3160"/>
      <c r="AJ83" s="3158"/>
      <c r="AK83" s="187"/>
      <c r="AL83" s="352"/>
      <c r="AM83" s="101"/>
      <c r="AN83" s="171"/>
      <c r="AO83" s="101"/>
      <c r="AP83" s="111"/>
      <c r="AQ83" s="111"/>
      <c r="AR83" s="111"/>
      <c r="AS83" s="174"/>
      <c r="AT83" s="111"/>
      <c r="AU83" s="111"/>
      <c r="AV83" s="111"/>
      <c r="AW83" s="111"/>
      <c r="AX83" s="111"/>
      <c r="AY83" s="111"/>
      <c r="AZ83" s="111"/>
      <c r="BA83" s="111"/>
      <c r="BB83" s="173"/>
      <c r="BC83" s="121"/>
      <c r="BD83" s="352"/>
      <c r="BE83" s="101"/>
      <c r="BF83" s="101"/>
      <c r="BG83" s="101"/>
    </row>
    <row r="84" spans="2:59" ht="15" customHeight="1">
      <c r="B84" s="413" t="s">
        <v>160</v>
      </c>
      <c r="C84" s="540"/>
      <c r="D84" s="1475">
        <f>'7-11л. МЕНЮ '!C83</f>
        <v>825</v>
      </c>
      <c r="E84" s="1873">
        <f>'7-11л. МЕНЮ '!D83</f>
        <v>36.528200000000005</v>
      </c>
      <c r="F84" s="1808">
        <f>'7-11л. МЕНЮ '!E83</f>
        <v>40.027999999999999</v>
      </c>
      <c r="G84" s="1807">
        <f>'7-11л. МЕНЮ '!F83</f>
        <v>97.411000000000001</v>
      </c>
      <c r="H84" s="1800">
        <f>'7-11л. МЕНЮ '!G83</f>
        <v>884.15090000000009</v>
      </c>
      <c r="I84" s="1797">
        <f t="shared" ref="I84:P84" si="3">SUM(I75:I83)</f>
        <v>20.092500000000001</v>
      </c>
      <c r="J84" s="1797">
        <f t="shared" si="3"/>
        <v>0.40647</v>
      </c>
      <c r="K84" s="680">
        <f t="shared" si="3"/>
        <v>0.46580000000000005</v>
      </c>
      <c r="L84" s="2197">
        <f t="shared" si="3"/>
        <v>331.16199999999998</v>
      </c>
      <c r="M84" s="2197">
        <f t="shared" si="3"/>
        <v>664.68</v>
      </c>
      <c r="N84" s="2197">
        <f t="shared" si="3"/>
        <v>572.11899999999991</v>
      </c>
      <c r="O84" s="2197">
        <f t="shared" si="3"/>
        <v>110.70099999999999</v>
      </c>
      <c r="P84" s="2423">
        <f t="shared" si="3"/>
        <v>5.1064699999999998</v>
      </c>
      <c r="Q84" s="730"/>
      <c r="R84" s="40"/>
      <c r="AF84" s="778"/>
      <c r="AG84" s="3147"/>
      <c r="AH84" s="3147"/>
      <c r="AI84" s="3147"/>
      <c r="AJ84" s="777"/>
      <c r="AK84" s="187"/>
      <c r="AL84" s="95"/>
      <c r="AM84" s="112"/>
      <c r="AN84" s="96"/>
      <c r="AO84" s="93"/>
      <c r="AP84" s="111"/>
      <c r="AQ84" s="111"/>
      <c r="AR84" s="111"/>
      <c r="AS84" s="174"/>
      <c r="AT84" s="111"/>
      <c r="AU84" s="111"/>
      <c r="AV84" s="328"/>
      <c r="AW84" s="111"/>
      <c r="AX84" s="111"/>
      <c r="AY84" s="111"/>
      <c r="AZ84" s="111"/>
      <c r="BA84" s="111"/>
      <c r="BB84" s="173"/>
      <c r="BC84" s="121"/>
      <c r="BD84" s="352"/>
      <c r="BE84" s="101"/>
      <c r="BF84" s="101"/>
      <c r="BG84" s="101"/>
    </row>
    <row r="85" spans="2:59" ht="13.5" customHeight="1">
      <c r="B85" s="695"/>
      <c r="C85" s="696" t="s">
        <v>11</v>
      </c>
      <c r="D85" s="1112">
        <v>0.35</v>
      </c>
      <c r="E85" s="1874">
        <f>'7-11л. МЕНЮ '!D84</f>
        <v>26.95</v>
      </c>
      <c r="F85" s="1811">
        <f>'7-11л. МЕНЮ '!E84</f>
        <v>27.65</v>
      </c>
      <c r="G85" s="3379">
        <f>'7-11л. МЕНЮ '!F84</f>
        <v>117.25</v>
      </c>
      <c r="H85" s="1801">
        <f>'7-11л. МЕНЮ '!G84</f>
        <v>822.5</v>
      </c>
      <c r="I85" s="1894">
        <f t="shared" ref="I85:P85" si="4">I616</f>
        <v>21</v>
      </c>
      <c r="J85" s="1894">
        <f t="shared" si="4"/>
        <v>0.42</v>
      </c>
      <c r="K85" s="1894">
        <f t="shared" si="4"/>
        <v>0.49</v>
      </c>
      <c r="L85" s="1894">
        <f t="shared" si="4"/>
        <v>245</v>
      </c>
      <c r="M85" s="1895">
        <f t="shared" si="4"/>
        <v>385</v>
      </c>
      <c r="N85" s="1895">
        <f t="shared" si="4"/>
        <v>385</v>
      </c>
      <c r="O85" s="1894">
        <f t="shared" si="4"/>
        <v>87.5</v>
      </c>
      <c r="P85" s="2177">
        <f t="shared" si="4"/>
        <v>4.2</v>
      </c>
      <c r="Q85" s="730"/>
      <c r="R85" s="11"/>
      <c r="AF85" s="3162"/>
      <c r="AG85" s="281"/>
      <c r="AH85" s="281"/>
      <c r="AI85" s="281"/>
      <c r="AJ85" s="281"/>
      <c r="AK85" s="187"/>
      <c r="AL85" s="95"/>
      <c r="AM85" s="170"/>
      <c r="AN85" s="100"/>
      <c r="AO85" s="91"/>
      <c r="AP85" s="111"/>
      <c r="AQ85" s="111"/>
      <c r="AR85" s="111"/>
      <c r="AS85" s="174"/>
      <c r="AT85" s="111"/>
      <c r="AU85" s="111"/>
      <c r="AV85" s="328"/>
      <c r="AW85" s="111"/>
      <c r="AX85" s="111"/>
      <c r="AY85" s="111"/>
      <c r="AZ85" s="111"/>
      <c r="BA85" s="111"/>
      <c r="BB85" s="173"/>
      <c r="BC85" s="121"/>
      <c r="BD85" s="352"/>
      <c r="BE85" s="101"/>
      <c r="BF85" s="101"/>
      <c r="BG85" s="101"/>
    </row>
    <row r="86" spans="2:59" ht="12.75" customHeight="1" thickBot="1">
      <c r="B86" s="227"/>
      <c r="C86" s="693" t="s">
        <v>345</v>
      </c>
      <c r="D86" s="715"/>
      <c r="E86" s="1458">
        <f>'7-11л. МЕНЮ '!D85</f>
        <v>12.43922077922079</v>
      </c>
      <c r="F86" s="1805">
        <f>'7-11л. МЕНЮ '!E85</f>
        <v>15.668354430379743</v>
      </c>
      <c r="G86" s="428">
        <f>'7-11л. МЕНЮ '!F85</f>
        <v>-5.9220895522388055</v>
      </c>
      <c r="H86" s="1799">
        <f>'7-11л. МЕНЮ '!G85</f>
        <v>2.6234425531914951</v>
      </c>
      <c r="I86" s="705">
        <f t="shared" ref="I86:P86" si="5">(I84*100/I610)-35</f>
        <v>-1.5125000000000028</v>
      </c>
      <c r="J86" s="705">
        <f t="shared" si="5"/>
        <v>-1.1274999999999977</v>
      </c>
      <c r="K86" s="705">
        <f t="shared" si="5"/>
        <v>-1.7285714285714207</v>
      </c>
      <c r="L86" s="706">
        <f t="shared" si="5"/>
        <v>12.308857142857136</v>
      </c>
      <c r="M86" s="705">
        <f t="shared" si="5"/>
        <v>25.425454545454542</v>
      </c>
      <c r="N86" s="705">
        <f t="shared" si="5"/>
        <v>17.010818181818173</v>
      </c>
      <c r="O86" s="705">
        <f t="shared" si="5"/>
        <v>9.2803999999999931</v>
      </c>
      <c r="P86" s="2178">
        <f t="shared" si="5"/>
        <v>7.5539166666666659</v>
      </c>
      <c r="Q86" s="2196"/>
      <c r="R86" s="40"/>
      <c r="AF86" s="146"/>
      <c r="AG86" s="146"/>
      <c r="AH86" s="146"/>
      <c r="AI86" s="146"/>
      <c r="AJ86" s="146"/>
      <c r="AK86" s="187"/>
      <c r="AL86" s="93"/>
      <c r="AM86" s="145"/>
      <c r="AN86" s="96"/>
      <c r="AO86" s="93"/>
      <c r="AP86" s="111"/>
      <c r="AQ86" s="328"/>
      <c r="AR86" s="111"/>
      <c r="AS86" s="174"/>
      <c r="AT86" s="111"/>
      <c r="AU86" s="111"/>
      <c r="AV86" s="111"/>
      <c r="AW86" s="111"/>
      <c r="AX86" s="111"/>
      <c r="AY86" s="111"/>
      <c r="AZ86" s="221"/>
      <c r="BA86" s="111"/>
      <c r="BB86" s="173"/>
      <c r="BC86" s="121"/>
      <c r="BD86" s="352"/>
      <c r="BE86" s="101"/>
      <c r="BF86" s="101"/>
      <c r="BG86" s="101"/>
    </row>
    <row r="87" spans="2:59" ht="16.5" customHeight="1">
      <c r="B87" s="648"/>
      <c r="C87" s="523" t="s">
        <v>199</v>
      </c>
      <c r="D87" s="54"/>
      <c r="E87" s="1113"/>
      <c r="F87" s="1875"/>
      <c r="G87" s="1875"/>
      <c r="H87" s="1548"/>
      <c r="I87" s="1548"/>
      <c r="J87" s="1548"/>
      <c r="K87" s="1548"/>
      <c r="L87" s="1548"/>
      <c r="M87" s="1548"/>
      <c r="N87" s="1548"/>
      <c r="O87" s="1548"/>
      <c r="P87" s="1747"/>
      <c r="Q87" s="729"/>
      <c r="R87" s="40"/>
      <c r="AF87" s="174"/>
      <c r="AG87" s="146"/>
      <c r="AH87" s="146"/>
      <c r="AI87" s="146"/>
      <c r="AJ87" s="146"/>
      <c r="AK87" s="513"/>
      <c r="AL87" s="95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21"/>
      <c r="BD87" s="352"/>
      <c r="BE87" s="101"/>
      <c r="BF87" s="101"/>
      <c r="BG87" s="101"/>
    </row>
    <row r="88" spans="2:59" ht="16.5" customHeight="1">
      <c r="B88" s="742" t="str">
        <f>'7-11л. МЕНЮ '!I87</f>
        <v>501 /21</v>
      </c>
      <c r="C88" s="230" t="str">
        <f>'7-11л. МЕНЮ '!B87</f>
        <v>Сок  фруктовый (абрикосовый)</v>
      </c>
      <c r="D88" s="246">
        <f>'7-11л. МЕНЮ '!C87</f>
        <v>200</v>
      </c>
      <c r="E88" s="1232">
        <f>'7-11л. МЕНЮ '!D87</f>
        <v>1</v>
      </c>
      <c r="F88" s="322">
        <f>'7-11л. МЕНЮ '!E87</f>
        <v>0</v>
      </c>
      <c r="G88" s="322">
        <f>'7-11л. МЕНЮ '!F87</f>
        <v>25.4</v>
      </c>
      <c r="H88" s="664">
        <f>'7-11л. МЕНЮ '!G87</f>
        <v>105.6</v>
      </c>
      <c r="I88" s="322">
        <v>2.25</v>
      </c>
      <c r="J88" s="322">
        <v>4.3999999999999997E-2</v>
      </c>
      <c r="K88" s="322">
        <v>0.08</v>
      </c>
      <c r="L88" s="669">
        <v>0</v>
      </c>
      <c r="M88" s="1157">
        <v>40</v>
      </c>
      <c r="N88" s="1157">
        <v>36</v>
      </c>
      <c r="O88" s="1157">
        <v>20</v>
      </c>
      <c r="P88" s="1748">
        <v>0.4</v>
      </c>
      <c r="Q88" s="449">
        <f>'7-11л. МЕНЮ '!H87</f>
        <v>85</v>
      </c>
      <c r="R88" s="11"/>
      <c r="AF88" s="174"/>
      <c r="AG88" s="498"/>
      <c r="AH88" s="146"/>
      <c r="AI88" s="146"/>
      <c r="AJ88" s="146"/>
      <c r="AK88" s="513"/>
      <c r="AL88" s="95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352"/>
      <c r="BE88" s="101"/>
      <c r="BF88" s="101"/>
      <c r="BG88" s="101"/>
    </row>
    <row r="89" spans="2:59" ht="16.5" customHeight="1">
      <c r="B89" s="742" t="str">
        <f>'7-11л. МЕНЮ '!I88</f>
        <v>525 /22</v>
      </c>
      <c r="C89" s="230" t="str">
        <f>'7-11л. МЕНЮ '!B88</f>
        <v>Голубцы с соусом</v>
      </c>
      <c r="D89" s="246">
        <f>'7-11л. МЕНЮ '!C88</f>
        <v>95</v>
      </c>
      <c r="E89" s="1232">
        <f>'7-11л. МЕНЮ '!D88</f>
        <v>1.1301000000000001</v>
      </c>
      <c r="F89" s="322">
        <f>'7-11л. МЕНЮ '!E88</f>
        <v>7.6825999999999999</v>
      </c>
      <c r="G89" s="322">
        <f>'7-11л. МЕНЮ '!F88</f>
        <v>5.9293100000000001</v>
      </c>
      <c r="H89" s="664">
        <f>'7-11л. МЕНЮ '!G88</f>
        <v>97.381</v>
      </c>
      <c r="I89" s="1429">
        <v>1.097</v>
      </c>
      <c r="J89" s="1429">
        <v>2.9600000000000001E-2</v>
      </c>
      <c r="K89" s="1429">
        <v>7.5999999999999998E-2</v>
      </c>
      <c r="L89" s="727">
        <v>15.385</v>
      </c>
      <c r="M89" s="1439">
        <v>45.385800000000003</v>
      </c>
      <c r="N89" s="1752">
        <v>8.3689999999999998</v>
      </c>
      <c r="O89" s="1752">
        <v>16.2547</v>
      </c>
      <c r="P89" s="2133">
        <v>0.55300000000000005</v>
      </c>
      <c r="Q89" s="449">
        <f>'7-11л. МЕНЮ '!H88</f>
        <v>54</v>
      </c>
      <c r="R89" s="11"/>
      <c r="AF89" s="174"/>
      <c r="AG89" s="146"/>
      <c r="AH89" s="146"/>
      <c r="AI89" s="328"/>
      <c r="AJ89" s="146"/>
      <c r="AK89" s="513"/>
      <c r="AL89" s="95"/>
      <c r="AM89" s="95"/>
      <c r="AN89" s="95"/>
      <c r="AO89" s="95"/>
      <c r="AP89" s="95"/>
      <c r="AQ89" s="95"/>
      <c r="AR89" s="95"/>
      <c r="AS89" s="95"/>
      <c r="AT89" s="101"/>
      <c r="AU89" s="101"/>
      <c r="AV89" s="101"/>
      <c r="AW89" s="101"/>
      <c r="AX89" s="95"/>
      <c r="AY89" s="95"/>
      <c r="AZ89" s="101"/>
      <c r="BA89" s="101"/>
      <c r="BB89" s="121"/>
      <c r="BC89" s="121"/>
      <c r="BD89" s="352"/>
      <c r="BE89" s="101"/>
      <c r="BF89" s="101"/>
      <c r="BG89" s="101"/>
    </row>
    <row r="90" spans="2:59" ht="17.25" customHeight="1" thickBot="1">
      <c r="B90" s="1295" t="str">
        <f>'7-11л. МЕНЮ '!I89</f>
        <v>Пром.пр.</v>
      </c>
      <c r="C90" s="185" t="str">
        <f>'7-11л. МЕНЮ '!B89</f>
        <v>Хлеб пшеничный</v>
      </c>
      <c r="D90" s="337">
        <f>'7-11л. МЕНЮ '!C89</f>
        <v>20</v>
      </c>
      <c r="E90" s="1309">
        <f>'7-11л. МЕНЮ '!D89</f>
        <v>0.4012</v>
      </c>
      <c r="F90" s="323">
        <f>'7-11л. МЕНЮ '!E89</f>
        <v>0.26</v>
      </c>
      <c r="G90" s="323">
        <f>'7-11л. МЕНЮ '!F89</f>
        <v>10.84</v>
      </c>
      <c r="H90" s="698">
        <f>'7-11л. МЕНЮ '!G89</f>
        <v>47.3048</v>
      </c>
      <c r="I90" s="1157">
        <v>0</v>
      </c>
      <c r="J90" s="1157">
        <v>2.1999999999999999E-2</v>
      </c>
      <c r="K90" s="1157">
        <v>8.0000000000000002E-3</v>
      </c>
      <c r="L90" s="664">
        <v>0</v>
      </c>
      <c r="M90" s="1157">
        <v>4</v>
      </c>
      <c r="N90" s="1157">
        <v>1.3</v>
      </c>
      <c r="O90" s="1157">
        <v>0.28000000000000003</v>
      </c>
      <c r="P90" s="1748">
        <v>2.1999999999999999E-2</v>
      </c>
      <c r="Q90" s="642">
        <f>'7-11л. МЕНЮ '!H89</f>
        <v>17</v>
      </c>
      <c r="R90" s="11"/>
      <c r="AF90" s="3158"/>
      <c r="AG90" s="3160"/>
      <c r="AH90" s="3160"/>
      <c r="AI90" s="3158"/>
      <c r="AJ90" s="3158"/>
      <c r="AK90" s="513"/>
      <c r="AL90" s="111"/>
      <c r="AM90" s="111"/>
      <c r="AN90" s="111"/>
      <c r="AO90" s="111"/>
      <c r="AP90" s="111"/>
      <c r="AQ90" s="111"/>
      <c r="AR90" s="111"/>
      <c r="AS90" s="101"/>
      <c r="AT90" s="101"/>
      <c r="AU90" s="101"/>
      <c r="AV90" s="101"/>
      <c r="AW90" s="101"/>
      <c r="AX90" s="179"/>
      <c r="AY90" s="95"/>
      <c r="AZ90" s="101"/>
      <c r="BA90" s="101"/>
      <c r="BB90" s="96"/>
      <c r="BC90" s="96"/>
      <c r="BD90" s="95"/>
      <c r="BE90" s="101"/>
      <c r="BF90" s="101"/>
      <c r="BG90" s="101"/>
    </row>
    <row r="91" spans="2:59" ht="15" customHeight="1">
      <c r="B91" s="413" t="s">
        <v>206</v>
      </c>
      <c r="C91" s="540"/>
      <c r="D91" s="1478">
        <f>'7-11л. МЕНЮ '!C90</f>
        <v>315</v>
      </c>
      <c r="E91" s="679">
        <f>'7-11л. МЕНЮ '!D90</f>
        <v>2.5312999999999999</v>
      </c>
      <c r="F91" s="680">
        <f>'7-11л. МЕНЮ '!E90</f>
        <v>7.9425999999999997</v>
      </c>
      <c r="G91" s="680">
        <f>'7-11л. МЕНЮ '!F90</f>
        <v>42.169309999999996</v>
      </c>
      <c r="H91" s="1798">
        <f>'7-11л. МЕНЮ '!G90</f>
        <v>250.28579999999999</v>
      </c>
      <c r="I91" s="1797">
        <f t="shared" ref="I91:P91" si="6">SUM(I88:I90)</f>
        <v>3.347</v>
      </c>
      <c r="J91" s="1797">
        <f>SUM(J88:J90)</f>
        <v>9.5599999999999991E-2</v>
      </c>
      <c r="K91" s="680">
        <f t="shared" si="6"/>
        <v>0.16400000000000001</v>
      </c>
      <c r="L91" s="1797">
        <f t="shared" si="6"/>
        <v>15.385</v>
      </c>
      <c r="M91" s="2197">
        <f t="shared" si="6"/>
        <v>89.385800000000003</v>
      </c>
      <c r="N91" s="2197">
        <f t="shared" si="6"/>
        <v>45.668999999999997</v>
      </c>
      <c r="O91" s="1797">
        <f t="shared" si="6"/>
        <v>36.534700000000001</v>
      </c>
      <c r="P91" s="2423">
        <f t="shared" si="6"/>
        <v>0.97500000000000009</v>
      </c>
      <c r="Q91" s="642"/>
      <c r="R91" s="11"/>
      <c r="AF91" s="777"/>
      <c r="AG91" s="3147"/>
      <c r="AH91" s="3147"/>
      <c r="AI91" s="778"/>
      <c r="AJ91" s="777"/>
      <c r="AK91" s="187"/>
      <c r="AL91" s="176"/>
      <c r="AM91" s="176"/>
      <c r="AN91" s="176"/>
      <c r="AO91" s="176"/>
      <c r="AP91" s="176"/>
      <c r="AQ91" s="176"/>
      <c r="AR91" s="176"/>
      <c r="AS91" s="101"/>
      <c r="AT91" s="101"/>
      <c r="AU91" s="101"/>
      <c r="AV91" s="101"/>
      <c r="AW91" s="101"/>
      <c r="AX91" s="179"/>
      <c r="AY91" s="95"/>
      <c r="AZ91" s="101"/>
      <c r="BA91" s="101"/>
      <c r="BB91" s="96"/>
      <c r="BC91" s="96"/>
      <c r="BD91" s="352"/>
      <c r="BE91" s="101"/>
      <c r="BF91" s="101"/>
      <c r="BG91" s="101"/>
    </row>
    <row r="92" spans="2:59" ht="15.75" customHeight="1">
      <c r="B92" s="695"/>
      <c r="C92" s="696" t="s">
        <v>11</v>
      </c>
      <c r="D92" s="1112">
        <v>0.1</v>
      </c>
      <c r="E92" s="1802">
        <f>'7-11л. МЕНЮ '!D91</f>
        <v>7.7</v>
      </c>
      <c r="F92" s="1803">
        <f>'7-11л. МЕНЮ '!E91</f>
        <v>7.9</v>
      </c>
      <c r="G92" s="1803">
        <f>'7-11л. МЕНЮ '!F91</f>
        <v>33.5</v>
      </c>
      <c r="H92" s="1795">
        <f>'7-11л. МЕНЮ '!G91</f>
        <v>235</v>
      </c>
      <c r="I92" s="1894">
        <f t="shared" ref="I92:P92" si="7">I620</f>
        <v>6</v>
      </c>
      <c r="J92" s="1894">
        <f t="shared" si="7"/>
        <v>0.12</v>
      </c>
      <c r="K92" s="1894">
        <f t="shared" si="7"/>
        <v>0.14000000000000001</v>
      </c>
      <c r="L92" s="1894">
        <f t="shared" si="7"/>
        <v>70</v>
      </c>
      <c r="M92" s="1895">
        <f t="shared" si="7"/>
        <v>110</v>
      </c>
      <c r="N92" s="1895">
        <f t="shared" si="7"/>
        <v>110</v>
      </c>
      <c r="O92" s="1894">
        <f t="shared" si="7"/>
        <v>25</v>
      </c>
      <c r="P92" s="2177">
        <f t="shared" si="7"/>
        <v>1.2</v>
      </c>
      <c r="Q92" s="730"/>
      <c r="R92" s="84"/>
      <c r="AF92" s="146"/>
      <c r="AG92" s="146"/>
      <c r="AH92" s="146"/>
      <c r="AI92" s="498"/>
      <c r="AJ92" s="146"/>
      <c r="AK92" s="187"/>
      <c r="AL92" s="176"/>
      <c r="AM92" s="176"/>
      <c r="AN92" s="176"/>
      <c r="AO92" s="176"/>
      <c r="AP92" s="176"/>
      <c r="AQ92" s="176"/>
      <c r="AR92" s="176"/>
      <c r="AS92" s="176"/>
      <c r="AT92" s="101"/>
      <c r="AU92" s="101"/>
      <c r="AV92" s="101"/>
      <c r="AW92" s="101"/>
      <c r="AX92" s="95"/>
      <c r="AY92" s="95"/>
      <c r="AZ92" s="101"/>
      <c r="BA92" s="101"/>
      <c r="BB92" s="121"/>
      <c r="BC92" s="121"/>
      <c r="BD92" s="352"/>
      <c r="BE92" s="101"/>
      <c r="BF92" s="101"/>
      <c r="BG92" s="101"/>
    </row>
    <row r="93" spans="2:59" ht="16.5" customHeight="1" thickBot="1">
      <c r="B93" s="227"/>
      <c r="C93" s="693" t="s">
        <v>345</v>
      </c>
      <c r="D93" s="715"/>
      <c r="E93" s="1458">
        <f>'7-11л. МЕНЮ '!D92</f>
        <v>-6.7125974025974031</v>
      </c>
      <c r="F93" s="428">
        <f>'7-11л. МЕНЮ '!E92</f>
        <v>5.3924050632911502E-2</v>
      </c>
      <c r="G93" s="428">
        <f>'7-11л. МЕНЮ '!F92</f>
        <v>2.5878537313432819</v>
      </c>
      <c r="H93" s="740">
        <f>'7-11л. МЕНЮ '!G92</f>
        <v>0.65045957446808345</v>
      </c>
      <c r="I93" s="705">
        <f t="shared" ref="I93:P93" si="8">(I91*100/I610)-10</f>
        <v>-4.4216666666666669</v>
      </c>
      <c r="J93" s="705">
        <f t="shared" si="8"/>
        <v>-2.0333333333333341</v>
      </c>
      <c r="K93" s="705">
        <f t="shared" si="8"/>
        <v>1.7142857142857171</v>
      </c>
      <c r="L93" s="705">
        <f t="shared" si="8"/>
        <v>-7.802142857142857</v>
      </c>
      <c r="M93" s="705">
        <f t="shared" si="8"/>
        <v>-1.8740181818181814</v>
      </c>
      <c r="N93" s="705">
        <f t="shared" si="8"/>
        <v>-5.848272727272728</v>
      </c>
      <c r="O93" s="706">
        <f t="shared" si="8"/>
        <v>4.6138800000000018</v>
      </c>
      <c r="P93" s="2178">
        <f t="shared" si="8"/>
        <v>-1.8749999999999982</v>
      </c>
      <c r="Q93" s="2196"/>
      <c r="R93" s="40"/>
      <c r="AF93" s="281"/>
      <c r="AG93" s="281"/>
      <c r="AH93" s="281"/>
      <c r="AI93" s="281"/>
      <c r="AJ93" s="281"/>
      <c r="AK93" s="187"/>
      <c r="AL93" s="173"/>
      <c r="AM93" s="173"/>
      <c r="AN93" s="173"/>
      <c r="AO93" s="173"/>
      <c r="AP93" s="173"/>
      <c r="AQ93" s="173"/>
      <c r="AR93" s="173"/>
      <c r="AS93" s="173"/>
      <c r="AT93" s="101"/>
      <c r="AU93" s="101"/>
      <c r="AV93" s="101"/>
      <c r="AW93" s="101"/>
      <c r="AX93" s="95"/>
      <c r="AY93" s="95"/>
      <c r="AZ93" s="101"/>
      <c r="BA93" s="101"/>
      <c r="BB93" s="121"/>
      <c r="BC93" s="121"/>
      <c r="BD93" s="352"/>
      <c r="BE93" s="101"/>
      <c r="BF93" s="101"/>
      <c r="BG93" s="101"/>
    </row>
    <row r="94" spans="2:59" ht="17.25" customHeight="1">
      <c r="I94" s="435"/>
      <c r="J94" s="435"/>
      <c r="K94" s="435"/>
      <c r="L94" s="435"/>
      <c r="M94" s="435"/>
      <c r="N94" s="435"/>
      <c r="O94" s="435"/>
      <c r="P94" s="435"/>
      <c r="R94" s="55"/>
      <c r="AF94" s="490"/>
      <c r="AG94" s="490"/>
      <c r="AH94" s="490"/>
      <c r="AI94" s="490"/>
      <c r="AJ94" s="489"/>
      <c r="AK94" s="187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95"/>
      <c r="AY94" s="95"/>
      <c r="AZ94" s="101"/>
      <c r="BA94" s="101"/>
      <c r="BB94" s="152"/>
      <c r="BC94" s="121"/>
      <c r="BD94" s="352"/>
      <c r="BE94" s="101"/>
      <c r="BF94" s="101"/>
      <c r="BG94" s="101"/>
    </row>
    <row r="95" spans="2:59" ht="14.25" customHeight="1" thickBot="1">
      <c r="E95" s="1904"/>
      <c r="F95" s="1904"/>
      <c r="G95" s="1904"/>
      <c r="H95" s="1904"/>
      <c r="I95" s="1904"/>
      <c r="J95" s="1904"/>
      <c r="K95" s="1904"/>
      <c r="L95" s="1904"/>
      <c r="M95" s="1904"/>
      <c r="N95" s="1904"/>
      <c r="O95" s="1904"/>
      <c r="P95" s="1904"/>
      <c r="Q95" s="517"/>
      <c r="R95" s="46"/>
      <c r="AF95" s="778"/>
      <c r="AG95" s="3147"/>
      <c r="AH95" s="3147"/>
      <c r="AI95" s="3147"/>
      <c r="AJ95" s="777"/>
      <c r="AK95" s="187"/>
      <c r="AL95" s="194"/>
      <c r="AM95" s="181"/>
      <c r="AN95" s="181"/>
      <c r="AO95" s="194"/>
      <c r="AP95" s="472"/>
      <c r="AQ95" s="194"/>
      <c r="AR95" s="194"/>
      <c r="AS95" s="101"/>
      <c r="AT95" s="179"/>
      <c r="AU95" s="101"/>
      <c r="AV95" s="101"/>
      <c r="AW95" s="101"/>
      <c r="AX95" s="95"/>
      <c r="AY95" s="95"/>
      <c r="AZ95" s="101"/>
      <c r="BA95" s="101"/>
      <c r="BB95" s="121"/>
      <c r="BC95" s="121"/>
      <c r="BD95" s="352"/>
      <c r="BE95" s="101"/>
      <c r="BF95" s="101"/>
      <c r="BG95" s="101"/>
    </row>
    <row r="96" spans="2:59" ht="14.25" customHeight="1">
      <c r="B96" s="620"/>
      <c r="C96" s="41" t="s">
        <v>239</v>
      </c>
      <c r="D96" s="42"/>
      <c r="E96" s="141">
        <f t="shared" ref="E96:P96" si="9">E71+E84</f>
        <v>51.900200000000005</v>
      </c>
      <c r="F96" s="233">
        <f t="shared" si="9"/>
        <v>54.298999999999999</v>
      </c>
      <c r="G96" s="233">
        <f t="shared" si="9"/>
        <v>180.50200000000001</v>
      </c>
      <c r="H96" s="233">
        <f t="shared" si="9"/>
        <v>1406.5249000000001</v>
      </c>
      <c r="I96" s="233">
        <f t="shared" si="9"/>
        <v>47.522500000000001</v>
      </c>
      <c r="J96" s="233">
        <f t="shared" si="9"/>
        <v>0.64246999999999999</v>
      </c>
      <c r="K96" s="233">
        <f t="shared" si="9"/>
        <v>0.58960000000000001</v>
      </c>
      <c r="L96" s="667">
        <f t="shared" si="9"/>
        <v>477.70340999999996</v>
      </c>
      <c r="M96" s="667">
        <f t="shared" si="9"/>
        <v>717.7299999999999</v>
      </c>
      <c r="N96" s="667">
        <f t="shared" si="9"/>
        <v>631.8599999999999</v>
      </c>
      <c r="O96" s="667">
        <f t="shared" si="9"/>
        <v>145.18039999999999</v>
      </c>
      <c r="P96" s="621">
        <f t="shared" si="9"/>
        <v>7.2774700000000001</v>
      </c>
      <c r="Q96" s="517"/>
      <c r="R96" s="38"/>
      <c r="AF96" s="3162"/>
      <c r="AG96" s="3162"/>
      <c r="AH96" s="281"/>
      <c r="AI96" s="281"/>
      <c r="AJ96" s="281"/>
      <c r="AK96" s="187"/>
      <c r="AL96" s="194"/>
      <c r="AM96" s="194"/>
      <c r="AN96" s="194"/>
      <c r="AO96" s="194"/>
      <c r="AP96" s="194"/>
      <c r="AQ96" s="194"/>
      <c r="AR96" s="194"/>
      <c r="AS96" s="101"/>
      <c r="AT96" s="179"/>
      <c r="AU96" s="101"/>
      <c r="AV96" s="101"/>
      <c r="AW96" s="101"/>
      <c r="AX96" s="95"/>
      <c r="AY96" s="95"/>
      <c r="AZ96" s="101"/>
      <c r="BA96" s="101"/>
      <c r="BB96" s="121"/>
      <c r="BC96" s="121"/>
      <c r="BD96" s="352"/>
      <c r="BE96" s="101"/>
      <c r="BF96" s="101"/>
      <c r="BG96" s="101"/>
    </row>
    <row r="97" spans="2:59" ht="13.5" customHeight="1">
      <c r="B97" s="380"/>
      <c r="C97" s="644" t="s">
        <v>11</v>
      </c>
      <c r="D97" s="1112">
        <v>0.6</v>
      </c>
      <c r="E97" s="1897">
        <f t="shared" ref="E97:P97" si="10">E624</f>
        <v>46.2</v>
      </c>
      <c r="F97" s="1894">
        <f t="shared" si="10"/>
        <v>47.4</v>
      </c>
      <c r="G97" s="1894">
        <f t="shared" si="10"/>
        <v>201</v>
      </c>
      <c r="H97" s="1894">
        <f t="shared" si="10"/>
        <v>1410</v>
      </c>
      <c r="I97" s="1894">
        <f t="shared" si="10"/>
        <v>36</v>
      </c>
      <c r="J97" s="1894">
        <f t="shared" si="10"/>
        <v>0.72</v>
      </c>
      <c r="K97" s="1894">
        <f t="shared" si="10"/>
        <v>0.84</v>
      </c>
      <c r="L97" s="1894">
        <f t="shared" si="10"/>
        <v>420</v>
      </c>
      <c r="M97" s="1895">
        <f t="shared" si="10"/>
        <v>660</v>
      </c>
      <c r="N97" s="1895">
        <f t="shared" si="10"/>
        <v>660</v>
      </c>
      <c r="O97" s="1895">
        <f t="shared" si="10"/>
        <v>150</v>
      </c>
      <c r="P97" s="1896">
        <f t="shared" si="10"/>
        <v>7.2</v>
      </c>
      <c r="Q97" s="517"/>
      <c r="R97" s="93"/>
      <c r="S97" s="96"/>
      <c r="T97" s="342"/>
      <c r="U97" s="342"/>
      <c r="V97" s="342"/>
      <c r="W97" s="342"/>
      <c r="X97" s="342"/>
      <c r="Y97" s="342"/>
      <c r="Z97" s="342"/>
      <c r="AA97" s="342"/>
      <c r="AB97" s="221"/>
      <c r="AC97" s="281"/>
      <c r="AD97" s="281"/>
      <c r="AE97" s="281"/>
      <c r="AF97" s="281"/>
      <c r="AG97" s="281"/>
      <c r="AH97" s="281"/>
      <c r="AI97" s="281"/>
      <c r="AJ97" s="281"/>
      <c r="AK97" s="187"/>
      <c r="AL97" s="101"/>
      <c r="AM97" s="181"/>
      <c r="AN97" s="181"/>
      <c r="AO97" s="101"/>
      <c r="AP97" s="96"/>
      <c r="AQ97" s="101"/>
      <c r="AR97" s="101"/>
      <c r="AS97" s="101"/>
      <c r="AT97" s="95"/>
      <c r="AU97" s="101"/>
      <c r="AV97" s="101"/>
      <c r="AW97" s="101"/>
      <c r="AX97" s="199"/>
      <c r="AY97" s="199"/>
      <c r="AZ97" s="101"/>
      <c r="BA97" s="101"/>
      <c r="BB97" s="121"/>
      <c r="BC97" s="121"/>
      <c r="BD97" s="512"/>
      <c r="BE97" s="101"/>
      <c r="BF97" s="101"/>
      <c r="BG97" s="101"/>
    </row>
    <row r="98" spans="2:59" ht="15" customHeight="1" thickBot="1">
      <c r="B98" s="227"/>
      <c r="C98" s="693" t="s">
        <v>345</v>
      </c>
      <c r="D98" s="715"/>
      <c r="E98" s="1898">
        <f t="shared" ref="E98:P98" si="11">(E96*100/E610)-60</f>
        <v>7.4028571428571439</v>
      </c>
      <c r="F98" s="1899">
        <f t="shared" si="11"/>
        <v>8.7329113924050574</v>
      </c>
      <c r="G98" s="1899">
        <f t="shared" si="11"/>
        <v>-6.1188059701492534</v>
      </c>
      <c r="H98" s="705">
        <f t="shared" si="11"/>
        <v>-0.14787659574466971</v>
      </c>
      <c r="I98" s="1899">
        <f t="shared" si="11"/>
        <v>19.204166666666666</v>
      </c>
      <c r="J98" s="1899">
        <f t="shared" si="11"/>
        <v>-6.4608333333333334</v>
      </c>
      <c r="K98" s="1899">
        <f t="shared" si="11"/>
        <v>-17.885714285714279</v>
      </c>
      <c r="L98" s="1900">
        <f t="shared" si="11"/>
        <v>8.2433442857142722</v>
      </c>
      <c r="M98" s="1900">
        <f t="shared" si="11"/>
        <v>5.2481818181818056</v>
      </c>
      <c r="N98" s="1899">
        <f t="shared" si="11"/>
        <v>-2.5581818181818221</v>
      </c>
      <c r="O98" s="1899">
        <f t="shared" si="11"/>
        <v>-1.9278400000000033</v>
      </c>
      <c r="P98" s="1902">
        <f t="shared" si="11"/>
        <v>0.6455833333333274</v>
      </c>
      <c r="Q98" s="517"/>
      <c r="R98" s="93"/>
      <c r="S98" s="96"/>
      <c r="T98" s="93"/>
      <c r="U98" s="111"/>
      <c r="V98" s="174"/>
      <c r="W98" s="111"/>
      <c r="X98" s="111"/>
      <c r="Y98" s="111"/>
      <c r="Z98" s="111"/>
      <c r="AA98" s="111"/>
      <c r="AB98" s="111"/>
      <c r="AC98" s="489"/>
      <c r="AD98" s="489"/>
      <c r="AE98" s="489"/>
      <c r="AF98" s="490"/>
      <c r="AG98" s="490"/>
      <c r="AH98" s="490"/>
      <c r="AI98" s="490"/>
      <c r="AJ98" s="489"/>
      <c r="AK98" s="187"/>
      <c r="AL98" s="480"/>
      <c r="AM98" s="480"/>
      <c r="AN98" s="480"/>
      <c r="AO98" s="480"/>
      <c r="AP98" s="480"/>
      <c r="AQ98" s="476"/>
      <c r="AR98" s="476"/>
      <c r="AS98" s="481"/>
      <c r="AT98" s="100"/>
      <c r="AU98" s="101"/>
      <c r="AV98" s="101"/>
      <c r="AW98" s="101"/>
      <c r="AX98" s="199"/>
      <c r="AY98" s="199"/>
      <c r="AZ98" s="101"/>
      <c r="BA98" s="101"/>
      <c r="BB98" s="121"/>
      <c r="BC98" s="121"/>
      <c r="BD98" s="352"/>
      <c r="BE98" s="101"/>
      <c r="BF98" s="101"/>
      <c r="BG98" s="101"/>
    </row>
    <row r="99" spans="2:59" ht="15" customHeight="1" thickBot="1">
      <c r="E99" s="1904"/>
      <c r="F99" s="1904"/>
      <c r="G99" s="1904"/>
      <c r="H99" s="1904"/>
      <c r="I99" s="1904"/>
      <c r="J99" s="1904"/>
      <c r="K99" s="1904"/>
      <c r="L99" s="1904"/>
      <c r="M99" s="1904"/>
      <c r="N99" s="1904"/>
      <c r="O99" s="1904"/>
      <c r="P99" s="1904"/>
      <c r="Q99" s="517"/>
      <c r="R99" s="93"/>
      <c r="S99" s="328"/>
      <c r="T99" s="328"/>
      <c r="U99" s="470"/>
      <c r="V99" s="174"/>
      <c r="W99" s="326"/>
      <c r="X99" s="326"/>
      <c r="Y99" s="326"/>
      <c r="Z99" s="326"/>
      <c r="AA99" s="111"/>
      <c r="AB99" s="221"/>
      <c r="AC99" s="777"/>
      <c r="AD99" s="777"/>
      <c r="AE99" s="777"/>
      <c r="AF99" s="778"/>
      <c r="AG99" s="3147"/>
      <c r="AH99" s="3147"/>
      <c r="AI99" s="3147"/>
      <c r="AJ99" s="777"/>
      <c r="AK99" s="187"/>
      <c r="AL99" s="204"/>
      <c r="AM99" s="204"/>
      <c r="AN99" s="204"/>
      <c r="AO99" s="204"/>
      <c r="AP99" s="204"/>
      <c r="AQ99" s="204"/>
      <c r="AR99" s="204"/>
      <c r="AS99" s="204"/>
      <c r="AT99" s="95"/>
      <c r="AU99" s="101"/>
      <c r="AV99" s="101"/>
      <c r="AW99" s="101"/>
      <c r="AX99" s="95"/>
      <c r="AY99" s="95"/>
      <c r="AZ99" s="101"/>
      <c r="BA99" s="101"/>
      <c r="BB99" s="121"/>
      <c r="BC99" s="121"/>
      <c r="BD99" s="352"/>
      <c r="BE99" s="101"/>
      <c r="BF99" s="101"/>
      <c r="BG99" s="101"/>
    </row>
    <row r="100" spans="2:59" ht="18" customHeight="1">
      <c r="B100" s="620"/>
      <c r="C100" s="41" t="s">
        <v>238</v>
      </c>
      <c r="D100" s="42"/>
      <c r="E100" s="141">
        <f t="shared" ref="E100:P100" si="12">E84+E91</f>
        <v>39.059500000000007</v>
      </c>
      <c r="F100" s="233">
        <f t="shared" si="12"/>
        <v>47.970599999999997</v>
      </c>
      <c r="G100" s="233">
        <f t="shared" si="12"/>
        <v>139.58031</v>
      </c>
      <c r="H100" s="233">
        <f t="shared" si="12"/>
        <v>1134.4367000000002</v>
      </c>
      <c r="I100" s="233">
        <f t="shared" si="12"/>
        <v>23.439500000000002</v>
      </c>
      <c r="J100" s="233">
        <f t="shared" si="12"/>
        <v>0.50207000000000002</v>
      </c>
      <c r="K100" s="233">
        <f t="shared" si="12"/>
        <v>0.62980000000000003</v>
      </c>
      <c r="L100" s="667">
        <f t="shared" si="12"/>
        <v>346.54699999999997</v>
      </c>
      <c r="M100" s="667">
        <f t="shared" si="12"/>
        <v>754.06579999999997</v>
      </c>
      <c r="N100" s="667">
        <f t="shared" si="12"/>
        <v>617.7879999999999</v>
      </c>
      <c r="O100" s="667">
        <f t="shared" si="12"/>
        <v>147.23570000000001</v>
      </c>
      <c r="P100" s="621">
        <f t="shared" si="12"/>
        <v>6.0814699999999995</v>
      </c>
      <c r="Q100" s="517"/>
      <c r="R100" s="93"/>
      <c r="S100" s="101"/>
      <c r="T100" s="101"/>
      <c r="U100" s="101"/>
      <c r="V100" s="101"/>
      <c r="W100" s="101"/>
      <c r="X100" s="101"/>
      <c r="Y100" s="101"/>
      <c r="Z100" s="101"/>
      <c r="AA100" s="101"/>
      <c r="AB100" s="221"/>
      <c r="AC100" s="146"/>
      <c r="AD100" s="146"/>
      <c r="AE100" s="146"/>
      <c r="AF100" s="146"/>
      <c r="AG100" s="146"/>
      <c r="AH100" s="146"/>
      <c r="AI100" s="146"/>
      <c r="AJ100" s="146"/>
      <c r="AK100" s="187"/>
      <c r="AL100" s="173"/>
      <c r="AM100" s="341"/>
      <c r="AN100" s="341"/>
      <c r="AO100" s="173"/>
      <c r="AP100" s="146"/>
      <c r="AQ100" s="173"/>
      <c r="AR100" s="173"/>
      <c r="AS100" s="173"/>
      <c r="AT100" s="101"/>
      <c r="AU100" s="101"/>
      <c r="AV100" s="101"/>
      <c r="AW100" s="101"/>
      <c r="AX100" s="199"/>
      <c r="AY100" s="199"/>
      <c r="AZ100" s="101"/>
      <c r="BA100" s="101"/>
      <c r="BB100" s="121"/>
      <c r="BC100" s="121"/>
      <c r="BD100" s="352"/>
      <c r="BE100" s="101"/>
      <c r="BF100" s="101"/>
      <c r="BG100" s="101"/>
    </row>
    <row r="101" spans="2:59" ht="17.25" customHeight="1">
      <c r="B101" s="380"/>
      <c r="C101" s="644" t="s">
        <v>11</v>
      </c>
      <c r="D101" s="1112">
        <v>0.45</v>
      </c>
      <c r="E101" s="1897">
        <f t="shared" ref="E101:P101" si="13">E628</f>
        <v>34.65</v>
      </c>
      <c r="F101" s="1894">
        <f t="shared" si="13"/>
        <v>35.549999999999997</v>
      </c>
      <c r="G101" s="1894">
        <f t="shared" si="13"/>
        <v>150.75</v>
      </c>
      <c r="H101" s="1894">
        <f t="shared" si="13"/>
        <v>1057.5</v>
      </c>
      <c r="I101" s="1894">
        <f t="shared" si="13"/>
        <v>27</v>
      </c>
      <c r="J101" s="1894">
        <f t="shared" si="13"/>
        <v>0.54</v>
      </c>
      <c r="K101" s="1894">
        <f t="shared" si="13"/>
        <v>0.63</v>
      </c>
      <c r="L101" s="1894">
        <f t="shared" si="13"/>
        <v>315</v>
      </c>
      <c r="M101" s="1895">
        <f t="shared" si="13"/>
        <v>495</v>
      </c>
      <c r="N101" s="1895">
        <f t="shared" si="13"/>
        <v>495</v>
      </c>
      <c r="O101" s="1895">
        <f t="shared" si="13"/>
        <v>112.5</v>
      </c>
      <c r="P101" s="1896">
        <f t="shared" si="13"/>
        <v>5.4</v>
      </c>
      <c r="Q101" s="517"/>
      <c r="R101" s="93"/>
      <c r="S101" s="3247"/>
      <c r="T101" s="146"/>
      <c r="U101" s="146"/>
      <c r="V101" s="328"/>
      <c r="W101" s="146"/>
      <c r="X101" s="146"/>
      <c r="Y101" s="146"/>
      <c r="Z101" s="146"/>
      <c r="AA101" s="146"/>
      <c r="AB101" s="111"/>
      <c r="AC101" s="281"/>
      <c r="AD101" s="281"/>
      <c r="AE101" s="281"/>
      <c r="AF101" s="281"/>
      <c r="AG101" s="281"/>
      <c r="AH101" s="281"/>
      <c r="AI101" s="281"/>
      <c r="AJ101" s="281"/>
      <c r="AK101" s="187"/>
      <c r="AL101" s="492"/>
      <c r="AM101" s="493"/>
      <c r="AN101" s="492"/>
      <c r="AO101" s="493"/>
      <c r="AP101" s="493"/>
      <c r="AQ101" s="492"/>
      <c r="AR101" s="492"/>
      <c r="AS101" s="492"/>
      <c r="AT101" s="95"/>
      <c r="AU101" s="101"/>
      <c r="AV101" s="101"/>
      <c r="AW101" s="101"/>
      <c r="AX101" s="95"/>
      <c r="AY101" s="95"/>
      <c r="AZ101" s="101"/>
      <c r="BA101" s="101"/>
      <c r="BB101" s="262"/>
      <c r="BC101" s="121"/>
      <c r="BD101" s="352"/>
      <c r="BE101" s="101"/>
      <c r="BF101" s="101"/>
      <c r="BG101" s="101"/>
    </row>
    <row r="102" spans="2:59" ht="17.25" customHeight="1" thickBot="1">
      <c r="B102" s="227"/>
      <c r="C102" s="693" t="s">
        <v>345</v>
      </c>
      <c r="D102" s="715"/>
      <c r="E102" s="704">
        <f t="shared" ref="E102:P102" si="14">(E100*100/E610)-45</f>
        <v>5.7266233766233867</v>
      </c>
      <c r="F102" s="705">
        <f t="shared" si="14"/>
        <v>15.722278481012651</v>
      </c>
      <c r="G102" s="705">
        <f t="shared" si="14"/>
        <v>-3.3342358208955218</v>
      </c>
      <c r="H102" s="705">
        <f t="shared" si="14"/>
        <v>3.2739021276595821</v>
      </c>
      <c r="I102" s="705">
        <f t="shared" si="14"/>
        <v>-5.9341666666666626</v>
      </c>
      <c r="J102" s="705">
        <f t="shared" si="14"/>
        <v>-3.1608333333333292</v>
      </c>
      <c r="K102" s="705">
        <f t="shared" si="14"/>
        <v>-1.4285714285705353E-2</v>
      </c>
      <c r="L102" s="705">
        <f t="shared" si="14"/>
        <v>4.5067142857142812</v>
      </c>
      <c r="M102" s="705">
        <f t="shared" si="14"/>
        <v>23.55143636363637</v>
      </c>
      <c r="N102" s="705">
        <f t="shared" si="14"/>
        <v>11.162545454545445</v>
      </c>
      <c r="O102" s="705">
        <f t="shared" si="14"/>
        <v>13.894280000000009</v>
      </c>
      <c r="P102" s="709">
        <f t="shared" si="14"/>
        <v>5.6789166666666588</v>
      </c>
      <c r="Q102" s="517"/>
      <c r="R102" s="93"/>
      <c r="S102" s="266"/>
      <c r="T102" s="101"/>
      <c r="U102" s="101"/>
      <c r="V102" s="101"/>
      <c r="W102" s="101"/>
      <c r="X102" s="101"/>
      <c r="Y102" s="101"/>
      <c r="Z102" s="101"/>
      <c r="AA102" s="101"/>
      <c r="AB102" s="111"/>
      <c r="AC102" s="489"/>
      <c r="AD102" s="489"/>
      <c r="AE102" s="489"/>
      <c r="AF102" s="490"/>
      <c r="AG102" s="3163"/>
      <c r="AH102" s="490"/>
      <c r="AI102" s="490"/>
      <c r="AJ102" s="489"/>
      <c r="AK102" s="187"/>
      <c r="AL102" s="101"/>
      <c r="AM102" s="101"/>
      <c r="AN102" s="101"/>
      <c r="AO102" s="101"/>
      <c r="AP102" s="101"/>
      <c r="AQ102" s="101"/>
      <c r="AR102" s="101"/>
      <c r="AS102" s="101"/>
      <c r="AT102" s="95"/>
      <c r="AU102" s="101"/>
      <c r="AV102" s="101"/>
      <c r="AW102" s="101"/>
      <c r="AX102" s="95"/>
      <c r="AY102" s="95"/>
      <c r="AZ102" s="101"/>
      <c r="BA102" s="101"/>
      <c r="BB102" s="121"/>
      <c r="BC102" s="121"/>
      <c r="BD102" s="352"/>
      <c r="BE102" s="101"/>
      <c r="BF102" s="101"/>
      <c r="BG102" s="101"/>
    </row>
    <row r="103" spans="2:59" ht="18" customHeight="1" thickBot="1">
      <c r="E103" s="1904"/>
      <c r="F103" s="1904"/>
      <c r="G103" s="1904"/>
      <c r="H103" s="1904"/>
      <c r="I103" s="1904"/>
      <c r="J103" s="1904"/>
      <c r="K103" s="1904"/>
      <c r="L103" s="1904"/>
      <c r="M103" s="1904"/>
      <c r="N103" s="1904"/>
      <c r="O103" s="1904"/>
      <c r="P103" s="1904"/>
      <c r="Q103" s="517"/>
      <c r="R103" s="116"/>
      <c r="S103" s="101"/>
      <c r="T103" s="3254"/>
      <c r="U103" s="3254"/>
      <c r="V103" s="3254"/>
      <c r="W103" s="3254"/>
      <c r="X103" s="3255"/>
      <c r="Y103" s="3255"/>
      <c r="Z103" s="3254"/>
      <c r="AA103" s="3254"/>
      <c r="AB103" s="111"/>
      <c r="AC103" s="777"/>
      <c r="AD103" s="777"/>
      <c r="AE103" s="777"/>
      <c r="AF103" s="778"/>
      <c r="AG103" s="3147"/>
      <c r="AH103" s="3147"/>
      <c r="AI103" s="3147"/>
      <c r="AJ103" s="777"/>
      <c r="AK103" s="187"/>
      <c r="AL103" s="101"/>
      <c r="AM103" s="101"/>
      <c r="AN103" s="101"/>
      <c r="AO103" s="101"/>
      <c r="AP103" s="472"/>
      <c r="AQ103" s="101"/>
      <c r="AR103" s="472"/>
      <c r="AS103" s="101"/>
      <c r="AT103" s="95"/>
      <c r="AU103" s="101"/>
      <c r="AV103" s="101"/>
      <c r="AW103" s="101"/>
      <c r="AX103" s="95"/>
      <c r="AY103" s="95"/>
      <c r="AZ103" s="101"/>
      <c r="BA103" s="101"/>
      <c r="BB103" s="121"/>
      <c r="BC103" s="121"/>
      <c r="BD103" s="352"/>
      <c r="BE103" s="101"/>
      <c r="BF103" s="101"/>
      <c r="BG103" s="101"/>
    </row>
    <row r="104" spans="2:59" ht="15.75" customHeight="1">
      <c r="B104" s="694" t="s">
        <v>265</v>
      </c>
      <c r="C104" s="41"/>
      <c r="D104" s="42"/>
      <c r="E104" s="141">
        <f t="shared" ref="E104:P104" si="15">E71+E84+E91</f>
        <v>54.431500000000007</v>
      </c>
      <c r="F104" s="233">
        <f t="shared" si="15"/>
        <v>62.241599999999998</v>
      </c>
      <c r="G104" s="233">
        <f t="shared" si="15"/>
        <v>222.67131000000001</v>
      </c>
      <c r="H104" s="233">
        <f t="shared" si="15"/>
        <v>1656.8107</v>
      </c>
      <c r="I104" s="233">
        <f t="shared" si="15"/>
        <v>50.869500000000002</v>
      </c>
      <c r="J104" s="233">
        <f t="shared" si="15"/>
        <v>0.73807</v>
      </c>
      <c r="K104" s="233">
        <f t="shared" si="15"/>
        <v>0.75360000000000005</v>
      </c>
      <c r="L104" s="667">
        <f t="shared" si="15"/>
        <v>493.08840999999995</v>
      </c>
      <c r="M104" s="666">
        <f t="shared" si="15"/>
        <v>807.11579999999992</v>
      </c>
      <c r="N104" s="667">
        <f t="shared" si="15"/>
        <v>677.52899999999988</v>
      </c>
      <c r="O104" s="667">
        <f t="shared" si="15"/>
        <v>181.71510000000001</v>
      </c>
      <c r="P104" s="621">
        <f t="shared" si="15"/>
        <v>8.2524700000000006</v>
      </c>
      <c r="Q104" s="517"/>
      <c r="R104" s="95"/>
      <c r="S104" s="111"/>
      <c r="T104" s="328"/>
      <c r="U104" s="111"/>
      <c r="V104" s="174"/>
      <c r="W104" s="111"/>
      <c r="X104" s="111"/>
      <c r="Y104" s="111"/>
      <c r="Z104" s="111"/>
      <c r="AA104" s="111"/>
      <c r="AB104" s="111"/>
      <c r="AC104" s="146"/>
      <c r="AD104" s="146"/>
      <c r="AE104" s="146"/>
      <c r="AF104" s="146"/>
      <c r="AG104" s="146"/>
      <c r="AH104" s="146"/>
      <c r="AI104" s="146"/>
      <c r="AJ104" s="146"/>
      <c r="AK104" s="218"/>
      <c r="AL104" s="101"/>
      <c r="AM104" s="101"/>
      <c r="AN104" s="101"/>
      <c r="AO104" s="101"/>
      <c r="AP104" s="101"/>
      <c r="AQ104" s="101"/>
      <c r="AR104" s="472"/>
      <c r="AS104" s="101"/>
      <c r="AT104" s="95"/>
      <c r="AU104" s="101"/>
      <c r="AV104" s="101"/>
      <c r="AW104" s="101"/>
      <c r="AX104" s="95"/>
      <c r="AY104" s="95"/>
      <c r="AZ104" s="101"/>
      <c r="BA104" s="101"/>
      <c r="BB104" s="121"/>
      <c r="BC104" s="121"/>
      <c r="BD104" s="352"/>
      <c r="BE104" s="101"/>
      <c r="BF104" s="101"/>
      <c r="BG104" s="101"/>
    </row>
    <row r="105" spans="2:59" ht="12.75" customHeight="1">
      <c r="B105" s="695"/>
      <c r="C105" s="696" t="s">
        <v>11</v>
      </c>
      <c r="D105" s="1112">
        <v>0.7</v>
      </c>
      <c r="E105" s="1897">
        <f t="shared" ref="E105:P105" si="16">E632</f>
        <v>53.9</v>
      </c>
      <c r="F105" s="1894">
        <f t="shared" si="16"/>
        <v>55.3</v>
      </c>
      <c r="G105" s="1894">
        <f t="shared" si="16"/>
        <v>234.5</v>
      </c>
      <c r="H105" s="1894">
        <f t="shared" si="16"/>
        <v>1645</v>
      </c>
      <c r="I105" s="1894">
        <f t="shared" si="16"/>
        <v>42</v>
      </c>
      <c r="J105" s="1894">
        <f t="shared" si="16"/>
        <v>0.84</v>
      </c>
      <c r="K105" s="1894">
        <f t="shared" si="16"/>
        <v>0.98</v>
      </c>
      <c r="L105" s="1894">
        <f t="shared" si="16"/>
        <v>490</v>
      </c>
      <c r="M105" s="1895">
        <f t="shared" si="16"/>
        <v>770</v>
      </c>
      <c r="N105" s="1895">
        <f t="shared" si="16"/>
        <v>770</v>
      </c>
      <c r="O105" s="1895">
        <f t="shared" si="16"/>
        <v>175</v>
      </c>
      <c r="P105" s="1896">
        <f t="shared" si="16"/>
        <v>8.4</v>
      </c>
      <c r="Q105" s="517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215"/>
      <c r="AC105" s="116"/>
      <c r="AD105" s="116"/>
      <c r="AE105" s="116"/>
      <c r="AF105" s="116"/>
      <c r="AG105" s="116"/>
      <c r="AH105" s="116"/>
      <c r="AI105" s="116"/>
      <c r="AJ105" s="116"/>
      <c r="AK105" s="101"/>
      <c r="AL105" s="111"/>
      <c r="AM105" s="174"/>
      <c r="AN105" s="111"/>
      <c r="AO105" s="111"/>
      <c r="AP105" s="111"/>
      <c r="AQ105" s="111"/>
      <c r="AR105" s="111"/>
      <c r="AS105" s="111"/>
      <c r="AT105" s="111"/>
      <c r="AU105" s="111"/>
      <c r="AV105" s="173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</row>
    <row r="106" spans="2:59" ht="16.5" customHeight="1" thickBot="1">
      <c r="B106" s="227"/>
      <c r="C106" s="693" t="s">
        <v>345</v>
      </c>
      <c r="D106" s="715"/>
      <c r="E106" s="704">
        <f t="shared" ref="E106:P106" si="17">(E104*100/E610)-70</f>
        <v>0.6902597402597479</v>
      </c>
      <c r="F106" s="705">
        <f t="shared" si="17"/>
        <v>8.7868354430379725</v>
      </c>
      <c r="G106" s="705">
        <f t="shared" si="17"/>
        <v>-3.5309522388059662</v>
      </c>
      <c r="H106" s="705">
        <f t="shared" si="17"/>
        <v>0.50258297872341018</v>
      </c>
      <c r="I106" s="705">
        <f t="shared" si="17"/>
        <v>14.782499999999999</v>
      </c>
      <c r="J106" s="705">
        <f t="shared" si="17"/>
        <v>-8.4941666666666649</v>
      </c>
      <c r="K106" s="705">
        <f t="shared" si="17"/>
        <v>-16.171428571428571</v>
      </c>
      <c r="L106" s="705">
        <f t="shared" si="17"/>
        <v>0.44120142857141786</v>
      </c>
      <c r="M106" s="705">
        <f t="shared" si="17"/>
        <v>3.3741636363636189</v>
      </c>
      <c r="N106" s="705">
        <f t="shared" si="17"/>
        <v>-8.406454545454551</v>
      </c>
      <c r="O106" s="705">
        <f t="shared" si="17"/>
        <v>2.6860400000000055</v>
      </c>
      <c r="P106" s="709">
        <f t="shared" si="17"/>
        <v>-1.2294166666666655</v>
      </c>
      <c r="Q106" s="724"/>
      <c r="R106" s="116"/>
      <c r="S106" s="108"/>
      <c r="T106" s="146"/>
      <c r="U106" s="146"/>
      <c r="V106" s="146"/>
      <c r="W106" s="174"/>
      <c r="X106" s="146"/>
      <c r="Y106" s="146"/>
      <c r="Z106" s="146"/>
      <c r="AA106" s="146"/>
      <c r="AB106" s="490"/>
      <c r="AC106" s="116"/>
      <c r="AD106" s="116"/>
      <c r="AE106" s="116"/>
      <c r="AF106" s="116"/>
      <c r="AG106" s="116"/>
      <c r="AH106" s="116"/>
      <c r="AI106" s="116"/>
      <c r="AJ106" s="116"/>
      <c r="AK106" s="101"/>
      <c r="AL106" s="111"/>
      <c r="AM106" s="174"/>
      <c r="AN106" s="326"/>
      <c r="AO106" s="326"/>
      <c r="AP106" s="326"/>
      <c r="AQ106" s="326"/>
      <c r="AR106" s="111"/>
      <c r="AS106" s="221"/>
      <c r="AT106" s="111"/>
      <c r="AU106" s="111"/>
      <c r="AV106" s="119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</row>
    <row r="107" spans="2:59" ht="12.75" customHeight="1">
      <c r="R107" s="116"/>
      <c r="S107" s="266"/>
      <c r="T107" s="101"/>
      <c r="U107" s="101"/>
      <c r="V107" s="101"/>
      <c r="W107" s="101"/>
      <c r="X107" s="101"/>
      <c r="Y107" s="101"/>
      <c r="Z107" s="101"/>
      <c r="AA107" s="101"/>
      <c r="AB107" s="343"/>
      <c r="AC107" s="116"/>
      <c r="AD107" s="116"/>
      <c r="AE107" s="116"/>
      <c r="AF107" s="116"/>
      <c r="AG107" s="116"/>
      <c r="AH107" s="116"/>
      <c r="AI107" s="116"/>
      <c r="AJ107" s="116"/>
      <c r="AK107" s="101"/>
      <c r="AL107" s="111"/>
      <c r="AM107" s="174"/>
      <c r="AN107" s="326"/>
      <c r="AO107" s="326"/>
      <c r="AP107" s="326"/>
      <c r="AQ107" s="326"/>
      <c r="AR107" s="111"/>
      <c r="AS107" s="221"/>
      <c r="AT107" s="111"/>
      <c r="AU107" s="111"/>
      <c r="AV107" s="119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</row>
    <row r="108" spans="2:59" ht="14.25" customHeight="1">
      <c r="C108" s="646"/>
      <c r="D108" s="12" t="s">
        <v>174</v>
      </c>
      <c r="E108" s="288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218"/>
      <c r="AD108" s="116"/>
      <c r="AE108" s="116"/>
      <c r="AF108" s="116"/>
      <c r="AG108" s="116"/>
      <c r="AH108" s="116"/>
      <c r="AI108" s="116"/>
      <c r="AJ108" s="116"/>
      <c r="AK108" s="101"/>
      <c r="AL108" s="116"/>
      <c r="AM108" s="116"/>
      <c r="AN108" s="116"/>
      <c r="AO108" s="116"/>
      <c r="AP108" s="116"/>
      <c r="AQ108" s="116"/>
      <c r="AR108" s="116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</row>
    <row r="109" spans="2:59" ht="19.5" customHeight="1">
      <c r="C109" s="13" t="s">
        <v>394</v>
      </c>
      <c r="D109" s="143"/>
      <c r="E109" s="2"/>
      <c r="F109"/>
      <c r="I109"/>
      <c r="J109"/>
      <c r="K109" s="26"/>
      <c r="L109" s="26"/>
      <c r="M109"/>
      <c r="N109"/>
      <c r="O109"/>
      <c r="P109"/>
      <c r="Q109" s="101"/>
      <c r="R109" s="116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16"/>
      <c r="AF109" s="116"/>
      <c r="AG109" s="116"/>
      <c r="AH109" s="116"/>
      <c r="AI109" s="116"/>
      <c r="AJ109" s="116"/>
      <c r="AK109" s="101"/>
      <c r="AL109" s="494"/>
      <c r="AM109" s="494"/>
      <c r="AN109" s="494"/>
      <c r="AO109" s="494"/>
      <c r="AP109" s="494"/>
      <c r="AQ109" s="494"/>
      <c r="AR109" s="494"/>
      <c r="AS109" s="494"/>
      <c r="AT109" s="101"/>
      <c r="AU109" s="101"/>
      <c r="AV109" s="101"/>
      <c r="AW109" s="101"/>
      <c r="AX109" s="95"/>
      <c r="AY109" s="95"/>
      <c r="AZ109" s="101"/>
      <c r="BA109" s="101"/>
      <c r="BB109" s="101"/>
      <c r="BC109" s="101"/>
      <c r="BD109" s="101"/>
      <c r="BE109" s="101"/>
      <c r="BF109" s="101"/>
      <c r="BG109" s="101"/>
    </row>
    <row r="110" spans="2:59" ht="16.5" customHeight="1">
      <c r="C110" s="25" t="s">
        <v>272</v>
      </c>
      <c r="I110" s="724" t="s">
        <v>283</v>
      </c>
      <c r="N110" s="5"/>
      <c r="R110" s="116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16"/>
      <c r="AG110" s="96"/>
      <c r="AH110" s="121"/>
      <c r="AI110" s="496"/>
      <c r="AJ110" s="116"/>
      <c r="AK110" s="101"/>
      <c r="AL110" s="12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</row>
    <row r="111" spans="2:59" ht="21.75" customHeight="1">
      <c r="C111" s="646" t="s">
        <v>395</v>
      </c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201"/>
      <c r="AF111" s="201"/>
      <c r="AG111" s="201"/>
      <c r="AH111" s="201"/>
      <c r="AI111" s="201"/>
      <c r="AJ111" s="201"/>
      <c r="AK111" s="116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</row>
    <row r="112" spans="2:59" ht="17.25" customHeight="1">
      <c r="B112" s="2" t="s">
        <v>473</v>
      </c>
      <c r="C112" s="26"/>
      <c r="D112"/>
      <c r="F112" s="32" t="s">
        <v>480</v>
      </c>
      <c r="J112" s="29" t="s">
        <v>0</v>
      </c>
      <c r="K112"/>
      <c r="M112" s="74" t="s">
        <v>466</v>
      </c>
      <c r="N112" s="26"/>
      <c r="O112" s="33"/>
      <c r="R112" s="177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10"/>
      <c r="AF112" s="116"/>
      <c r="AG112" s="574"/>
      <c r="AH112" s="116"/>
      <c r="AI112" s="116"/>
      <c r="AJ112" s="101"/>
      <c r="AK112" s="3164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</row>
    <row r="113" spans="2:59" ht="18.75" customHeight="1" thickBot="1">
      <c r="C113" s="646"/>
      <c r="D113" s="12"/>
      <c r="E113" s="288"/>
      <c r="I113" s="692"/>
      <c r="J113" s="692"/>
      <c r="K113" s="692"/>
      <c r="L113" s="692"/>
      <c r="M113" s="692"/>
      <c r="N113" s="692"/>
      <c r="O113" s="692"/>
      <c r="P113" s="692"/>
      <c r="Q113" s="1"/>
      <c r="R113" s="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16"/>
      <c r="AF113" s="116"/>
      <c r="AG113" s="574"/>
      <c r="AH113" s="116"/>
      <c r="AI113" s="116"/>
      <c r="AJ113" s="116"/>
      <c r="AK113" s="187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16"/>
      <c r="AV113" s="101"/>
      <c r="AW113" s="101"/>
      <c r="AX113" s="116"/>
      <c r="AY113" s="116"/>
      <c r="AZ113" s="101"/>
      <c r="BA113" s="101"/>
      <c r="BB113" s="101"/>
      <c r="BC113" s="101"/>
      <c r="BD113" s="101"/>
      <c r="BE113" s="101"/>
      <c r="BF113" s="101"/>
      <c r="BG113" s="101"/>
    </row>
    <row r="114" spans="2:59" ht="19.5" customHeight="1" thickBot="1">
      <c r="B114" s="748" t="s">
        <v>268</v>
      </c>
      <c r="C114" s="784" t="s">
        <v>281</v>
      </c>
      <c r="D114" s="746" t="s">
        <v>144</v>
      </c>
      <c r="E114" s="753" t="s">
        <v>145</v>
      </c>
      <c r="F114" s="330"/>
      <c r="G114" s="330"/>
      <c r="H114" s="39"/>
      <c r="I114" s="524" t="s">
        <v>249</v>
      </c>
      <c r="J114" s="39"/>
      <c r="K114" s="655"/>
      <c r="L114" s="441"/>
      <c r="M114" s="755" t="s">
        <v>278</v>
      </c>
      <c r="N114" s="39"/>
      <c r="O114" s="39"/>
      <c r="P114" s="65"/>
      <c r="Q114" s="691" t="s">
        <v>276</v>
      </c>
      <c r="R114" s="116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16"/>
      <c r="AF114" s="116"/>
      <c r="AG114" s="772"/>
      <c r="AH114" s="772"/>
      <c r="AI114" s="772"/>
      <c r="AJ114" s="772"/>
      <c r="AK114" s="187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16"/>
      <c r="AV114" s="101"/>
      <c r="AW114" s="101"/>
      <c r="AX114" s="116"/>
      <c r="AY114" s="116"/>
      <c r="AZ114" s="101"/>
      <c r="BA114" s="101"/>
      <c r="BB114" s="101"/>
      <c r="BC114" s="101"/>
      <c r="BD114" s="101"/>
      <c r="BE114" s="101"/>
      <c r="BF114" s="101"/>
      <c r="BG114" s="101"/>
    </row>
    <row r="115" spans="2:59" ht="15" customHeight="1" thickBot="1">
      <c r="B115" s="749" t="s">
        <v>251</v>
      </c>
      <c r="C115" s="388"/>
      <c r="D115" s="750" t="s">
        <v>151</v>
      </c>
      <c r="E115" s="553"/>
      <c r="F115" s="752"/>
      <c r="G115" s="1305" t="s">
        <v>404</v>
      </c>
      <c r="H115" s="1242" t="s">
        <v>381</v>
      </c>
      <c r="I115" s="756"/>
      <c r="J115" s="756"/>
      <c r="K115" s="756"/>
      <c r="L115" s="757"/>
      <c r="M115" s="758" t="s">
        <v>277</v>
      </c>
      <c r="N115" s="756"/>
      <c r="O115" s="756"/>
      <c r="P115" s="757"/>
      <c r="Q115" s="731" t="s">
        <v>274</v>
      </c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342"/>
      <c r="AF115" s="342"/>
      <c r="AG115" s="342"/>
      <c r="AH115" s="342"/>
      <c r="AI115" s="342"/>
      <c r="AJ115" s="342"/>
      <c r="AK115" s="101"/>
      <c r="AL115" s="101"/>
      <c r="AM115" s="101"/>
      <c r="AN115" s="101"/>
      <c r="AO115" s="101"/>
      <c r="AP115" s="101"/>
      <c r="AQ115" s="101"/>
      <c r="AR115" s="101"/>
      <c r="AS115" s="203"/>
      <c r="AT115" s="116"/>
      <c r="AU115" s="116"/>
      <c r="AV115" s="101"/>
      <c r="AW115" s="101"/>
      <c r="AX115" s="116"/>
      <c r="AY115" s="116"/>
      <c r="AZ115" s="101"/>
      <c r="BA115" s="101"/>
      <c r="BB115" s="101"/>
      <c r="BC115" s="101"/>
      <c r="BD115" s="101"/>
      <c r="BE115" s="101"/>
      <c r="BF115" s="101"/>
      <c r="BG115" s="101"/>
    </row>
    <row r="116" spans="2:59" ht="14.25" customHeight="1">
      <c r="B116" s="749" t="s">
        <v>260</v>
      </c>
      <c r="C116" s="388" t="s">
        <v>150</v>
      </c>
      <c r="D116" s="624"/>
      <c r="E116" s="750" t="s">
        <v>152</v>
      </c>
      <c r="F116" s="747" t="s">
        <v>54</v>
      </c>
      <c r="G116" s="1305" t="s">
        <v>405</v>
      </c>
      <c r="H116" s="1244" t="s">
        <v>155</v>
      </c>
      <c r="I116" s="553"/>
      <c r="J116" s="1255"/>
      <c r="K116" s="39"/>
      <c r="L116" s="1255"/>
      <c r="M116" s="1256" t="s">
        <v>261</v>
      </c>
      <c r="N116" s="1257" t="s">
        <v>262</v>
      </c>
      <c r="O116" s="1258" t="s">
        <v>263</v>
      </c>
      <c r="P116" s="1259" t="s">
        <v>264</v>
      </c>
      <c r="Q116" s="730" t="s">
        <v>241</v>
      </c>
      <c r="R116" s="93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11"/>
      <c r="AF116" s="537"/>
      <c r="AG116" s="173"/>
      <c r="AH116" s="173"/>
      <c r="AI116" s="173"/>
      <c r="AJ116" s="173"/>
      <c r="AK116" s="187"/>
      <c r="AL116" s="101"/>
      <c r="AM116" s="101"/>
      <c r="AN116" s="101"/>
      <c r="AO116" s="101"/>
      <c r="AP116" s="101"/>
      <c r="AQ116" s="101"/>
      <c r="AR116" s="116"/>
      <c r="AS116" s="116"/>
      <c r="AT116" s="116"/>
      <c r="AU116" s="116"/>
      <c r="AV116" s="101"/>
      <c r="AW116" s="101"/>
      <c r="AX116" s="101"/>
      <c r="AY116" s="154"/>
      <c r="AZ116" s="101"/>
      <c r="BA116" s="101"/>
      <c r="BB116" s="101"/>
      <c r="BC116" s="101"/>
      <c r="BD116" s="101"/>
      <c r="BE116" s="101"/>
      <c r="BF116" s="101"/>
      <c r="BG116" s="101"/>
    </row>
    <row r="117" spans="2:59" ht="20.25" customHeight="1" thickBot="1">
      <c r="B117" s="56"/>
      <c r="C117" s="647"/>
      <c r="D117" s="416"/>
      <c r="E117" s="751" t="s">
        <v>6</v>
      </c>
      <c r="F117" s="396" t="s">
        <v>7</v>
      </c>
      <c r="G117" s="1199" t="s">
        <v>8</v>
      </c>
      <c r="H117" s="1243" t="s">
        <v>340</v>
      </c>
      <c r="I117" s="1260" t="s">
        <v>252</v>
      </c>
      <c r="J117" s="1261" t="s">
        <v>253</v>
      </c>
      <c r="K117" s="1262" t="s">
        <v>254</v>
      </c>
      <c r="L117" s="1261" t="s">
        <v>255</v>
      </c>
      <c r="M117" s="1263" t="s">
        <v>256</v>
      </c>
      <c r="N117" s="1261" t="s">
        <v>257</v>
      </c>
      <c r="O117" s="1262" t="s">
        <v>258</v>
      </c>
      <c r="P117" s="1264" t="s">
        <v>259</v>
      </c>
      <c r="Q117" s="79"/>
      <c r="R117" s="93"/>
      <c r="S117" s="101"/>
      <c r="T117" s="101"/>
      <c r="U117" s="101"/>
      <c r="V117" s="101"/>
      <c r="W117" s="101"/>
      <c r="X117" s="101"/>
      <c r="Y117" s="101"/>
      <c r="Z117" s="101"/>
      <c r="AA117" s="116"/>
      <c r="AB117" s="116"/>
      <c r="AC117" s="328"/>
      <c r="AD117" s="328"/>
      <c r="AE117" s="328"/>
      <c r="AF117" s="174"/>
      <c r="AG117" s="498"/>
      <c r="AH117" s="498"/>
      <c r="AI117" s="146"/>
      <c r="AJ117" s="146"/>
      <c r="AK117" s="555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17"/>
      <c r="AV117" s="101"/>
      <c r="AW117" s="109"/>
      <c r="AX117" s="199"/>
      <c r="AY117" s="199"/>
      <c r="AZ117" s="101"/>
      <c r="BA117" s="101"/>
      <c r="BB117" s="101"/>
      <c r="BC117" s="101"/>
      <c r="BD117" s="101"/>
      <c r="BE117" s="101"/>
      <c r="BF117" s="101"/>
      <c r="BG117" s="101"/>
    </row>
    <row r="118" spans="2:59" ht="15.75" customHeight="1">
      <c r="B118" s="78"/>
      <c r="C118" s="523" t="s">
        <v>131</v>
      </c>
      <c r="D118" s="1300"/>
      <c r="E118" s="400"/>
      <c r="F118" s="401"/>
      <c r="G118" s="401"/>
      <c r="H118" s="529"/>
      <c r="I118" s="1250"/>
      <c r="J118" s="401"/>
      <c r="K118" s="401"/>
      <c r="L118" s="675"/>
      <c r="M118" s="1246"/>
      <c r="N118" s="662"/>
      <c r="O118" s="662"/>
      <c r="P118" s="725"/>
      <c r="Q118" s="729"/>
      <c r="R118" s="101"/>
      <c r="S118" s="101"/>
      <c r="T118" s="96"/>
      <c r="U118" s="93"/>
      <c r="V118" s="111"/>
      <c r="W118" s="111"/>
      <c r="X118" s="470"/>
      <c r="Y118" s="1163"/>
      <c r="Z118" s="503"/>
      <c r="AA118" s="101"/>
      <c r="AB118" s="101"/>
      <c r="AC118" s="328"/>
      <c r="AD118" s="328"/>
      <c r="AE118" s="328"/>
      <c r="AF118" s="174"/>
      <c r="AG118" s="146"/>
      <c r="AH118" s="498"/>
      <c r="AI118" s="146"/>
      <c r="AJ118" s="146"/>
      <c r="AK118" s="555"/>
      <c r="AL118" s="95"/>
      <c r="AM118" s="497"/>
      <c r="AN118" s="95"/>
      <c r="AO118" s="95"/>
      <c r="AP118" s="95"/>
      <c r="AQ118" s="95"/>
      <c r="AR118" s="95"/>
      <c r="AS118" s="95"/>
      <c r="AT118" s="101"/>
      <c r="AU118" s="110"/>
      <c r="AV118" s="96"/>
      <c r="AW118" s="95"/>
      <c r="AX118" s="199"/>
      <c r="AY118" s="199"/>
      <c r="AZ118" s="101"/>
      <c r="BA118" s="101"/>
      <c r="BB118" s="134"/>
      <c r="BC118" s="121"/>
      <c r="BD118" s="352"/>
      <c r="BE118" s="101"/>
      <c r="BF118" s="101"/>
      <c r="BG118" s="101"/>
    </row>
    <row r="119" spans="2:59">
      <c r="B119" s="1265" t="str">
        <f>'7-11л. МЕНЮ '!I118</f>
        <v>68 /22</v>
      </c>
      <c r="C119" s="245" t="str">
        <f>'7-11л. МЕНЮ '!B118</f>
        <v xml:space="preserve">Морковь по-корейски </v>
      </c>
      <c r="D119" s="2203">
        <f>'7-11л. МЕНЮ '!C118</f>
        <v>60</v>
      </c>
      <c r="E119" s="1233">
        <f>'7-11л. МЕНЮ '!D118</f>
        <v>0.66</v>
      </c>
      <c r="F119" s="323">
        <f>'7-11л. МЕНЮ '!E118</f>
        <v>3.7109999999999999</v>
      </c>
      <c r="G119" s="1233">
        <f>'7-11л. МЕНЮ '!F118</f>
        <v>4.0193000000000003</v>
      </c>
      <c r="H119" s="664">
        <f>'7-11л. МЕНЮ '!G118</f>
        <v>52.792000000000002</v>
      </c>
      <c r="I119" s="1251">
        <v>1.5362</v>
      </c>
      <c r="J119" s="710">
        <v>2.07E-2</v>
      </c>
      <c r="K119" s="1145">
        <v>3.0300000000000001E-2</v>
      </c>
      <c r="L119" s="710">
        <v>157.60120000000001</v>
      </c>
      <c r="M119" s="1145">
        <v>14.3864</v>
      </c>
      <c r="N119" s="710">
        <v>26.555099999999999</v>
      </c>
      <c r="O119" s="1145">
        <v>17.206600000000002</v>
      </c>
      <c r="P119" s="1251">
        <v>0.34489999999999998</v>
      </c>
      <c r="Q119" s="1466">
        <f>'7-11л. МЕНЮ '!H118</f>
        <v>8</v>
      </c>
      <c r="R119" s="111"/>
      <c r="S119" s="472"/>
      <c r="T119" s="101"/>
      <c r="U119" s="579"/>
      <c r="V119" s="489"/>
      <c r="W119" s="781"/>
      <c r="X119" s="782"/>
      <c r="Y119" s="783"/>
      <c r="Z119" s="210"/>
      <c r="AA119" s="352"/>
      <c r="AB119" s="111"/>
      <c r="AC119" s="328"/>
      <c r="AD119" s="328"/>
      <c r="AE119" s="328"/>
      <c r="AF119" s="174"/>
      <c r="AG119" s="498"/>
      <c r="AH119" s="498"/>
      <c r="AI119" s="146"/>
      <c r="AJ119" s="146"/>
      <c r="AK119" s="555"/>
      <c r="AL119" s="95"/>
      <c r="AM119" s="497"/>
      <c r="AN119" s="95"/>
      <c r="AO119" s="95"/>
      <c r="AP119" s="95"/>
      <c r="AQ119" s="95"/>
      <c r="AR119" s="95"/>
      <c r="AS119" s="95"/>
      <c r="AT119" s="101"/>
      <c r="AU119" s="110"/>
      <c r="AV119" s="106"/>
      <c r="AW119" s="106"/>
      <c r="AX119" s="199"/>
      <c r="AY119" s="199"/>
      <c r="AZ119" s="101"/>
      <c r="BA119" s="101"/>
      <c r="BB119" s="121"/>
      <c r="BC119" s="121"/>
      <c r="BD119" s="352"/>
      <c r="BE119" s="101"/>
      <c r="BF119" s="101"/>
      <c r="BG119" s="101"/>
    </row>
    <row r="120" spans="2:59">
      <c r="B120" s="741" t="str">
        <f>'7-11л. МЕНЮ '!I119</f>
        <v>546/22</v>
      </c>
      <c r="C120" s="230" t="str">
        <f>'7-11л. МЕНЮ '!B119</f>
        <v>Тефтели из говядины с соусом</v>
      </c>
      <c r="D120" s="2203">
        <f>'7-11л. МЕНЮ '!C119</f>
        <v>100</v>
      </c>
      <c r="E120" s="1233">
        <f>'7-11л. МЕНЮ '!D119</f>
        <v>8.2077000000000009</v>
      </c>
      <c r="F120" s="323">
        <f>'7-11л. МЕНЮ '!E119</f>
        <v>8.5503999999999998</v>
      </c>
      <c r="G120" s="1233">
        <f>'7-11л. МЕНЮ '!F119</f>
        <v>12.178599999999999</v>
      </c>
      <c r="H120" s="664">
        <f>'7-11л. МЕНЮ '!G119</f>
        <v>158.4649</v>
      </c>
      <c r="I120" s="1284">
        <v>1.0922000000000001</v>
      </c>
      <c r="J120" s="322">
        <v>2.8299999999999999E-2</v>
      </c>
      <c r="K120" s="322">
        <v>6.3500000000000001E-2</v>
      </c>
      <c r="L120" s="664">
        <v>40.323300000000003</v>
      </c>
      <c r="M120" s="1753">
        <v>28.499199999999998</v>
      </c>
      <c r="N120" s="1306">
        <v>87.345399999999998</v>
      </c>
      <c r="O120" s="1752">
        <v>14.247299999999999</v>
      </c>
      <c r="P120" s="2133">
        <v>0.60650000000000004</v>
      </c>
      <c r="Q120" s="1466">
        <f>'7-11л. МЕНЮ '!H119</f>
        <v>55</v>
      </c>
      <c r="R120" s="93"/>
      <c r="S120" s="472"/>
      <c r="T120" s="101"/>
      <c r="U120" s="579"/>
      <c r="V120" s="489"/>
      <c r="W120" s="781"/>
      <c r="X120" s="782"/>
      <c r="Y120" s="783"/>
      <c r="Z120" s="210"/>
      <c r="AA120" s="352"/>
      <c r="AB120" s="215"/>
      <c r="AC120" s="146"/>
      <c r="AD120" s="146"/>
      <c r="AE120" s="146"/>
      <c r="AF120" s="174"/>
      <c r="AG120" s="146"/>
      <c r="AH120" s="146"/>
      <c r="AI120" s="146"/>
      <c r="AJ120" s="146"/>
      <c r="AK120" s="555"/>
      <c r="AL120" s="95"/>
      <c r="AM120" s="497"/>
      <c r="AN120" s="95"/>
      <c r="AO120" s="95"/>
      <c r="AP120" s="95"/>
      <c r="AQ120" s="95"/>
      <c r="AR120" s="95"/>
      <c r="AS120" s="95"/>
      <c r="AT120" s="101"/>
      <c r="AU120" s="110"/>
      <c r="AV120" s="96"/>
      <c r="AW120" s="95"/>
      <c r="AX120" s="95"/>
      <c r="AY120" s="95"/>
      <c r="AZ120" s="101"/>
      <c r="BA120" s="101"/>
      <c r="BB120" s="121"/>
      <c r="BC120" s="101"/>
      <c r="BD120" s="352"/>
      <c r="BE120" s="101"/>
      <c r="BF120" s="101"/>
      <c r="BG120" s="101"/>
    </row>
    <row r="121" spans="2:59">
      <c r="B121" s="2201" t="str">
        <f>'7-11л. МЕНЮ '!I120</f>
        <v>645/22</v>
      </c>
      <c r="C121" s="2202" t="str">
        <f>'7-11л. МЕНЮ '!B120</f>
        <v>Картофель по- деревенски с сыром</v>
      </c>
      <c r="D121" s="2203">
        <f>'7-11л. МЕНЮ '!C120</f>
        <v>175</v>
      </c>
      <c r="E121" s="1233">
        <f>'7-11л. МЕНЮ '!D120</f>
        <v>5.2354000000000003</v>
      </c>
      <c r="F121" s="323">
        <f>'7-11л. МЕНЮ '!E120</f>
        <v>12.9457</v>
      </c>
      <c r="G121" s="1233">
        <f>'7-11л. МЕНЮ '!F120</f>
        <v>28.376000000000001</v>
      </c>
      <c r="H121" s="664">
        <f>'7-11л. МЕНЮ '!G120</f>
        <v>251.10900000000001</v>
      </c>
      <c r="I121" s="322">
        <v>1.7028000000000001</v>
      </c>
      <c r="J121" s="322">
        <v>0.191</v>
      </c>
      <c r="K121" s="322">
        <v>1.286E-2</v>
      </c>
      <c r="L121" s="664">
        <v>16.824300000000001</v>
      </c>
      <c r="M121" s="2027">
        <v>94.4495</v>
      </c>
      <c r="N121" s="1306">
        <v>13.373900000000001</v>
      </c>
      <c r="O121" s="1157">
        <v>4.5045000000000002</v>
      </c>
      <c r="P121" s="2133">
        <v>0.63900000000000001</v>
      </c>
      <c r="Q121" s="1466">
        <f>'7-11л. МЕНЮ '!H120</f>
        <v>39</v>
      </c>
      <c r="Z121" s="347"/>
      <c r="AA121" s="347"/>
      <c r="AB121" s="116"/>
      <c r="AC121" s="328"/>
      <c r="AD121" s="328"/>
      <c r="AE121" s="328"/>
      <c r="AF121" s="174"/>
      <c r="AG121" s="146"/>
      <c r="AH121" s="146"/>
      <c r="AI121" s="328"/>
      <c r="AJ121" s="146"/>
      <c r="AK121" s="555"/>
      <c r="AL121" s="95"/>
      <c r="AM121" s="95"/>
      <c r="AN121" s="95"/>
      <c r="AO121" s="95"/>
      <c r="AP121" s="95"/>
      <c r="AQ121" s="95"/>
      <c r="AR121" s="95"/>
      <c r="AS121" s="95"/>
      <c r="AT121" s="101"/>
      <c r="AU121" s="110"/>
      <c r="AV121" s="96"/>
      <c r="AW121" s="95"/>
      <c r="AX121" s="95"/>
      <c r="AY121" s="95"/>
      <c r="AZ121" s="101"/>
      <c r="BA121" s="101"/>
      <c r="BB121" s="121"/>
      <c r="BC121" s="121"/>
      <c r="BD121" s="352"/>
      <c r="BE121" s="101"/>
      <c r="BF121" s="101"/>
      <c r="BG121" s="101"/>
    </row>
    <row r="122" spans="2:59" ht="13.5" customHeight="1">
      <c r="B122" s="1270" t="str">
        <f>'7-11л. МЕНЮ '!I121</f>
        <v>502 / 21</v>
      </c>
      <c r="C122" s="258" t="str">
        <f>'7-11л. МЕНЮ '!B121</f>
        <v>Какао с молоком и витаминами</v>
      </c>
      <c r="D122" s="2203">
        <f>'7-11л. МЕНЮ '!C121</f>
        <v>180</v>
      </c>
      <c r="E122" s="1233">
        <f>'7-11л. МЕНЮ '!D121</f>
        <v>3.28</v>
      </c>
      <c r="F122" s="323">
        <f>'7-11л. МЕНЮ '!E121</f>
        <v>2.61</v>
      </c>
      <c r="G122" s="1233">
        <f>'7-11л. МЕНЮ '!F121</f>
        <v>11.1</v>
      </c>
      <c r="H122" s="664">
        <f>'7-11л. МЕНЮ '!G121</f>
        <v>80.48</v>
      </c>
      <c r="I122" s="322">
        <v>0.53</v>
      </c>
      <c r="J122" s="322">
        <v>3.4000000000000002E-2</v>
      </c>
      <c r="K122" s="322">
        <v>0.13</v>
      </c>
      <c r="L122" s="664">
        <v>13.48</v>
      </c>
      <c r="M122" s="1753">
        <v>109.87</v>
      </c>
      <c r="N122" s="1306">
        <v>93.64</v>
      </c>
      <c r="O122" s="1306">
        <v>21.49</v>
      </c>
      <c r="P122" s="1748">
        <v>0.59</v>
      </c>
      <c r="Q122" s="1466">
        <f>'7-11л. МЕНЮ '!H121</f>
        <v>78</v>
      </c>
      <c r="R122" s="464"/>
      <c r="Z122" s="146"/>
      <c r="AA122" s="146"/>
      <c r="AB122" s="221"/>
      <c r="AC122" s="328"/>
      <c r="AD122" s="328"/>
      <c r="AE122" s="328"/>
      <c r="AF122" s="174"/>
      <c r="AG122" s="146"/>
      <c r="AH122" s="146"/>
      <c r="AI122" s="328"/>
      <c r="AJ122" s="146"/>
      <c r="AK122" s="555"/>
      <c r="AL122" s="95"/>
      <c r="AM122" s="95"/>
      <c r="AN122" s="95"/>
      <c r="AO122" s="95"/>
      <c r="AP122" s="95"/>
      <c r="AQ122" s="95"/>
      <c r="AR122" s="95"/>
      <c r="AS122" s="95"/>
      <c r="AT122" s="101"/>
      <c r="AU122" s="110"/>
      <c r="AV122" s="96"/>
      <c r="AW122" s="95"/>
      <c r="AX122" s="95"/>
      <c r="AY122" s="95"/>
      <c r="AZ122" s="101"/>
      <c r="BA122" s="101"/>
      <c r="BB122" s="96"/>
      <c r="BC122" s="96"/>
      <c r="BD122" s="93"/>
      <c r="BE122" s="101"/>
      <c r="BF122" s="101"/>
      <c r="BG122" s="101"/>
    </row>
    <row r="123" spans="2:59" ht="13.5" customHeight="1">
      <c r="B123" s="1270" t="str">
        <f>'7-11л. МЕНЮ '!I122</f>
        <v>Пром.пр.</v>
      </c>
      <c r="C123" s="245" t="str">
        <f>'7-11л. МЕНЮ '!B122</f>
        <v>Хлеб пшеничный</v>
      </c>
      <c r="D123" s="248">
        <f>'7-11л. МЕНЮ '!C122</f>
        <v>30</v>
      </c>
      <c r="E123" s="1233">
        <f>'7-11л. МЕНЮ '!D122</f>
        <v>0.6018</v>
      </c>
      <c r="F123" s="323">
        <f>'7-11л. МЕНЮ '!E122</f>
        <v>0.39</v>
      </c>
      <c r="G123" s="1233">
        <f>'7-11л. МЕНЮ '!F122</f>
        <v>16.260000000000002</v>
      </c>
      <c r="H123" s="664">
        <f>'7-11л. МЕНЮ '!G122</f>
        <v>70.9572</v>
      </c>
      <c r="I123" s="1157">
        <v>0</v>
      </c>
      <c r="J123" s="1157">
        <v>3.3000000000000002E-2</v>
      </c>
      <c r="K123" s="1157">
        <v>1.2E-2</v>
      </c>
      <c r="L123" s="664">
        <v>0</v>
      </c>
      <c r="M123" s="1157">
        <v>6</v>
      </c>
      <c r="N123" s="1157">
        <v>1.95</v>
      </c>
      <c r="O123" s="1157">
        <v>0.45200000000000001</v>
      </c>
      <c r="P123" s="1748">
        <v>3.3000000000000002E-2</v>
      </c>
      <c r="Q123" s="1466">
        <f>'7-11л. МЕНЮ '!H122</f>
        <v>17</v>
      </c>
      <c r="R123" s="101"/>
      <c r="Z123" s="171"/>
      <c r="AA123" s="171"/>
      <c r="AB123" s="146"/>
      <c r="AC123" s="489"/>
      <c r="AD123" s="489"/>
      <c r="AE123" s="489"/>
      <c r="AF123" s="490"/>
      <c r="AG123" s="490"/>
      <c r="AH123" s="490"/>
      <c r="AI123" s="490"/>
      <c r="AJ123" s="489"/>
      <c r="AK123" s="187"/>
      <c r="AL123" s="494"/>
      <c r="AM123" s="494"/>
      <c r="AN123" s="494"/>
      <c r="AO123" s="494"/>
      <c r="AP123" s="494"/>
      <c r="AQ123" s="494"/>
      <c r="AR123" s="494"/>
      <c r="AS123" s="494"/>
      <c r="AT123" s="101"/>
      <c r="AU123" s="110"/>
      <c r="AV123" s="96"/>
      <c r="AW123" s="95"/>
      <c r="AX123" s="95"/>
      <c r="AY123" s="95"/>
      <c r="AZ123" s="101"/>
      <c r="BA123" s="101"/>
      <c r="BB123" s="96"/>
      <c r="BC123" s="96"/>
      <c r="BD123" s="352"/>
      <c r="BE123" s="101"/>
      <c r="BF123" s="101"/>
      <c r="BG123" s="101"/>
    </row>
    <row r="124" spans="2:59" ht="12.75" customHeight="1" thickBot="1">
      <c r="B124" s="744" t="str">
        <f>'7-11л. МЕНЮ '!I123</f>
        <v>Пром.пр.</v>
      </c>
      <c r="C124" s="185" t="str">
        <f>'7-11л. МЕНЮ '!B123</f>
        <v>Хлеб ржаной</v>
      </c>
      <c r="D124" s="337">
        <f>'7-11л. МЕНЮ '!C123</f>
        <v>20</v>
      </c>
      <c r="E124" s="1233">
        <f>'7-11л. МЕНЮ '!D123</f>
        <v>0.93300000000000005</v>
      </c>
      <c r="F124" s="323">
        <f>'7-11л. МЕНЮ '!E123</f>
        <v>0.33</v>
      </c>
      <c r="G124" s="1233">
        <f>'7-11л. МЕНЮ '!F123</f>
        <v>8.6869999999999994</v>
      </c>
      <c r="H124" s="698">
        <f>'7-11л. МЕНЮ '!G123</f>
        <v>41.45</v>
      </c>
      <c r="I124" s="1157">
        <v>0</v>
      </c>
      <c r="J124" s="1157">
        <v>0.05</v>
      </c>
      <c r="K124" s="1157">
        <v>4.5999999999999999E-2</v>
      </c>
      <c r="L124" s="664">
        <v>0</v>
      </c>
      <c r="M124" s="1157">
        <v>6.6</v>
      </c>
      <c r="N124" s="1157">
        <v>4.68</v>
      </c>
      <c r="O124" s="1157">
        <v>1.32</v>
      </c>
      <c r="P124" s="1748">
        <v>2.8000000000000001E-2</v>
      </c>
      <c r="Q124" s="1466">
        <f>'7-11л. МЕНЮ '!H123</f>
        <v>18</v>
      </c>
      <c r="R124" s="114"/>
      <c r="Z124" s="1914"/>
      <c r="AA124" s="1914"/>
      <c r="AB124" s="173"/>
      <c r="AC124" s="777"/>
      <c r="AD124" s="777"/>
      <c r="AE124" s="777"/>
      <c r="AF124" s="778"/>
      <c r="AG124" s="3147"/>
      <c r="AH124" s="3147"/>
      <c r="AI124" s="778"/>
      <c r="AJ124" s="777"/>
      <c r="AK124" s="187"/>
      <c r="AL124" s="328"/>
      <c r="AM124" s="174"/>
      <c r="AN124" s="111"/>
      <c r="AO124" s="326"/>
      <c r="AP124" s="173"/>
      <c r="AQ124" s="173"/>
      <c r="AR124" s="173"/>
      <c r="AS124" s="173"/>
      <c r="AT124" s="173"/>
      <c r="AU124" s="173"/>
      <c r="AV124" s="173"/>
      <c r="AW124" s="101"/>
      <c r="AX124" s="95"/>
      <c r="AY124" s="95"/>
      <c r="AZ124" s="101"/>
      <c r="BA124" s="101"/>
      <c r="BB124" s="121"/>
      <c r="BC124" s="121"/>
      <c r="BD124" s="352"/>
      <c r="BE124" s="101"/>
      <c r="BF124" s="101"/>
      <c r="BG124" s="101"/>
    </row>
    <row r="125" spans="2:59" ht="13.5" customHeight="1">
      <c r="B125" s="413" t="s">
        <v>172</v>
      </c>
      <c r="D125" s="1475">
        <f>'7-11л. МЕНЮ '!C124</f>
        <v>565</v>
      </c>
      <c r="E125" s="1806">
        <f>'7-11л. МЕНЮ '!D124</f>
        <v>18.917900000000003</v>
      </c>
      <c r="F125" s="1807">
        <f>'7-11л. МЕНЮ '!E124</f>
        <v>28.537099999999999</v>
      </c>
      <c r="G125" s="1808">
        <f>'7-11л. МЕНЮ '!F124</f>
        <v>80.620900000000006</v>
      </c>
      <c r="H125" s="1798">
        <f>'7-11л. МЕНЮ '!G124</f>
        <v>655.25310000000013</v>
      </c>
      <c r="I125" s="233">
        <f>SUM(I119:I124)</f>
        <v>4.8612000000000002</v>
      </c>
      <c r="J125" s="233">
        <f t="shared" ref="J125:P125" si="18">SUM(J119:J124)</f>
        <v>0.35700000000000004</v>
      </c>
      <c r="K125" s="233">
        <f t="shared" si="18"/>
        <v>0.29465999999999998</v>
      </c>
      <c r="L125" s="667">
        <f t="shared" si="18"/>
        <v>228.22880000000001</v>
      </c>
      <c r="M125" s="1907">
        <f t="shared" si="18"/>
        <v>259.80510000000004</v>
      </c>
      <c r="N125" s="667">
        <f t="shared" si="18"/>
        <v>227.5444</v>
      </c>
      <c r="O125" s="667">
        <f t="shared" si="18"/>
        <v>59.220399999999991</v>
      </c>
      <c r="P125" s="2176">
        <f t="shared" si="18"/>
        <v>2.2414000000000001</v>
      </c>
      <c r="Q125" s="730"/>
      <c r="R125" s="110"/>
      <c r="AF125" s="146"/>
      <c r="AG125" s="146"/>
      <c r="AH125" s="146"/>
      <c r="AI125" s="146"/>
      <c r="AJ125" s="146"/>
      <c r="AK125" s="513"/>
      <c r="AL125" s="100"/>
      <c r="AM125" s="100"/>
      <c r="AN125" s="100"/>
      <c r="AO125" s="100"/>
      <c r="AP125" s="100"/>
      <c r="AQ125" s="100"/>
      <c r="AR125" s="100"/>
      <c r="AS125" s="100"/>
      <c r="AT125" s="101"/>
      <c r="AU125" s="101"/>
      <c r="AV125" s="101"/>
      <c r="AW125" s="101"/>
      <c r="AX125" s="95"/>
      <c r="AY125" s="95"/>
      <c r="AZ125" s="101"/>
      <c r="BA125" s="101"/>
      <c r="BB125" s="121"/>
      <c r="BC125" s="121"/>
      <c r="BD125" s="352"/>
      <c r="BE125" s="101"/>
      <c r="BF125" s="101"/>
      <c r="BG125" s="101"/>
    </row>
    <row r="126" spans="2:59" ht="13.5" customHeight="1">
      <c r="B126" s="695"/>
      <c r="C126" s="696" t="s">
        <v>11</v>
      </c>
      <c r="D126" s="1120">
        <v>0.25</v>
      </c>
      <c r="E126" s="1809">
        <f>'7-11л. МЕНЮ '!D125</f>
        <v>19.25</v>
      </c>
      <c r="F126" s="3379">
        <f>'7-11л. МЕНЮ '!E125</f>
        <v>19.75</v>
      </c>
      <c r="G126" s="1811">
        <f>'7-11л. МЕНЮ '!F125</f>
        <v>83.75</v>
      </c>
      <c r="H126" s="1795">
        <f>'7-11л. МЕНЮ '!G125</f>
        <v>587.5</v>
      </c>
      <c r="I126" s="1894">
        <f t="shared" ref="I126:P126" si="19">I612</f>
        <v>15</v>
      </c>
      <c r="J126" s="1894">
        <f t="shared" si="19"/>
        <v>0.3</v>
      </c>
      <c r="K126" s="1894">
        <f t="shared" si="19"/>
        <v>0.35</v>
      </c>
      <c r="L126" s="1894">
        <f t="shared" si="19"/>
        <v>175</v>
      </c>
      <c r="M126" s="1895">
        <f t="shared" si="19"/>
        <v>275</v>
      </c>
      <c r="N126" s="1895">
        <f t="shared" si="19"/>
        <v>275</v>
      </c>
      <c r="O126" s="1894">
        <f t="shared" si="19"/>
        <v>62.5</v>
      </c>
      <c r="P126" s="2177">
        <f t="shared" si="19"/>
        <v>3</v>
      </c>
      <c r="Q126" s="730"/>
      <c r="R126" s="110"/>
      <c r="AF126" s="146"/>
      <c r="AG126" s="146"/>
      <c r="AH126" s="146"/>
      <c r="AI126" s="146"/>
      <c r="AJ126" s="146"/>
      <c r="AK126" s="187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17"/>
      <c r="AV126" s="101"/>
      <c r="AW126" s="101"/>
      <c r="AX126" s="95"/>
      <c r="AY126" s="95"/>
      <c r="AZ126" s="101"/>
      <c r="BA126" s="101"/>
      <c r="BB126" s="122"/>
      <c r="BC126" s="96"/>
      <c r="BD126" s="95"/>
      <c r="BE126" s="101"/>
      <c r="BF126" s="101"/>
      <c r="BG126" s="101"/>
    </row>
    <row r="127" spans="2:59" ht="12.75" customHeight="1" thickBot="1">
      <c r="B127" s="56"/>
      <c r="C127" s="693" t="s">
        <v>345</v>
      </c>
      <c r="D127" s="1111"/>
      <c r="E127" s="1804">
        <f>'7-11л. МЕНЮ '!D126</f>
        <v>-0.4312987012986973</v>
      </c>
      <c r="F127" s="428">
        <f>'7-11л. МЕНЮ '!E126</f>
        <v>11.122911392405065</v>
      </c>
      <c r="G127" s="1805">
        <f>'7-11л. МЕНЮ '!F126</f>
        <v>-0.93405970149253648</v>
      </c>
      <c r="H127" s="740">
        <f>'7-11л. МЕНЮ '!G126</f>
        <v>2.8831106382978788</v>
      </c>
      <c r="I127" s="705">
        <f t="shared" ref="I127:P127" si="20">(I125*100/I610)-25</f>
        <v>-16.898</v>
      </c>
      <c r="J127" s="705">
        <f t="shared" si="20"/>
        <v>4.7500000000000036</v>
      </c>
      <c r="K127" s="705">
        <f t="shared" si="20"/>
        <v>-3.9528571428571446</v>
      </c>
      <c r="L127" s="705">
        <f t="shared" si="20"/>
        <v>7.6041142857142887</v>
      </c>
      <c r="M127" s="705">
        <f t="shared" si="20"/>
        <v>-1.3813545454545419</v>
      </c>
      <c r="N127" s="705">
        <f t="shared" si="20"/>
        <v>-4.3141454545454572</v>
      </c>
      <c r="O127" s="705">
        <f t="shared" si="20"/>
        <v>-1.3118400000000037</v>
      </c>
      <c r="P127" s="2178">
        <f t="shared" si="20"/>
        <v>-6.3216666666666654</v>
      </c>
      <c r="Q127" s="736"/>
      <c r="R127" s="101"/>
      <c r="AF127" s="146"/>
      <c r="AG127" s="146"/>
      <c r="AH127" s="146"/>
      <c r="AI127" s="146"/>
      <c r="AJ127" s="146"/>
      <c r="AK127" s="555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13"/>
      <c r="AV127" s="96"/>
      <c r="AW127" s="95"/>
      <c r="AX127" s="199"/>
      <c r="AY127" s="199"/>
      <c r="AZ127" s="101"/>
      <c r="BA127" s="101"/>
      <c r="BB127" s="121"/>
      <c r="BC127" s="121"/>
      <c r="BD127" s="352"/>
      <c r="BE127" s="101"/>
      <c r="BF127" s="101"/>
      <c r="BG127" s="101"/>
    </row>
    <row r="128" spans="2:59" ht="15.75">
      <c r="B128" s="78"/>
      <c r="C128" s="1266" t="s">
        <v>108</v>
      </c>
      <c r="D128" s="54"/>
      <c r="E128" s="1113"/>
      <c r="F128" s="1875"/>
      <c r="G128" s="1875"/>
      <c r="H128" s="1875"/>
      <c r="I128" s="1548"/>
      <c r="J128" s="1548"/>
      <c r="K128" s="1548"/>
      <c r="L128" s="1548"/>
      <c r="M128" s="1546"/>
      <c r="N128" s="1548"/>
      <c r="O128" s="1548"/>
      <c r="P128" s="1747"/>
      <c r="Q128" s="730"/>
      <c r="R128" s="120"/>
      <c r="AF128" s="174"/>
      <c r="AG128" s="173"/>
      <c r="AH128" s="173"/>
      <c r="AI128" s="173"/>
      <c r="AJ128" s="146"/>
      <c r="AK128" s="555"/>
      <c r="AL128" s="194"/>
      <c r="AM128" s="181"/>
      <c r="AN128" s="181"/>
      <c r="AO128" s="194"/>
      <c r="AP128" s="472"/>
      <c r="AQ128" s="194"/>
      <c r="AR128" s="194"/>
      <c r="AS128" s="101"/>
      <c r="AT128" s="121"/>
      <c r="AU128" s="111"/>
      <c r="AV128" s="96"/>
      <c r="AW128" s="95"/>
      <c r="AX128" s="199"/>
      <c r="AY128" s="199"/>
      <c r="AZ128" s="101"/>
      <c r="BA128" s="101"/>
      <c r="BB128" s="96"/>
      <c r="BC128" s="96"/>
      <c r="BD128" s="95"/>
      <c r="BE128" s="101"/>
      <c r="BF128" s="101"/>
      <c r="BG128" s="101"/>
    </row>
    <row r="129" spans="2:59" ht="13.5" customHeight="1">
      <c r="B129" s="1268" t="str">
        <f>'7-11л. МЕНЮ '!I128</f>
        <v>54-2з/22</v>
      </c>
      <c r="C129" s="230" t="str">
        <f>'7-11л. МЕНЮ '!B128</f>
        <v>Огурец в нарезке</v>
      </c>
      <c r="D129" s="246">
        <f>'7-11л. МЕНЮ '!C128</f>
        <v>60</v>
      </c>
      <c r="E129" s="2564">
        <f>'7-11л. МЕНЮ '!D128</f>
        <v>0.48</v>
      </c>
      <c r="F129" s="2561">
        <f>'7-11л. МЕНЮ '!E128</f>
        <v>0.12</v>
      </c>
      <c r="G129" s="2561">
        <f>'7-11л. МЕНЮ '!F128</f>
        <v>1.5</v>
      </c>
      <c r="H129" s="2562">
        <f>'7-11л. МЕНЮ '!G128</f>
        <v>8.52</v>
      </c>
      <c r="I129" s="2547">
        <v>6</v>
      </c>
      <c r="J129" s="2547">
        <v>1.7999999999999999E-2</v>
      </c>
      <c r="K129" s="2547">
        <v>1.7999999999999999E-2</v>
      </c>
      <c r="L129" s="2547">
        <v>6</v>
      </c>
      <c r="M129" s="2547">
        <v>13.8</v>
      </c>
      <c r="N129" s="2547">
        <v>25.2</v>
      </c>
      <c r="O129" s="2549">
        <v>8.4</v>
      </c>
      <c r="P129" s="2560">
        <v>0.36</v>
      </c>
      <c r="Q129" s="1466">
        <f>'7-11л. МЕНЮ '!H128</f>
        <v>1</v>
      </c>
      <c r="R129" s="170"/>
      <c r="AF129" s="174"/>
      <c r="AG129" s="3146"/>
      <c r="AH129" s="3146"/>
      <c r="AI129" s="146"/>
      <c r="AJ129" s="146"/>
      <c r="AK129" s="555"/>
      <c r="AL129" s="194"/>
      <c r="AM129" s="194"/>
      <c r="AN129" s="194"/>
      <c r="AO129" s="194"/>
      <c r="AP129" s="194"/>
      <c r="AQ129" s="194"/>
      <c r="AR129" s="194"/>
      <c r="AS129" s="101"/>
      <c r="AT129" s="101"/>
      <c r="AU129" s="110"/>
      <c r="AV129" s="96"/>
      <c r="AW129" s="95"/>
      <c r="AX129" s="101"/>
      <c r="AY129" s="95"/>
      <c r="AZ129" s="101"/>
      <c r="BA129" s="101"/>
      <c r="BB129" s="96"/>
      <c r="BC129" s="101"/>
      <c r="BD129" s="100"/>
      <c r="BE129" s="101"/>
      <c r="BF129" s="101"/>
      <c r="BG129" s="101"/>
    </row>
    <row r="130" spans="2:59" ht="16.5" customHeight="1">
      <c r="B130" s="1467" t="str">
        <f>'7-11л. МЕНЮ '!I129</f>
        <v>114/21</v>
      </c>
      <c r="C130" s="230" t="str">
        <f>'7-11л. МЕНЮ '!B129</f>
        <v>Суп картофельный с крупой</v>
      </c>
      <c r="D130" s="246">
        <f>'7-11л. МЕНЮ '!C129</f>
        <v>200</v>
      </c>
      <c r="E130" s="2564">
        <f>'7-11л. МЕНЮ '!D129</f>
        <v>2.2200000000000002</v>
      </c>
      <c r="F130" s="2561">
        <f>'7-11л. МЕНЮ '!E129</f>
        <v>2.82</v>
      </c>
      <c r="G130" s="2561">
        <f>'7-11л. МЕНЮ '!F129</f>
        <v>7.84</v>
      </c>
      <c r="H130" s="2562">
        <f>'7-11л. МЕНЮ '!G129</f>
        <v>65.599999999999994</v>
      </c>
      <c r="I130" s="2565">
        <v>4.4000000000000004</v>
      </c>
      <c r="J130" s="2565">
        <v>7.3999999999999996E-2</v>
      </c>
      <c r="K130" s="2565">
        <v>0.08</v>
      </c>
      <c r="L130" s="2561">
        <v>0</v>
      </c>
      <c r="M130" s="2565">
        <v>15</v>
      </c>
      <c r="N130" s="2565">
        <v>51.4</v>
      </c>
      <c r="O130" s="2565">
        <v>20.2</v>
      </c>
      <c r="P130" s="2549">
        <v>0.71799999999999997</v>
      </c>
      <c r="Q130" s="1466">
        <f>'7-11л. МЕНЮ '!H129</f>
        <v>26</v>
      </c>
      <c r="R130" s="120"/>
      <c r="AF130" s="174"/>
      <c r="AG130" s="146"/>
      <c r="AH130" s="146"/>
      <c r="AI130" s="146"/>
      <c r="AJ130" s="146"/>
      <c r="AK130" s="555"/>
      <c r="AL130" s="101"/>
      <c r="AM130" s="181"/>
      <c r="AN130" s="181"/>
      <c r="AO130" s="101"/>
      <c r="AP130" s="96"/>
      <c r="AQ130" s="101"/>
      <c r="AR130" s="101"/>
      <c r="AS130" s="101"/>
      <c r="AT130" s="101"/>
      <c r="AU130" s="110"/>
      <c r="AV130" s="96"/>
      <c r="AW130" s="100"/>
      <c r="AX130" s="101"/>
      <c r="AY130" s="95"/>
      <c r="AZ130" s="101"/>
      <c r="BA130" s="101"/>
      <c r="BB130" s="96"/>
      <c r="BC130" s="96"/>
      <c r="BD130" s="95"/>
      <c r="BE130" s="101"/>
      <c r="BF130" s="101"/>
      <c r="BG130" s="101"/>
    </row>
    <row r="131" spans="2:59" ht="16.5" customHeight="1">
      <c r="B131" s="1268" t="str">
        <f>'7-11л. МЕНЮ '!I130</f>
        <v>500 / 22</v>
      </c>
      <c r="C131" s="240" t="str">
        <f>'7-11л. МЕНЮ '!B130</f>
        <v>Говядина тушёная с капустой</v>
      </c>
      <c r="D131" s="246">
        <f>'7-11л. МЕНЮ '!C130</f>
        <v>160</v>
      </c>
      <c r="E131" s="2564">
        <f>'7-11л. МЕНЮ '!D130</f>
        <v>18.416899999999998</v>
      </c>
      <c r="F131" s="2561">
        <f>'7-11л. МЕНЮ '!E130</f>
        <v>16.918299999999999</v>
      </c>
      <c r="G131" s="2561">
        <f>'7-11л. МЕНЮ '!F130</f>
        <v>19.397300000000001</v>
      </c>
      <c r="H131" s="2562">
        <f>'7-11л. МЕНЮ '!G130</f>
        <v>303.52199999999999</v>
      </c>
      <c r="I131" s="3322">
        <v>2.1652999999999998</v>
      </c>
      <c r="J131" s="2553">
        <v>8.3699999999999997E-2</v>
      </c>
      <c r="K131" s="2552">
        <v>0.17</v>
      </c>
      <c r="L131" s="2556">
        <v>61.68</v>
      </c>
      <c r="M131" s="2619">
        <v>59.389000000000003</v>
      </c>
      <c r="N131" s="3323">
        <v>102.19970000000001</v>
      </c>
      <c r="O131" s="2547">
        <v>19.0945</v>
      </c>
      <c r="P131" s="2547">
        <v>0.30024000000000001</v>
      </c>
      <c r="Q131" s="1466">
        <f>'7-11л. МЕНЮ '!H130</f>
        <v>50</v>
      </c>
      <c r="R131" s="351"/>
      <c r="AF131" s="174"/>
      <c r="AG131" s="146"/>
      <c r="AH131" s="146"/>
      <c r="AI131" s="328"/>
      <c r="AJ131" s="146"/>
      <c r="AK131" s="555"/>
      <c r="AL131" s="480"/>
      <c r="AM131" s="480"/>
      <c r="AN131" s="480"/>
      <c r="AO131" s="480"/>
      <c r="AP131" s="480"/>
      <c r="AQ131" s="476"/>
      <c r="AR131" s="476"/>
      <c r="AS131" s="481"/>
      <c r="AT131" s="101"/>
      <c r="AU131" s="110"/>
      <c r="AV131" s="96"/>
      <c r="AW131" s="95"/>
      <c r="AX131" s="95"/>
      <c r="AY131" s="95"/>
      <c r="AZ131" s="101"/>
      <c r="BA131" s="101"/>
      <c r="BB131" s="96"/>
      <c r="BC131" s="96"/>
      <c r="BD131" s="100"/>
      <c r="BE131" s="101"/>
      <c r="BF131" s="101"/>
      <c r="BG131" s="101"/>
    </row>
    <row r="132" spans="2:59" ht="12.75" customHeight="1">
      <c r="B132" s="1268" t="str">
        <f>'7-11л. МЕНЮ '!I131</f>
        <v>501 /21</v>
      </c>
      <c r="C132" s="230" t="str">
        <f>'7-11л. МЕНЮ '!B131</f>
        <v>Сок  фруктовый (персиковый)</v>
      </c>
      <c r="D132" s="246">
        <f>'7-11л. МЕНЮ '!C131</f>
        <v>200</v>
      </c>
      <c r="E132" s="2564">
        <f>'7-11л. МЕНЮ '!D131</f>
        <v>1</v>
      </c>
      <c r="F132" s="2561">
        <f>'7-11л. МЕНЮ '!E131</f>
        <v>0</v>
      </c>
      <c r="G132" s="2561">
        <f>'7-11л. МЕНЮ '!F131</f>
        <v>23.4</v>
      </c>
      <c r="H132" s="2562">
        <f>'7-11л. МЕНЮ '!G131</f>
        <v>97.6</v>
      </c>
      <c r="I132" s="322">
        <v>1.2</v>
      </c>
      <c r="J132" s="322">
        <v>4.0000000000000001E-3</v>
      </c>
      <c r="K132" s="322">
        <v>4.0000000000000001E-3</v>
      </c>
      <c r="L132" s="664">
        <v>0</v>
      </c>
      <c r="M132" s="1157">
        <v>30.4</v>
      </c>
      <c r="N132" s="1157">
        <v>36</v>
      </c>
      <c r="O132" s="1157">
        <v>1.8</v>
      </c>
      <c r="P132" s="2133">
        <v>0.8</v>
      </c>
      <c r="Q132" s="1466">
        <f>'7-11л. МЕНЮ '!H131</f>
        <v>85</v>
      </c>
      <c r="R132" s="112"/>
      <c r="AF132" s="174"/>
      <c r="AG132" s="146"/>
      <c r="AH132" s="146"/>
      <c r="AI132" s="146"/>
      <c r="AJ132" s="146"/>
      <c r="AK132" s="555"/>
      <c r="AL132" s="204"/>
      <c r="AM132" s="204"/>
      <c r="AN132" s="204"/>
      <c r="AO132" s="204"/>
      <c r="AP132" s="204"/>
      <c r="AQ132" s="204"/>
      <c r="AR132" s="204"/>
      <c r="AS132" s="204"/>
      <c r="AT132" s="101"/>
      <c r="AU132" s="110"/>
      <c r="AV132" s="96"/>
      <c r="AW132" s="95"/>
      <c r="AX132" s="95"/>
      <c r="AY132" s="95"/>
      <c r="AZ132" s="101"/>
      <c r="BA132" s="101"/>
      <c r="BB132" s="96"/>
      <c r="BC132" s="96"/>
      <c r="BD132" s="352"/>
      <c r="BE132" s="101"/>
      <c r="BF132" s="101"/>
      <c r="BG132" s="101"/>
    </row>
    <row r="133" spans="2:59" ht="12.75" customHeight="1">
      <c r="B133" s="1467" t="str">
        <f>'7-11л. МЕНЮ '!I132</f>
        <v>Пром.пр.</v>
      </c>
      <c r="C133" s="230" t="str">
        <f>'7-11л. МЕНЮ '!B132</f>
        <v>Хлеб пшеничный</v>
      </c>
      <c r="D133" s="246">
        <f>'7-11л. МЕНЮ '!C132</f>
        <v>60</v>
      </c>
      <c r="E133" s="2564">
        <f>'7-11л. МЕНЮ '!D132</f>
        <v>1.2036</v>
      </c>
      <c r="F133" s="2561">
        <f>'7-11л. МЕНЮ '!E132</f>
        <v>0.78</v>
      </c>
      <c r="G133" s="2561">
        <f>'7-11л. МЕНЮ '!F132</f>
        <v>32.520000000000003</v>
      </c>
      <c r="H133" s="2562">
        <f>'7-11л. МЕНЮ '!G132</f>
        <v>141.91399999999999</v>
      </c>
      <c r="I133" s="2561">
        <v>0</v>
      </c>
      <c r="J133" s="2561">
        <v>6.6000000000000003E-2</v>
      </c>
      <c r="K133" s="2561">
        <v>2.4E-2</v>
      </c>
      <c r="L133" s="2561">
        <v>0</v>
      </c>
      <c r="M133" s="2549">
        <v>12</v>
      </c>
      <c r="N133" s="2549">
        <v>3.9</v>
      </c>
      <c r="O133" s="2561">
        <v>0.84</v>
      </c>
      <c r="P133" s="2549">
        <v>6.6000000000000003E-2</v>
      </c>
      <c r="Q133" s="1466">
        <f>'7-11л. МЕНЮ '!H132</f>
        <v>17</v>
      </c>
      <c r="R133" s="110"/>
      <c r="AF133" s="490"/>
      <c r="AG133" s="490"/>
      <c r="AH133" s="490"/>
      <c r="AI133" s="490"/>
      <c r="AJ133" s="489"/>
      <c r="AK133" s="187"/>
      <c r="AL133" s="111"/>
      <c r="AM133" s="111"/>
      <c r="AN133" s="111"/>
      <c r="AO133" s="111"/>
      <c r="AP133" s="111"/>
      <c r="AQ133" s="111"/>
      <c r="AR133" s="111"/>
      <c r="AS133" s="173"/>
      <c r="AT133" s="101"/>
      <c r="AU133" s="114"/>
      <c r="AV133" s="96"/>
      <c r="AW133" s="95"/>
      <c r="AX133" s="101"/>
      <c r="AY133" s="95"/>
      <c r="AZ133" s="101"/>
      <c r="BA133" s="101"/>
      <c r="BB133" s="96"/>
      <c r="BC133" s="96"/>
      <c r="BD133" s="95"/>
      <c r="BE133" s="101"/>
      <c r="BF133" s="101"/>
      <c r="BG133" s="101"/>
    </row>
    <row r="134" spans="2:59" ht="13.5" customHeight="1">
      <c r="B134" s="1485" t="str">
        <f>'7-11л. МЕНЮ '!I133</f>
        <v>Пром.пр.</v>
      </c>
      <c r="C134" s="245" t="str">
        <f>'7-11л. МЕНЮ '!B133</f>
        <v>Хлеб ржаной</v>
      </c>
      <c r="D134" s="248">
        <f>'7-11л. МЕНЮ '!C133</f>
        <v>40</v>
      </c>
      <c r="E134" s="2564">
        <f>'7-11л. МЕНЮ '!D133</f>
        <v>1.8660000000000001</v>
      </c>
      <c r="F134" s="2561">
        <f>'7-11л. МЕНЮ '!E133</f>
        <v>0.66</v>
      </c>
      <c r="G134" s="2561">
        <f>'7-11л. МЕНЮ '!F133</f>
        <v>17.373999999999999</v>
      </c>
      <c r="H134" s="2562">
        <f>'7-11л. МЕНЮ '!G133</f>
        <v>82.9</v>
      </c>
      <c r="I134" s="2549">
        <v>0</v>
      </c>
      <c r="J134" s="2549">
        <v>0.1</v>
      </c>
      <c r="K134" s="2549">
        <v>0.1</v>
      </c>
      <c r="L134" s="2561">
        <v>0</v>
      </c>
      <c r="M134" s="2549">
        <v>13.2</v>
      </c>
      <c r="N134" s="2549">
        <v>9.36</v>
      </c>
      <c r="O134" s="2549">
        <v>2.64</v>
      </c>
      <c r="P134" s="2549">
        <v>5.6000000000000001E-2</v>
      </c>
      <c r="Q134" s="1466">
        <f>'7-11л. МЕНЮ '!H133</f>
        <v>18</v>
      </c>
      <c r="R134" s="110"/>
      <c r="AF134" s="778"/>
      <c r="AG134" s="3147"/>
      <c r="AH134" s="3147"/>
      <c r="AI134" s="3147"/>
      <c r="AJ134" s="777"/>
      <c r="AK134" s="187"/>
      <c r="AL134" s="492"/>
      <c r="AM134" s="492"/>
      <c r="AN134" s="492"/>
      <c r="AO134" s="493"/>
      <c r="AP134" s="493"/>
      <c r="AQ134" s="492"/>
      <c r="AR134" s="492"/>
      <c r="AS134" s="492"/>
      <c r="AT134" s="101"/>
      <c r="AU134" s="101"/>
      <c r="AV134" s="101"/>
      <c r="AW134" s="101"/>
      <c r="AX134" s="101"/>
      <c r="AY134" s="95"/>
      <c r="AZ134" s="101"/>
      <c r="BA134" s="101"/>
      <c r="BB134" s="96"/>
      <c r="BC134" s="96"/>
      <c r="BD134" s="95"/>
      <c r="BE134" s="101"/>
      <c r="BF134" s="101"/>
      <c r="BG134" s="101"/>
    </row>
    <row r="135" spans="2:59" ht="15" customHeight="1" thickBot="1">
      <c r="B135" s="1271" t="str">
        <f>'7-11л. МЕНЮ '!I134</f>
        <v xml:space="preserve">338 / 17 </v>
      </c>
      <c r="C135" s="185" t="str">
        <f>'7-11л. МЕНЮ '!B134</f>
        <v>Фрукты свежие (яблоки)</v>
      </c>
      <c r="D135" s="337">
        <f>'7-11л. МЕНЮ '!C134</f>
        <v>105</v>
      </c>
      <c r="E135" s="2564">
        <f>'7-11л. МЕНЮ '!D134</f>
        <v>0.42</v>
      </c>
      <c r="F135" s="2561">
        <f>'7-11л. МЕНЮ '!E134</f>
        <v>0.42</v>
      </c>
      <c r="G135" s="2561">
        <f>'7-11л. МЕНЮ '!F134</f>
        <v>10.29</v>
      </c>
      <c r="H135" s="2562">
        <f>'7-11л. МЕНЮ '!G134</f>
        <v>49.35</v>
      </c>
      <c r="I135" s="1157">
        <v>10.5</v>
      </c>
      <c r="J135" s="1157">
        <v>3.15E-2</v>
      </c>
      <c r="K135" s="1157">
        <v>2.1000000000000001E-2</v>
      </c>
      <c r="L135" s="664">
        <v>0</v>
      </c>
      <c r="M135" s="1157">
        <v>16.8</v>
      </c>
      <c r="N135" s="1157">
        <v>11.55</v>
      </c>
      <c r="O135" s="1157">
        <v>9.4499999999999993</v>
      </c>
      <c r="P135" s="1157">
        <v>2.31</v>
      </c>
      <c r="Q135" s="1466">
        <f>'7-11л. МЕНЮ '!H134</f>
        <v>86</v>
      </c>
      <c r="R135" s="114"/>
      <c r="AF135" s="146"/>
      <c r="AG135" s="498"/>
      <c r="AH135" s="146"/>
      <c r="AI135" s="146"/>
      <c r="AJ135" s="146"/>
      <c r="AK135" s="513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9"/>
      <c r="AW135" s="101"/>
      <c r="AX135" s="494"/>
      <c r="AY135" s="95"/>
      <c r="AZ135" s="101"/>
      <c r="BA135" s="101"/>
      <c r="BB135" s="101"/>
      <c r="BC135" s="101"/>
      <c r="BD135" s="101"/>
      <c r="BE135" s="101"/>
      <c r="BF135" s="101"/>
      <c r="BG135" s="101"/>
    </row>
    <row r="136" spans="2:59" ht="14.25" customHeight="1">
      <c r="B136" s="413" t="s">
        <v>160</v>
      </c>
      <c r="C136" s="540"/>
      <c r="D136" s="2438">
        <f>'7-11л. МЕНЮ '!C135</f>
        <v>825</v>
      </c>
      <c r="E136" s="679">
        <f>'7-11л. МЕНЮ '!D135</f>
        <v>25.6065</v>
      </c>
      <c r="F136" s="680">
        <f>'7-11л. МЕНЮ '!E135</f>
        <v>21.718300000000003</v>
      </c>
      <c r="G136" s="680">
        <f>'7-11л. МЕНЮ '!F135</f>
        <v>112.32129999999998</v>
      </c>
      <c r="H136" s="1812">
        <f>'7-11л. МЕНЮ '!G135</f>
        <v>749.40599999999995</v>
      </c>
      <c r="I136" s="700">
        <f t="shared" ref="I136:P136" si="21">SUM(I129:I135)</f>
        <v>24.2653</v>
      </c>
      <c r="J136" s="700">
        <f t="shared" si="21"/>
        <v>0.37719999999999998</v>
      </c>
      <c r="K136" s="700">
        <f t="shared" si="21"/>
        <v>0.41700000000000004</v>
      </c>
      <c r="L136" s="702">
        <f t="shared" si="21"/>
        <v>67.680000000000007</v>
      </c>
      <c r="M136" s="1252">
        <f t="shared" si="21"/>
        <v>160.589</v>
      </c>
      <c r="N136" s="1253">
        <f t="shared" si="21"/>
        <v>239.60970000000003</v>
      </c>
      <c r="O136" s="1253">
        <f t="shared" si="21"/>
        <v>62.424500000000009</v>
      </c>
      <c r="P136" s="3380">
        <f t="shared" si="21"/>
        <v>4.6102399999999992</v>
      </c>
      <c r="Q136" s="1200"/>
      <c r="R136" s="101"/>
      <c r="AF136" s="281"/>
      <c r="AG136" s="281"/>
      <c r="AH136" s="281"/>
      <c r="AI136" s="281"/>
      <c r="AJ136" s="3150"/>
      <c r="AK136" s="187"/>
      <c r="AL136" s="101"/>
      <c r="AM136" s="101"/>
      <c r="AN136" s="101"/>
      <c r="AO136" s="101"/>
      <c r="AP136" s="472"/>
      <c r="AQ136" s="101"/>
      <c r="AR136" s="472"/>
      <c r="AS136" s="101"/>
      <c r="AT136" s="101"/>
      <c r="AU136" s="101"/>
      <c r="AV136" s="109"/>
      <c r="AW136" s="101"/>
      <c r="AX136" s="95"/>
      <c r="AY136" s="95"/>
      <c r="AZ136" s="101"/>
      <c r="BA136" s="101"/>
      <c r="BB136" s="101"/>
      <c r="BC136" s="101"/>
      <c r="BD136" s="101"/>
      <c r="BE136" s="101"/>
      <c r="BF136" s="101"/>
      <c r="BG136" s="101"/>
    </row>
    <row r="137" spans="2:59" ht="13.5" customHeight="1">
      <c r="B137" s="695"/>
      <c r="C137" s="696" t="s">
        <v>11</v>
      </c>
      <c r="D137" s="1120">
        <v>0.35</v>
      </c>
      <c r="E137" s="1802">
        <f>'7-11л. МЕНЮ '!D136</f>
        <v>26.95</v>
      </c>
      <c r="F137" s="1803">
        <f>'7-11л. МЕНЮ '!E136</f>
        <v>27.65</v>
      </c>
      <c r="G137" s="1803">
        <f>'7-11л. МЕНЮ '!F136</f>
        <v>117.25</v>
      </c>
      <c r="H137" s="1813">
        <f>'7-11л. МЕНЮ '!G136</f>
        <v>822.5</v>
      </c>
      <c r="I137" s="1894">
        <f t="shared" ref="I137:P137" si="22">I616</f>
        <v>21</v>
      </c>
      <c r="J137" s="1894">
        <f t="shared" si="22"/>
        <v>0.42</v>
      </c>
      <c r="K137" s="1894">
        <f t="shared" si="22"/>
        <v>0.49</v>
      </c>
      <c r="L137" s="1894">
        <f t="shared" si="22"/>
        <v>245</v>
      </c>
      <c r="M137" s="1895">
        <f t="shared" si="22"/>
        <v>385</v>
      </c>
      <c r="N137" s="1895">
        <f t="shared" si="22"/>
        <v>385</v>
      </c>
      <c r="O137" s="1894">
        <f t="shared" si="22"/>
        <v>87.5</v>
      </c>
      <c r="P137" s="1896">
        <f t="shared" si="22"/>
        <v>4.2</v>
      </c>
      <c r="Q137" s="1200"/>
      <c r="AF137" s="174"/>
      <c r="AG137" s="146"/>
      <c r="AH137" s="146"/>
      <c r="AI137" s="146"/>
      <c r="AJ137" s="146"/>
      <c r="AK137" s="3149"/>
      <c r="AL137" s="101"/>
      <c r="AM137" s="101"/>
      <c r="AN137" s="101"/>
      <c r="AO137" s="101"/>
      <c r="AP137" s="101"/>
      <c r="AQ137" s="101"/>
      <c r="AR137" s="472"/>
      <c r="AS137" s="101"/>
      <c r="AT137" s="101"/>
      <c r="AU137" s="101"/>
      <c r="AV137" s="101"/>
      <c r="AW137" s="116"/>
      <c r="AX137" s="116"/>
      <c r="AY137" s="116"/>
      <c r="AZ137" s="101"/>
      <c r="BA137" s="101"/>
      <c r="BB137" s="101"/>
      <c r="BC137" s="101"/>
      <c r="BD137" s="101"/>
      <c r="BE137" s="101"/>
      <c r="BF137" s="101"/>
      <c r="BG137" s="101"/>
    </row>
    <row r="138" spans="2:59" ht="17.25" customHeight="1" thickBot="1">
      <c r="B138" s="227"/>
      <c r="C138" s="693" t="s">
        <v>345</v>
      </c>
      <c r="D138" s="715"/>
      <c r="E138" s="1458">
        <f>'7-11л. МЕНЮ '!D137</f>
        <v>-1.7448051948051955</v>
      </c>
      <c r="F138" s="428">
        <f>'7-11л. МЕНЮ '!E137</f>
        <v>-7.5084810126582227</v>
      </c>
      <c r="G138" s="428">
        <f>'7-11л. МЕНЮ '!F137</f>
        <v>-1.471253731343289</v>
      </c>
      <c r="H138" s="1178">
        <f>'7-11л. МЕНЮ '!G137</f>
        <v>-3.1103829787234076</v>
      </c>
      <c r="I138" s="705">
        <f t="shared" ref="I138:P138" si="23">(I136*100/I610)-35</f>
        <v>5.4421666666666724</v>
      </c>
      <c r="J138" s="705">
        <f t="shared" si="23"/>
        <v>-3.5666666666666664</v>
      </c>
      <c r="K138" s="705">
        <f t="shared" si="23"/>
        <v>-5.2142857142857117</v>
      </c>
      <c r="L138" s="705">
        <f t="shared" si="23"/>
        <v>-25.331428571428571</v>
      </c>
      <c r="M138" s="706">
        <f t="shared" si="23"/>
        <v>-20.401</v>
      </c>
      <c r="N138" s="705">
        <f t="shared" si="23"/>
        <v>-13.217299999999994</v>
      </c>
      <c r="O138" s="705">
        <f t="shared" si="23"/>
        <v>-10.030199999999997</v>
      </c>
      <c r="P138" s="709">
        <f t="shared" si="23"/>
        <v>3.4186666666666596</v>
      </c>
      <c r="Q138" s="739"/>
      <c r="R138" s="11"/>
      <c r="AF138" s="174"/>
      <c r="AG138" s="498"/>
      <c r="AH138" s="498"/>
      <c r="AI138" s="146"/>
      <c r="AJ138" s="146"/>
      <c r="AK138" s="555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</row>
    <row r="139" spans="2:59" ht="12.75" customHeight="1">
      <c r="B139" s="648"/>
      <c r="C139" s="523" t="s">
        <v>199</v>
      </c>
      <c r="D139" s="54"/>
      <c r="E139" s="1903"/>
      <c r="F139" s="1905"/>
      <c r="G139" s="1905"/>
      <c r="H139" s="1905"/>
      <c r="I139" s="2512"/>
      <c r="J139" s="2512"/>
      <c r="K139" s="2512"/>
      <c r="L139" s="2512"/>
      <c r="M139" s="2513"/>
      <c r="N139" s="2512"/>
      <c r="O139" s="2512"/>
      <c r="P139" s="1868"/>
      <c r="Q139" s="729"/>
      <c r="R139" s="11"/>
      <c r="AF139" s="174"/>
      <c r="AG139" s="146"/>
      <c r="AH139" s="498"/>
      <c r="AI139" s="146"/>
      <c r="AJ139" s="146"/>
      <c r="AK139" s="555"/>
      <c r="AL139" s="173"/>
      <c r="AM139" s="173"/>
      <c r="AN139" s="173"/>
      <c r="AO139" s="173"/>
      <c r="AP139" s="173"/>
      <c r="AQ139" s="173"/>
      <c r="AR139" s="173"/>
      <c r="AS139" s="173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</row>
    <row r="140" spans="2:59" ht="14.25" customHeight="1">
      <c r="B140" s="2439" t="str">
        <f>'7-11л. МЕНЮ '!I139</f>
        <v>470 / 21</v>
      </c>
      <c r="C140" s="436" t="str">
        <f>'7-11л. МЕНЮ '!B139</f>
        <v>Кисломолочный напиток</v>
      </c>
      <c r="D140" s="2510">
        <f>'7-11л. МЕНЮ '!C139</f>
        <v>0</v>
      </c>
      <c r="E140" s="2511">
        <f>'7-11л. МЕНЮ '!D139</f>
        <v>0</v>
      </c>
      <c r="F140" s="2468">
        <f>'7-11л. МЕНЮ '!E139</f>
        <v>0</v>
      </c>
      <c r="G140" s="2467">
        <f>'7-11л. МЕНЮ '!F139</f>
        <v>0</v>
      </c>
      <c r="H140" s="2468">
        <f>'7-11л. МЕНЮ '!G139</f>
        <v>0</v>
      </c>
      <c r="I140" s="1310"/>
      <c r="J140" s="323"/>
      <c r="K140" s="1233"/>
      <c r="L140" s="698"/>
      <c r="M140" s="1145"/>
      <c r="N140" s="710"/>
      <c r="O140" s="1145"/>
      <c r="P140" s="1251"/>
      <c r="Q140" s="2515">
        <f>'7-11л. МЕНЮ '!H139</f>
        <v>0</v>
      </c>
      <c r="R140" s="11"/>
      <c r="AF140" s="174"/>
      <c r="AG140" s="146"/>
      <c r="AH140" s="146"/>
      <c r="AI140" s="328"/>
      <c r="AJ140" s="146"/>
      <c r="AK140" s="555"/>
      <c r="AL140" s="172"/>
      <c r="AM140" s="172"/>
      <c r="AN140" s="172"/>
      <c r="AO140" s="172"/>
      <c r="AP140" s="172"/>
      <c r="AQ140" s="172"/>
      <c r="AR140" s="172"/>
      <c r="AS140" s="172"/>
      <c r="AT140" s="101"/>
      <c r="AU140" s="101"/>
      <c r="AV140" s="101"/>
      <c r="AW140" s="106"/>
      <c r="AX140" s="106"/>
      <c r="AY140" s="101"/>
      <c r="AZ140" s="101"/>
      <c r="BA140" s="101"/>
      <c r="BB140" s="101"/>
      <c r="BC140" s="101"/>
      <c r="BD140" s="101"/>
      <c r="BE140" s="101"/>
      <c r="BF140" s="101"/>
      <c r="BG140" s="101"/>
    </row>
    <row r="141" spans="2:59" ht="12.75" customHeight="1">
      <c r="B141" s="2566">
        <f>'7-11л. МЕНЮ '!I140</f>
        <v>0</v>
      </c>
      <c r="C141" s="1882" t="str">
        <f>'7-11л. МЕНЮ '!B140</f>
        <v>Кефир  (м. д. ж. 2,5% )</v>
      </c>
      <c r="D141" s="1185">
        <f>'7-11л. МЕНЮ '!C140</f>
        <v>200</v>
      </c>
      <c r="E141" s="1751">
        <f>'7-11л. МЕНЮ '!D140</f>
        <v>5.8</v>
      </c>
      <c r="F141" s="1749">
        <f>'7-11л. МЕНЮ '!E140</f>
        <v>5</v>
      </c>
      <c r="G141" s="1552">
        <f>'7-11л. МЕНЮ '!F140</f>
        <v>8</v>
      </c>
      <c r="H141" s="1749">
        <f>'7-11л. МЕНЮ '!G140</f>
        <v>101</v>
      </c>
      <c r="I141" s="2514">
        <v>1.4</v>
      </c>
      <c r="J141" s="1552">
        <v>0.08</v>
      </c>
      <c r="K141" s="1749">
        <v>2.3E-2</v>
      </c>
      <c r="L141" s="1473">
        <v>40.1</v>
      </c>
      <c r="M141" s="2476">
        <v>240.8</v>
      </c>
      <c r="N141" s="1755">
        <v>180.6</v>
      </c>
      <c r="O141" s="1750">
        <v>28.1</v>
      </c>
      <c r="P141" s="1747">
        <v>0.2</v>
      </c>
      <c r="Q141" s="1471">
        <f>'7-11л. МЕНЮ '!H140</f>
        <v>84</v>
      </c>
      <c r="R141" s="11"/>
      <c r="AF141" s="489"/>
      <c r="AG141" s="490"/>
      <c r="AH141" s="490"/>
      <c r="AI141" s="489"/>
      <c r="AJ141" s="489"/>
      <c r="AK141" s="187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6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</row>
    <row r="142" spans="2:59" ht="15" customHeight="1">
      <c r="B142" s="1468" t="str">
        <f>'7-11л. МЕНЮ '!I141</f>
        <v>149 / 17</v>
      </c>
      <c r="C142" s="1202" t="str">
        <f>'7-11л. МЕНЮ '!B141</f>
        <v>Котлеты картофельные с творогом</v>
      </c>
      <c r="D142" s="1185">
        <f>'7-11л. МЕНЮ '!C141</f>
        <v>105</v>
      </c>
      <c r="E142" s="1751">
        <f>'7-11л. МЕНЮ '!D141</f>
        <v>2.3881000000000001</v>
      </c>
      <c r="F142" s="1749">
        <f>'7-11л. МЕНЮ '!E141</f>
        <v>8.5730000000000004</v>
      </c>
      <c r="G142" s="1552">
        <f>'7-11л. МЕНЮ '!F141</f>
        <v>13.96</v>
      </c>
      <c r="H142" s="1751">
        <f>'7-11л. МЕНЮ '!G141</f>
        <v>139.98500000000001</v>
      </c>
      <c r="I142" s="1749">
        <v>0.13200000000000001</v>
      </c>
      <c r="J142" s="1552">
        <v>9.5000000000000001E-2</v>
      </c>
      <c r="K142" s="1749">
        <v>3.5999999999999997E-2</v>
      </c>
      <c r="L142" s="1473">
        <v>36.75</v>
      </c>
      <c r="M142" s="1750">
        <v>58.02</v>
      </c>
      <c r="N142" s="1755">
        <v>12.9749</v>
      </c>
      <c r="O142" s="1750">
        <v>24.4</v>
      </c>
      <c r="P142" s="1432">
        <v>0.53500000000000003</v>
      </c>
      <c r="Q142" s="1471">
        <f>'7-11л. МЕНЮ '!H141</f>
        <v>36</v>
      </c>
      <c r="R142" s="11"/>
      <c r="AF142" s="777"/>
      <c r="AG142" s="3147"/>
      <c r="AH142" s="3147"/>
      <c r="AI142" s="778"/>
      <c r="AJ142" s="777"/>
      <c r="AK142" s="187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</row>
    <row r="143" spans="2:59" ht="15" customHeight="1" thickBot="1">
      <c r="B143" s="1469" t="str">
        <f>'7-11л. МЕНЮ '!I142</f>
        <v>Пром.пр.</v>
      </c>
      <c r="C143" s="1267" t="str">
        <f>'7-11л. МЕНЮ '!B142</f>
        <v xml:space="preserve">Хлеб пш. (батон ) </v>
      </c>
      <c r="D143" s="1229">
        <f>'7-11л. МЕНЮ '!C142</f>
        <v>20</v>
      </c>
      <c r="E143" s="1876">
        <f>'7-11л. МЕНЮ '!D142</f>
        <v>0.77</v>
      </c>
      <c r="F143" s="1876">
        <f>'7-11л. МЕНЮ '!E142</f>
        <v>0.38</v>
      </c>
      <c r="G143" s="1876">
        <f>'7-11л. МЕНЮ '!F142</f>
        <v>10.28</v>
      </c>
      <c r="H143" s="1876">
        <f>'7-11л. МЕНЮ '!G142</f>
        <v>45.22</v>
      </c>
      <c r="I143" s="1756">
        <v>0</v>
      </c>
      <c r="J143" s="1756">
        <v>2.1999999999999999E-2</v>
      </c>
      <c r="K143" s="1756">
        <v>2.1999999999999999E-2</v>
      </c>
      <c r="L143" s="1420">
        <v>0</v>
      </c>
      <c r="M143" s="1114">
        <v>3.8</v>
      </c>
      <c r="N143" s="1114">
        <v>13</v>
      </c>
      <c r="O143" s="1756">
        <v>2.6</v>
      </c>
      <c r="P143" s="1875">
        <v>2.4E-2</v>
      </c>
      <c r="Q143" s="3384">
        <f>'7-11л. МЕНЮ '!H142</f>
        <v>16</v>
      </c>
      <c r="R143" s="84"/>
      <c r="AF143" s="146"/>
      <c r="AG143" s="498"/>
      <c r="AH143" s="498"/>
      <c r="AI143" s="146"/>
      <c r="AJ143" s="146"/>
      <c r="AK143" s="187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500"/>
      <c r="AX143" s="194"/>
      <c r="AY143" s="194"/>
      <c r="AZ143" s="101"/>
      <c r="BA143" s="101"/>
      <c r="BB143" s="101"/>
      <c r="BC143" s="101"/>
      <c r="BD143" s="101"/>
      <c r="BE143" s="101"/>
      <c r="BF143" s="101"/>
      <c r="BG143" s="101"/>
    </row>
    <row r="144" spans="2:59" ht="15" customHeight="1">
      <c r="B144" s="413" t="s">
        <v>206</v>
      </c>
      <c r="C144" s="540"/>
      <c r="D144" s="1814">
        <f>'7-11л. МЕНЮ '!C143</f>
        <v>325</v>
      </c>
      <c r="E144" s="1877">
        <f>'7-11л. МЕНЮ '!D143</f>
        <v>8.9581</v>
      </c>
      <c r="F144" s="1878">
        <f>'7-11л. МЕНЮ '!E143</f>
        <v>13.953000000000001</v>
      </c>
      <c r="G144" s="1878">
        <f>'7-11л. МЕНЮ '!F143</f>
        <v>32.24</v>
      </c>
      <c r="H144" s="1878">
        <f>'7-11л. МЕНЮ '!G143</f>
        <v>286.20500000000004</v>
      </c>
      <c r="I144" s="700">
        <f t="shared" ref="I144:P144" si="24">SUM(I140:I143)</f>
        <v>1.532</v>
      </c>
      <c r="J144" s="700">
        <f>SUM(J140:J143)</f>
        <v>0.19699999999999998</v>
      </c>
      <c r="K144" s="700">
        <f t="shared" si="24"/>
        <v>8.0999999999999989E-2</v>
      </c>
      <c r="L144" s="700">
        <f t="shared" si="24"/>
        <v>76.849999999999994</v>
      </c>
      <c r="M144" s="1253">
        <f t="shared" si="24"/>
        <v>302.62</v>
      </c>
      <c r="N144" s="1253">
        <f t="shared" si="24"/>
        <v>206.57489999999999</v>
      </c>
      <c r="O144" s="700">
        <f>SUM(O140:O143)</f>
        <v>55.1</v>
      </c>
      <c r="P144" s="3380">
        <f t="shared" si="24"/>
        <v>0.75900000000000012</v>
      </c>
      <c r="Q144" s="3389"/>
      <c r="R144" s="40"/>
      <c r="AF144" s="116"/>
      <c r="AG144" s="116"/>
      <c r="AH144" s="116"/>
      <c r="AI144" s="116"/>
      <c r="AJ144" s="116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6"/>
      <c r="AY144" s="101"/>
      <c r="AZ144" s="101"/>
      <c r="BA144" s="101"/>
      <c r="BB144" s="101"/>
      <c r="BC144" s="101"/>
      <c r="BD144" s="101"/>
      <c r="BE144" s="101"/>
      <c r="BF144" s="101"/>
      <c r="BG144" s="101"/>
    </row>
    <row r="145" spans="2:59" ht="16.5" customHeight="1">
      <c r="B145" s="695"/>
      <c r="C145" s="696" t="s">
        <v>11</v>
      </c>
      <c r="D145" s="1234">
        <v>0.1</v>
      </c>
      <c r="E145" s="1879">
        <f>'7-11л. МЕНЮ '!D144</f>
        <v>7.7</v>
      </c>
      <c r="F145" s="1880">
        <f>'7-11л. МЕНЮ '!E144</f>
        <v>7.9</v>
      </c>
      <c r="G145" s="1880">
        <f>'7-11л. МЕНЮ '!F144</f>
        <v>33.5</v>
      </c>
      <c r="H145" s="1880">
        <f>'7-11л. МЕНЮ '!G144</f>
        <v>235</v>
      </c>
      <c r="I145" s="1894">
        <f t="shared" ref="I145:P145" si="25">I620</f>
        <v>6</v>
      </c>
      <c r="J145" s="1894">
        <f t="shared" si="25"/>
        <v>0.12</v>
      </c>
      <c r="K145" s="1894">
        <f t="shared" si="25"/>
        <v>0.14000000000000001</v>
      </c>
      <c r="L145" s="1894">
        <f t="shared" si="25"/>
        <v>70</v>
      </c>
      <c r="M145" s="1895">
        <f t="shared" si="25"/>
        <v>110</v>
      </c>
      <c r="N145" s="1895">
        <f t="shared" si="25"/>
        <v>110</v>
      </c>
      <c r="O145" s="1894">
        <f t="shared" si="25"/>
        <v>25</v>
      </c>
      <c r="P145" s="1896">
        <f t="shared" si="25"/>
        <v>1.2</v>
      </c>
      <c r="Q145" s="730"/>
      <c r="R145" s="40"/>
      <c r="AF145" s="201"/>
      <c r="AG145" s="201"/>
      <c r="AH145" s="201"/>
      <c r="AI145" s="201"/>
      <c r="AJ145" s="201"/>
      <c r="AK145" s="187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</row>
    <row r="146" spans="2:59" ht="14.25" customHeight="1" thickBot="1">
      <c r="B146" s="227"/>
      <c r="C146" s="693" t="s">
        <v>269</v>
      </c>
      <c r="D146" s="715"/>
      <c r="E146" s="1881">
        <f>'7-11л. МЕНЮ '!D145</f>
        <v>1.6338961038961024</v>
      </c>
      <c r="F146" s="1876">
        <f>'7-11л. МЕНЮ '!E145</f>
        <v>7.6620253164556971</v>
      </c>
      <c r="G146" s="1876">
        <f>'7-11л. МЕНЮ '!F145</f>
        <v>-0.37611940298507385</v>
      </c>
      <c r="H146" s="1876">
        <f>'7-11л. МЕНЮ '!G145</f>
        <v>2.1789361702127668</v>
      </c>
      <c r="I146" s="705">
        <f t="shared" ref="I146:P146" si="26">(I144*100/I610)-10</f>
        <v>-7.4466666666666672</v>
      </c>
      <c r="J146" s="705">
        <f t="shared" si="26"/>
        <v>6.4166666666666679</v>
      </c>
      <c r="K146" s="705">
        <f t="shared" si="26"/>
        <v>-4.2142857142857144</v>
      </c>
      <c r="L146" s="705">
        <f t="shared" si="26"/>
        <v>0.97857142857142776</v>
      </c>
      <c r="M146" s="706">
        <f t="shared" si="26"/>
        <v>17.510909090909092</v>
      </c>
      <c r="N146" s="706">
        <f t="shared" si="26"/>
        <v>8.7795363636363604</v>
      </c>
      <c r="O146" s="705">
        <f t="shared" si="26"/>
        <v>12.04</v>
      </c>
      <c r="P146" s="709">
        <f t="shared" si="26"/>
        <v>-3.6749999999999998</v>
      </c>
      <c r="Q146" s="2196"/>
      <c r="R146" s="11"/>
      <c r="AF146" s="490"/>
      <c r="AG146" s="490"/>
      <c r="AH146" s="490"/>
      <c r="AI146" s="490"/>
      <c r="AJ146" s="489"/>
      <c r="AK146" s="187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</row>
    <row r="147" spans="2:59" ht="17.25" customHeight="1" thickBot="1">
      <c r="E147" s="435"/>
      <c r="F147" s="435"/>
      <c r="G147" s="435"/>
      <c r="H147" s="435"/>
      <c r="I147" s="692"/>
      <c r="J147" s="692"/>
      <c r="K147" s="692"/>
      <c r="L147" s="692"/>
      <c r="M147" s="692"/>
      <c r="N147" s="692"/>
      <c r="O147" s="692"/>
      <c r="P147" s="692"/>
      <c r="Q147" s="517"/>
      <c r="R147" s="40"/>
      <c r="AF147" s="778"/>
      <c r="AG147" s="3147"/>
      <c r="AH147" s="3147"/>
      <c r="AI147" s="3147"/>
      <c r="AJ147" s="777"/>
      <c r="AK147" s="187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</row>
    <row r="148" spans="2:59" ht="13.5" customHeight="1">
      <c r="B148" s="620"/>
      <c r="C148" s="41" t="s">
        <v>239</v>
      </c>
      <c r="D148" s="42"/>
      <c r="E148" s="672">
        <f t="shared" ref="E148:P148" si="27">E125+E136</f>
        <v>44.5244</v>
      </c>
      <c r="F148" s="233">
        <f t="shared" si="27"/>
        <v>50.255400000000002</v>
      </c>
      <c r="G148" s="233">
        <f t="shared" si="27"/>
        <v>192.94219999999999</v>
      </c>
      <c r="H148" s="233">
        <f t="shared" si="27"/>
        <v>1404.6591000000001</v>
      </c>
      <c r="I148" s="233">
        <f t="shared" si="27"/>
        <v>29.1265</v>
      </c>
      <c r="J148" s="233">
        <f t="shared" si="27"/>
        <v>0.73419999999999996</v>
      </c>
      <c r="K148" s="233">
        <f t="shared" si="27"/>
        <v>0.71165999999999996</v>
      </c>
      <c r="L148" s="667">
        <f t="shared" si="27"/>
        <v>295.90880000000004</v>
      </c>
      <c r="M148" s="667">
        <f t="shared" si="27"/>
        <v>420.39410000000004</v>
      </c>
      <c r="N148" s="667">
        <f t="shared" si="27"/>
        <v>467.15410000000003</v>
      </c>
      <c r="O148" s="667">
        <f t="shared" si="27"/>
        <v>121.64490000000001</v>
      </c>
      <c r="P148" s="621">
        <f t="shared" si="27"/>
        <v>6.8516399999999997</v>
      </c>
      <c r="Q148" s="517"/>
      <c r="R148" s="11"/>
      <c r="AF148" s="281"/>
      <c r="AG148" s="3165"/>
      <c r="AH148" s="3165"/>
      <c r="AI148" s="3165"/>
      <c r="AJ148" s="281"/>
      <c r="AK148" s="187"/>
      <c r="AL148" s="96"/>
      <c r="AM148" s="93"/>
      <c r="AN148" s="111"/>
      <c r="AO148" s="111"/>
      <c r="AP148" s="111"/>
      <c r="AQ148" s="174"/>
      <c r="AR148" s="111"/>
      <c r="AS148" s="111"/>
      <c r="AT148" s="111"/>
      <c r="AU148" s="111"/>
      <c r="AV148" s="111"/>
      <c r="AW148" s="111"/>
      <c r="AX148" s="111"/>
      <c r="AY148" s="111"/>
      <c r="AZ148" s="173"/>
      <c r="BA148" s="101"/>
      <c r="BB148" s="101"/>
      <c r="BC148" s="101"/>
      <c r="BD148" s="101"/>
      <c r="BE148" s="101"/>
      <c r="BF148" s="101"/>
      <c r="BG148" s="101"/>
    </row>
    <row r="149" spans="2:59">
      <c r="B149" s="380"/>
      <c r="C149" s="644" t="s">
        <v>11</v>
      </c>
      <c r="D149" s="1120">
        <v>0.6</v>
      </c>
      <c r="E149" s="1897">
        <f t="shared" ref="E149:P149" si="28">E624</f>
        <v>46.2</v>
      </c>
      <c r="F149" s="1894">
        <f t="shared" si="28"/>
        <v>47.4</v>
      </c>
      <c r="G149" s="1894">
        <f t="shared" si="28"/>
        <v>201</v>
      </c>
      <c r="H149" s="1894">
        <f t="shared" si="28"/>
        <v>1410</v>
      </c>
      <c r="I149" s="1894">
        <f t="shared" si="28"/>
        <v>36</v>
      </c>
      <c r="J149" s="1894">
        <f t="shared" si="28"/>
        <v>0.72</v>
      </c>
      <c r="K149" s="1894">
        <f t="shared" si="28"/>
        <v>0.84</v>
      </c>
      <c r="L149" s="1894">
        <f t="shared" si="28"/>
        <v>420</v>
      </c>
      <c r="M149" s="1895">
        <f t="shared" si="28"/>
        <v>660</v>
      </c>
      <c r="N149" s="1895">
        <f t="shared" si="28"/>
        <v>660</v>
      </c>
      <c r="O149" s="1895">
        <f t="shared" si="28"/>
        <v>150</v>
      </c>
      <c r="P149" s="1896">
        <f t="shared" si="28"/>
        <v>7.2</v>
      </c>
      <c r="Q149" s="517"/>
      <c r="R149" s="93"/>
      <c r="AF149" s="281"/>
      <c r="AG149" s="281"/>
      <c r="AH149" s="281"/>
      <c r="AI149" s="281"/>
      <c r="AJ149" s="281"/>
      <c r="AK149" s="187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</row>
    <row r="150" spans="2:59" ht="13.5" customHeight="1" thickBot="1">
      <c r="B150" s="227"/>
      <c r="C150" s="693" t="s">
        <v>345</v>
      </c>
      <c r="D150" s="715"/>
      <c r="E150" s="1898">
        <f t="shared" ref="E150:P150" si="29">(E148*100/E610)-60</f>
        <v>-2.1761038961039034</v>
      </c>
      <c r="F150" s="1899">
        <f t="shared" si="29"/>
        <v>3.6144303797468353</v>
      </c>
      <c r="G150" s="1899">
        <f t="shared" si="29"/>
        <v>-2.4053134328358254</v>
      </c>
      <c r="H150" s="1899">
        <f t="shared" si="29"/>
        <v>-0.2272723404255288</v>
      </c>
      <c r="I150" s="1899">
        <f t="shared" si="29"/>
        <v>-11.455833333333331</v>
      </c>
      <c r="J150" s="1900">
        <f t="shared" si="29"/>
        <v>1.1833333333333371</v>
      </c>
      <c r="K150" s="1899">
        <f t="shared" si="29"/>
        <v>-9.1671428571428564</v>
      </c>
      <c r="L150" s="1899">
        <f t="shared" si="29"/>
        <v>-17.727314285714279</v>
      </c>
      <c r="M150" s="1901">
        <f t="shared" si="29"/>
        <v>-21.782354545454545</v>
      </c>
      <c r="N150" s="1901">
        <f t="shared" si="29"/>
        <v>-17.531445454545448</v>
      </c>
      <c r="O150" s="1901">
        <f t="shared" si="29"/>
        <v>-11.34203999999999</v>
      </c>
      <c r="P150" s="1902">
        <f t="shared" si="29"/>
        <v>-2.9029999999999987</v>
      </c>
      <c r="Q150" s="517"/>
      <c r="R150" s="93"/>
      <c r="AF150" s="490"/>
      <c r="AG150" s="490"/>
      <c r="AH150" s="490"/>
      <c r="AI150" s="490"/>
      <c r="AJ150" s="489"/>
      <c r="AK150" s="187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</row>
    <row r="151" spans="2:59" ht="16.5" customHeight="1" thickBot="1">
      <c r="B151" s="11"/>
      <c r="C151" s="11"/>
      <c r="D151" s="5"/>
      <c r="E151" s="1903"/>
      <c r="F151" s="1903"/>
      <c r="G151" s="1903"/>
      <c r="H151" s="1903"/>
      <c r="I151" s="1903"/>
      <c r="J151" s="1903"/>
      <c r="K151" s="1903"/>
      <c r="L151" s="1903"/>
      <c r="M151" s="1903"/>
      <c r="N151" s="1903"/>
      <c r="O151" s="1903"/>
      <c r="P151" s="1903"/>
      <c r="Q151" s="517"/>
      <c r="R151" s="93"/>
      <c r="S151" s="109"/>
      <c r="T151" s="101"/>
      <c r="U151" s="111"/>
      <c r="V151" s="174"/>
      <c r="W151" s="111"/>
      <c r="X151" s="328"/>
      <c r="Y151" s="111"/>
      <c r="Z151" s="111"/>
      <c r="AA151" s="111"/>
      <c r="AB151" s="221"/>
      <c r="AC151" s="777"/>
      <c r="AD151" s="777"/>
      <c r="AE151" s="777"/>
      <c r="AF151" s="778"/>
      <c r="AG151" s="3147"/>
      <c r="AH151" s="3147"/>
      <c r="AI151" s="3147"/>
      <c r="AJ151" s="777"/>
      <c r="AK151" s="187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</row>
    <row r="152" spans="2:59" ht="12.75" customHeight="1">
      <c r="B152" s="620"/>
      <c r="C152" s="41" t="s">
        <v>238</v>
      </c>
      <c r="D152" s="42"/>
      <c r="E152" s="141">
        <f t="shared" ref="E152:P152" si="30">E136+E144</f>
        <v>34.564599999999999</v>
      </c>
      <c r="F152" s="233">
        <f t="shared" si="30"/>
        <v>35.671300000000002</v>
      </c>
      <c r="G152" s="233">
        <f t="shared" si="30"/>
        <v>144.56129999999999</v>
      </c>
      <c r="H152" s="233">
        <f t="shared" si="30"/>
        <v>1035.6109999999999</v>
      </c>
      <c r="I152" s="233">
        <f t="shared" si="30"/>
        <v>25.7973</v>
      </c>
      <c r="J152" s="233">
        <f t="shared" si="30"/>
        <v>0.57419999999999993</v>
      </c>
      <c r="K152" s="233">
        <f t="shared" si="30"/>
        <v>0.498</v>
      </c>
      <c r="L152" s="667">
        <f t="shared" si="30"/>
        <v>144.53</v>
      </c>
      <c r="M152" s="667">
        <f t="shared" si="30"/>
        <v>463.209</v>
      </c>
      <c r="N152" s="667">
        <f t="shared" si="30"/>
        <v>446.18460000000005</v>
      </c>
      <c r="O152" s="667">
        <f t="shared" si="30"/>
        <v>117.52450000000002</v>
      </c>
      <c r="P152" s="621">
        <f t="shared" si="30"/>
        <v>5.3692399999999996</v>
      </c>
      <c r="Q152" s="517"/>
      <c r="R152" s="93"/>
      <c r="S152" s="111"/>
      <c r="T152" s="111"/>
      <c r="U152" s="111"/>
      <c r="V152" s="174"/>
      <c r="W152" s="111"/>
      <c r="X152" s="111"/>
      <c r="Y152" s="111"/>
      <c r="Z152" s="111"/>
      <c r="AA152" s="111"/>
      <c r="AB152" s="111"/>
      <c r="AC152" s="146"/>
      <c r="AD152" s="146"/>
      <c r="AE152" s="146"/>
      <c r="AF152" s="146"/>
      <c r="AG152" s="146"/>
      <c r="AH152" s="146"/>
      <c r="AI152" s="146"/>
      <c r="AJ152" s="146"/>
      <c r="AK152" s="187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</row>
    <row r="153" spans="2:59" ht="12" customHeight="1">
      <c r="B153" s="380"/>
      <c r="C153" s="644" t="s">
        <v>11</v>
      </c>
      <c r="D153" s="1120">
        <v>0.45</v>
      </c>
      <c r="E153" s="1897">
        <f t="shared" ref="E153:P153" si="31">E628</f>
        <v>34.65</v>
      </c>
      <c r="F153" s="1894">
        <f t="shared" si="31"/>
        <v>35.549999999999997</v>
      </c>
      <c r="G153" s="1894">
        <f t="shared" si="31"/>
        <v>150.75</v>
      </c>
      <c r="H153" s="1894">
        <f t="shared" si="31"/>
        <v>1057.5</v>
      </c>
      <c r="I153" s="1894">
        <f t="shared" si="31"/>
        <v>27</v>
      </c>
      <c r="J153" s="1894">
        <f t="shared" si="31"/>
        <v>0.54</v>
      </c>
      <c r="K153" s="1894">
        <f t="shared" si="31"/>
        <v>0.63</v>
      </c>
      <c r="L153" s="1894">
        <f t="shared" si="31"/>
        <v>315</v>
      </c>
      <c r="M153" s="1895">
        <f t="shared" si="31"/>
        <v>495</v>
      </c>
      <c r="N153" s="1895">
        <f t="shared" si="31"/>
        <v>495</v>
      </c>
      <c r="O153" s="1895">
        <f t="shared" si="31"/>
        <v>112.5</v>
      </c>
      <c r="P153" s="1896">
        <f t="shared" si="31"/>
        <v>5.4</v>
      </c>
      <c r="Q153" s="517"/>
      <c r="R153" s="93"/>
      <c r="S153" s="111"/>
      <c r="T153" s="111"/>
      <c r="U153" s="111"/>
      <c r="V153" s="174"/>
      <c r="W153" s="111"/>
      <c r="X153" s="111"/>
      <c r="Y153" s="111"/>
      <c r="Z153" s="111"/>
      <c r="AA153" s="111"/>
      <c r="AB153" s="111"/>
      <c r="AC153" s="281"/>
      <c r="AD153" s="281"/>
      <c r="AE153" s="281"/>
      <c r="AF153" s="281"/>
      <c r="AG153" s="281"/>
      <c r="AH153" s="281"/>
      <c r="AI153" s="281"/>
      <c r="AJ153" s="281"/>
      <c r="AK153" s="187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</row>
    <row r="154" spans="2:59" ht="13.5" customHeight="1" thickBot="1">
      <c r="B154" s="227"/>
      <c r="C154" s="693" t="s">
        <v>345</v>
      </c>
      <c r="D154" s="715"/>
      <c r="E154" s="704">
        <f t="shared" ref="E154:P154" si="32">(E152*100/E610)-45</f>
        <v>-0.11090909090908951</v>
      </c>
      <c r="F154" s="705">
        <f t="shared" si="32"/>
        <v>0.15354430379746731</v>
      </c>
      <c r="G154" s="705">
        <f t="shared" si="32"/>
        <v>-1.8473731343283575</v>
      </c>
      <c r="H154" s="705">
        <f t="shared" si="32"/>
        <v>-0.93144680851064265</v>
      </c>
      <c r="I154" s="705">
        <f t="shared" si="32"/>
        <v>-2.0045000000000002</v>
      </c>
      <c r="J154" s="705">
        <f t="shared" si="32"/>
        <v>2.8499999999999943</v>
      </c>
      <c r="K154" s="705">
        <f t="shared" si="32"/>
        <v>-9.4285714285714306</v>
      </c>
      <c r="L154" s="705">
        <f t="shared" si="32"/>
        <v>-24.352857142857143</v>
      </c>
      <c r="M154" s="705">
        <f t="shared" si="32"/>
        <v>-2.8900909090909082</v>
      </c>
      <c r="N154" s="705">
        <f t="shared" si="32"/>
        <v>-4.437763636363627</v>
      </c>
      <c r="O154" s="705">
        <f t="shared" si="32"/>
        <v>2.0098000000000127</v>
      </c>
      <c r="P154" s="709">
        <f t="shared" si="32"/>
        <v>-0.25633333333333752</v>
      </c>
      <c r="Q154" s="517"/>
      <c r="R154" s="93"/>
      <c r="S154" s="328"/>
      <c r="T154" s="111"/>
      <c r="U154" s="111"/>
      <c r="V154" s="174"/>
      <c r="W154" s="111"/>
      <c r="X154" s="111"/>
      <c r="Y154" s="111"/>
      <c r="Z154" s="111"/>
      <c r="AA154" s="111"/>
      <c r="AB154" s="111"/>
      <c r="AC154" s="489"/>
      <c r="AD154" s="489"/>
      <c r="AE154" s="489"/>
      <c r="AF154" s="490"/>
      <c r="AG154" s="490"/>
      <c r="AH154" s="3163"/>
      <c r="AI154" s="490"/>
      <c r="AJ154" s="489"/>
      <c r="AK154" s="187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</row>
    <row r="155" spans="2:59" ht="15" customHeight="1" thickBot="1">
      <c r="E155" s="1904"/>
      <c r="F155" s="1904"/>
      <c r="G155" s="1904"/>
      <c r="H155" s="1904"/>
      <c r="I155" s="1904"/>
      <c r="J155" s="1904"/>
      <c r="K155" s="1904"/>
      <c r="L155" s="1904"/>
      <c r="M155" s="1904"/>
      <c r="N155" s="1904"/>
      <c r="O155" s="1904"/>
      <c r="P155" s="1904"/>
      <c r="Q155" s="517"/>
      <c r="R155" s="116"/>
      <c r="S155" s="470"/>
      <c r="T155" s="111"/>
      <c r="U155" s="111"/>
      <c r="V155" s="174"/>
      <c r="W155" s="111"/>
      <c r="X155" s="111"/>
      <c r="Y155" s="111"/>
      <c r="Z155" s="111"/>
      <c r="AA155" s="111"/>
      <c r="AB155" s="111"/>
      <c r="AC155" s="777"/>
      <c r="AD155" s="777"/>
      <c r="AE155" s="777"/>
      <c r="AF155" s="778"/>
      <c r="AG155" s="3147"/>
      <c r="AH155" s="3147"/>
      <c r="AI155" s="3147"/>
      <c r="AJ155" s="777"/>
      <c r="AK155" s="187"/>
      <c r="AL155" s="111"/>
      <c r="AM155" s="174"/>
      <c r="AN155" s="111"/>
      <c r="AO155" s="111"/>
      <c r="AP155" s="328"/>
      <c r="AQ155" s="111"/>
      <c r="AR155" s="111"/>
      <c r="AS155" s="111"/>
      <c r="AT155" s="111"/>
      <c r="AU155" s="111"/>
      <c r="AV155" s="173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</row>
    <row r="156" spans="2:59">
      <c r="B156" s="694" t="s">
        <v>265</v>
      </c>
      <c r="C156" s="65"/>
      <c r="D156" s="42"/>
      <c r="E156" s="141">
        <f t="shared" ref="E156:P156" si="33">E125+E136+E144</f>
        <v>53.482500000000002</v>
      </c>
      <c r="F156" s="233">
        <f t="shared" si="33"/>
        <v>64.208399999999997</v>
      </c>
      <c r="G156" s="233">
        <f t="shared" si="33"/>
        <v>225.18219999999999</v>
      </c>
      <c r="H156" s="233">
        <f t="shared" si="33"/>
        <v>1690.8641000000002</v>
      </c>
      <c r="I156" s="233">
        <f t="shared" si="33"/>
        <v>30.6585</v>
      </c>
      <c r="J156" s="233">
        <f t="shared" si="33"/>
        <v>0.93119999999999992</v>
      </c>
      <c r="K156" s="233">
        <f t="shared" si="33"/>
        <v>0.79265999999999992</v>
      </c>
      <c r="L156" s="667">
        <f t="shared" si="33"/>
        <v>372.75880000000006</v>
      </c>
      <c r="M156" s="667">
        <f t="shared" si="33"/>
        <v>723.0141000000001</v>
      </c>
      <c r="N156" s="666">
        <f t="shared" si="33"/>
        <v>673.72900000000004</v>
      </c>
      <c r="O156" s="667">
        <f t="shared" si="33"/>
        <v>176.7449</v>
      </c>
      <c r="P156" s="621">
        <f t="shared" si="33"/>
        <v>7.6106400000000001</v>
      </c>
      <c r="Q156" s="517"/>
      <c r="R156" s="95"/>
      <c r="S156" s="111"/>
      <c r="T156" s="111"/>
      <c r="U156" s="111"/>
      <c r="V156" s="174"/>
      <c r="W156" s="111"/>
      <c r="X156" s="111"/>
      <c r="Y156" s="111"/>
      <c r="Z156" s="111"/>
      <c r="AA156" s="111"/>
      <c r="AB156" s="111"/>
      <c r="AC156" s="146"/>
      <c r="AD156" s="146"/>
      <c r="AE156" s="146"/>
      <c r="AF156" s="146"/>
      <c r="AG156" s="146"/>
      <c r="AH156" s="146"/>
      <c r="AI156" s="498"/>
      <c r="AJ156" s="146"/>
      <c r="AK156" s="187"/>
      <c r="AL156" s="111"/>
      <c r="AM156" s="174"/>
      <c r="AN156" s="111"/>
      <c r="AO156" s="111"/>
      <c r="AP156" s="328"/>
      <c r="AQ156" s="111"/>
      <c r="AR156" s="111"/>
      <c r="AS156" s="111"/>
      <c r="AT156" s="111"/>
      <c r="AU156" s="111"/>
      <c r="AV156" s="173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</row>
    <row r="157" spans="2:59">
      <c r="B157" s="695"/>
      <c r="C157" s="696" t="s">
        <v>11</v>
      </c>
      <c r="D157" s="1120">
        <v>0.7</v>
      </c>
      <c r="E157" s="1897">
        <f t="shared" ref="E157:P157" si="34">E632</f>
        <v>53.9</v>
      </c>
      <c r="F157" s="1894">
        <f t="shared" si="34"/>
        <v>55.3</v>
      </c>
      <c r="G157" s="1894">
        <f t="shared" si="34"/>
        <v>234.5</v>
      </c>
      <c r="H157" s="1894">
        <f t="shared" si="34"/>
        <v>1645</v>
      </c>
      <c r="I157" s="1894">
        <f t="shared" si="34"/>
        <v>42</v>
      </c>
      <c r="J157" s="1894">
        <f t="shared" si="34"/>
        <v>0.84</v>
      </c>
      <c r="K157" s="1894">
        <f t="shared" si="34"/>
        <v>0.98</v>
      </c>
      <c r="L157" s="1894">
        <f t="shared" si="34"/>
        <v>490</v>
      </c>
      <c r="M157" s="1895">
        <f t="shared" si="34"/>
        <v>770</v>
      </c>
      <c r="N157" s="1895">
        <f t="shared" si="34"/>
        <v>770</v>
      </c>
      <c r="O157" s="1895">
        <f t="shared" si="34"/>
        <v>175</v>
      </c>
      <c r="P157" s="1896">
        <f t="shared" si="34"/>
        <v>8.4</v>
      </c>
      <c r="Q157" s="517"/>
      <c r="R157" s="101"/>
      <c r="S157" s="111"/>
      <c r="T157" s="328"/>
      <c r="U157" s="111"/>
      <c r="V157" s="174"/>
      <c r="W157" s="111"/>
      <c r="X157" s="111"/>
      <c r="Y157" s="111"/>
      <c r="Z157" s="111"/>
      <c r="AA157" s="111"/>
      <c r="AB157" s="111"/>
      <c r="AC157" s="116"/>
      <c r="AD157" s="116"/>
      <c r="AE157" s="116"/>
      <c r="AF157" s="116"/>
      <c r="AG157" s="116"/>
      <c r="AH157" s="116"/>
      <c r="AI157" s="116"/>
      <c r="AJ157" s="101"/>
      <c r="AK157" s="187"/>
      <c r="AL157" s="111"/>
      <c r="AM157" s="174"/>
      <c r="AN157" s="111"/>
      <c r="AO157" s="111"/>
      <c r="AP157" s="111"/>
      <c r="AQ157" s="111"/>
      <c r="AR157" s="111"/>
      <c r="AS157" s="111"/>
      <c r="AT157" s="221"/>
      <c r="AU157" s="111"/>
      <c r="AV157" s="173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</row>
    <row r="158" spans="2:59" ht="15.75" thickBot="1">
      <c r="B158" s="227"/>
      <c r="C158" s="693" t="s">
        <v>345</v>
      </c>
      <c r="D158" s="715"/>
      <c r="E158" s="704">
        <f t="shared" ref="E158:P158" si="35">(E156*100/E610)-70</f>
        <v>-0.54220779220779036</v>
      </c>
      <c r="F158" s="705">
        <f t="shared" si="35"/>
        <v>11.276455696202532</v>
      </c>
      <c r="G158" s="705">
        <f t="shared" si="35"/>
        <v>-2.781432835820894</v>
      </c>
      <c r="H158" s="705">
        <f t="shared" si="35"/>
        <v>1.9516638297872504</v>
      </c>
      <c r="I158" s="705">
        <f t="shared" si="35"/>
        <v>-18.902500000000003</v>
      </c>
      <c r="J158" s="705">
        <f t="shared" si="35"/>
        <v>7.5999999999999943</v>
      </c>
      <c r="K158" s="705">
        <f t="shared" si="35"/>
        <v>-13.381428571428572</v>
      </c>
      <c r="L158" s="705">
        <f t="shared" si="35"/>
        <v>-16.748742857142851</v>
      </c>
      <c r="M158" s="705">
        <f t="shared" si="35"/>
        <v>-4.2714454545454572</v>
      </c>
      <c r="N158" s="705">
        <f t="shared" si="35"/>
        <v>-8.7519090909090806</v>
      </c>
      <c r="O158" s="706">
        <f t="shared" si="35"/>
        <v>0.69796000000000902</v>
      </c>
      <c r="P158" s="709">
        <f t="shared" si="35"/>
        <v>-6.578000000000003</v>
      </c>
      <c r="Q158" s="517"/>
      <c r="R158" s="116"/>
      <c r="S158" s="100"/>
      <c r="T158" s="100"/>
      <c r="U158" s="100"/>
      <c r="V158" s="215"/>
      <c r="W158" s="100"/>
      <c r="X158" s="215"/>
      <c r="Y158" s="215"/>
      <c r="Z158" s="100"/>
      <c r="AA158" s="366"/>
      <c r="AB158" s="215"/>
      <c r="AC158" s="3166"/>
      <c r="AD158" s="3166"/>
      <c r="AE158" s="3166"/>
      <c r="AF158" s="3166"/>
      <c r="AG158" s="3166"/>
      <c r="AH158" s="3166"/>
      <c r="AI158" s="3166"/>
      <c r="AJ158" s="3166"/>
      <c r="AK158" s="101"/>
      <c r="AL158" s="93"/>
      <c r="AM158" s="111"/>
      <c r="AN158" s="111"/>
      <c r="AO158" s="111"/>
      <c r="AP158" s="174"/>
      <c r="AQ158" s="470"/>
      <c r="AR158" s="328"/>
      <c r="AS158" s="328"/>
      <c r="AT158" s="328"/>
      <c r="AU158" s="328"/>
      <c r="AV158" s="328"/>
      <c r="AW158" s="328"/>
      <c r="AX158" s="328"/>
      <c r="AY158" s="173"/>
      <c r="AZ158" s="101"/>
      <c r="BA158" s="101"/>
      <c r="BB158" s="101"/>
      <c r="BC158" s="101"/>
      <c r="BD158" s="101"/>
      <c r="BE158" s="101"/>
      <c r="BF158" s="101"/>
      <c r="BG158" s="101"/>
    </row>
    <row r="159" spans="2:59">
      <c r="P159"/>
      <c r="Q159" s="517"/>
      <c r="R159" s="116"/>
      <c r="S159" s="346"/>
      <c r="T159" s="346"/>
      <c r="U159" s="346"/>
      <c r="V159" s="345"/>
      <c r="W159" s="346"/>
      <c r="X159" s="345"/>
      <c r="Y159" s="345"/>
      <c r="Z159" s="346"/>
      <c r="AA159" s="499"/>
      <c r="AB159" s="345"/>
      <c r="AC159" s="116"/>
      <c r="AD159" s="116"/>
      <c r="AE159" s="116"/>
      <c r="AF159" s="116"/>
      <c r="AG159" s="116"/>
      <c r="AH159" s="116"/>
      <c r="AI159" s="116"/>
      <c r="AJ159" s="116"/>
      <c r="AK159" s="101"/>
      <c r="AL159" s="91"/>
      <c r="AM159" s="111"/>
      <c r="AN159" s="111"/>
      <c r="AO159" s="111"/>
      <c r="AP159" s="174"/>
      <c r="AQ159" s="111"/>
      <c r="AR159" s="111"/>
      <c r="AS159" s="328"/>
      <c r="AT159" s="111"/>
      <c r="AU159" s="111"/>
      <c r="AV159" s="111"/>
      <c r="AW159" s="111"/>
      <c r="AX159" s="111"/>
      <c r="AY159" s="173"/>
      <c r="AZ159" s="101"/>
      <c r="BA159" s="101"/>
      <c r="BB159" s="101"/>
      <c r="BC159" s="101"/>
      <c r="BD159" s="101"/>
      <c r="BE159" s="101"/>
      <c r="BF159" s="101"/>
      <c r="BG159" s="101"/>
    </row>
    <row r="160" spans="2:59">
      <c r="E160" s="1427"/>
      <c r="F160" s="1427"/>
      <c r="G160" s="1427"/>
      <c r="H160" s="717"/>
      <c r="I160" s="717"/>
      <c r="J160" s="717"/>
      <c r="K160" s="717"/>
      <c r="L160" s="717"/>
      <c r="M160" s="717"/>
      <c r="N160" s="717"/>
      <c r="O160" s="717"/>
      <c r="P160" s="717"/>
      <c r="S160" s="348"/>
      <c r="T160" s="348"/>
      <c r="U160" s="348"/>
      <c r="V160" s="348"/>
      <c r="W160" s="491"/>
      <c r="X160" s="348"/>
      <c r="Y160" s="348"/>
      <c r="Z160" s="348"/>
      <c r="AA160" s="343"/>
      <c r="AB160" s="343"/>
      <c r="AC160" s="116"/>
      <c r="AD160" s="116"/>
      <c r="AE160" s="116"/>
      <c r="AF160" s="116"/>
      <c r="AG160" s="116"/>
      <c r="AH160" s="116"/>
      <c r="AI160" s="116"/>
      <c r="AJ160" s="116"/>
      <c r="AK160" s="101"/>
      <c r="AL160" s="91"/>
      <c r="AM160" s="111"/>
      <c r="AN160" s="111"/>
      <c r="AO160" s="111"/>
      <c r="AP160" s="174"/>
      <c r="AQ160" s="111"/>
      <c r="AR160" s="111"/>
      <c r="AS160" s="328"/>
      <c r="AT160" s="111"/>
      <c r="AU160" s="111"/>
      <c r="AV160" s="111"/>
      <c r="AW160" s="111"/>
      <c r="AX160" s="111"/>
      <c r="AY160" s="173"/>
      <c r="AZ160" s="101"/>
      <c r="BA160" s="101"/>
      <c r="BB160" s="101"/>
      <c r="BC160" s="101"/>
      <c r="BD160" s="101"/>
      <c r="BE160" s="101"/>
      <c r="BF160" s="101"/>
      <c r="BG160" s="101"/>
    </row>
    <row r="161" spans="2:59"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01"/>
      <c r="AL161" s="93"/>
      <c r="AM161" s="111"/>
      <c r="AN161" s="328"/>
      <c r="AO161" s="111"/>
      <c r="AP161" s="174"/>
      <c r="AQ161" s="111"/>
      <c r="AR161" s="111"/>
      <c r="AS161" s="111"/>
      <c r="AT161" s="111"/>
      <c r="AU161" s="111"/>
      <c r="AV161" s="111"/>
      <c r="AW161" s="221"/>
      <c r="AX161" s="111"/>
      <c r="AY161" s="173"/>
      <c r="AZ161" s="101"/>
      <c r="BA161" s="101"/>
      <c r="BB161" s="101"/>
      <c r="BC161" s="101"/>
      <c r="BD161" s="101"/>
      <c r="BE161" s="101"/>
      <c r="BF161" s="101"/>
      <c r="BG161" s="101"/>
    </row>
    <row r="162" spans="2:59"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01"/>
      <c r="AD162" s="101"/>
      <c r="AE162" s="121"/>
      <c r="AF162" s="12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</row>
    <row r="163" spans="2:59" ht="15.75">
      <c r="C163" s="646"/>
      <c r="D163" s="12" t="s">
        <v>174</v>
      </c>
      <c r="E163" s="288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218"/>
      <c r="AD163" s="116"/>
      <c r="AE163" s="116"/>
      <c r="AF163" s="116"/>
      <c r="AG163" s="116"/>
      <c r="AH163" s="116"/>
      <c r="AI163" s="116"/>
      <c r="AJ163" s="116"/>
      <c r="AK163" s="101"/>
      <c r="AL163" s="194"/>
      <c r="AM163" s="181"/>
      <c r="AN163" s="181"/>
      <c r="AO163" s="194"/>
      <c r="AP163" s="472"/>
      <c r="AQ163" s="194"/>
      <c r="AR163" s="194"/>
      <c r="AS163" s="101"/>
      <c r="AT163" s="12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</row>
    <row r="164" spans="2:59">
      <c r="C164" s="13" t="s">
        <v>394</v>
      </c>
      <c r="D164" s="143"/>
      <c r="E164" s="2"/>
      <c r="F164"/>
      <c r="I164"/>
      <c r="J164"/>
      <c r="K164" s="26"/>
      <c r="L164" s="26"/>
      <c r="M164"/>
      <c r="N164"/>
      <c r="O164"/>
      <c r="P164"/>
      <c r="Q164" s="101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01"/>
      <c r="AL164" s="194"/>
      <c r="AM164" s="194"/>
      <c r="AN164" s="194"/>
      <c r="AO164" s="194"/>
      <c r="AP164" s="194"/>
      <c r="AQ164" s="194"/>
      <c r="AR164" s="194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</row>
    <row r="165" spans="2:59" ht="18" customHeight="1">
      <c r="C165" s="25" t="s">
        <v>272</v>
      </c>
      <c r="I165" s="724" t="s">
        <v>283</v>
      </c>
      <c r="N165" s="5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81"/>
      <c r="AE165" s="101"/>
      <c r="AF165" s="116"/>
      <c r="AG165" s="96"/>
      <c r="AH165" s="121"/>
      <c r="AI165" s="496"/>
      <c r="AJ165" s="116"/>
      <c r="AK165" s="101"/>
      <c r="AL165" s="101"/>
      <c r="AM165" s="181"/>
      <c r="AN165" s="181"/>
      <c r="AO165" s="101"/>
      <c r="AP165" s="96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</row>
    <row r="166" spans="2:59" ht="14.25" customHeight="1">
      <c r="C166" s="646" t="s">
        <v>395</v>
      </c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3167"/>
      <c r="AD166" s="3167"/>
      <c r="AE166" s="3167"/>
      <c r="AF166" s="3167"/>
      <c r="AG166" s="3167"/>
      <c r="AH166" s="3167"/>
      <c r="AI166" s="3167"/>
      <c r="AJ166" s="3167"/>
      <c r="AK166" s="101"/>
      <c r="AL166" s="480"/>
      <c r="AM166" s="480"/>
      <c r="AN166" s="480"/>
      <c r="AO166" s="480"/>
      <c r="AP166" s="480"/>
      <c r="AQ166" s="476"/>
      <c r="AR166" s="476"/>
      <c r="AS166" s="48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</row>
    <row r="167" spans="2:59" ht="19.5" customHeight="1">
      <c r="B167" s="2" t="s">
        <v>473</v>
      </c>
      <c r="C167" s="26"/>
      <c r="D167"/>
      <c r="F167" s="32" t="s">
        <v>480</v>
      </c>
      <c r="J167" s="29" t="s">
        <v>0</v>
      </c>
      <c r="K167"/>
      <c r="M167" s="74" t="s">
        <v>466</v>
      </c>
      <c r="N167" s="26"/>
      <c r="O167" s="33"/>
      <c r="R167" s="116"/>
      <c r="S167" s="116"/>
      <c r="T167" s="101"/>
      <c r="U167" s="116"/>
      <c r="V167" s="116"/>
      <c r="W167" s="116"/>
      <c r="X167" s="116"/>
      <c r="Y167" s="116"/>
      <c r="Z167" s="116"/>
      <c r="AA167" s="116"/>
      <c r="AB167" s="116"/>
      <c r="AC167" s="177"/>
      <c r="AD167" s="116"/>
      <c r="AE167" s="110"/>
      <c r="AF167" s="116"/>
      <c r="AG167" s="574"/>
      <c r="AH167" s="116"/>
      <c r="AI167" s="116"/>
      <c r="AJ167" s="101"/>
      <c r="AK167" s="3164"/>
      <c r="AL167" s="204"/>
      <c r="AM167" s="204"/>
      <c r="AN167" s="204"/>
      <c r="AO167" s="204"/>
      <c r="AP167" s="204"/>
      <c r="AQ167" s="204"/>
      <c r="AR167" s="204"/>
      <c r="AS167" s="204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</row>
    <row r="168" spans="2:59" ht="14.25" customHeight="1" thickBot="1">
      <c r="I168" s="3343"/>
      <c r="J168" s="3343"/>
      <c r="K168" s="3343"/>
      <c r="L168" s="3343"/>
      <c r="M168" s="3343"/>
      <c r="N168" s="3343"/>
      <c r="O168" s="3343"/>
      <c r="P168" s="3343"/>
      <c r="Q168" s="3344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574"/>
      <c r="AH168" s="116"/>
      <c r="AI168" s="116"/>
      <c r="AJ168" s="116"/>
      <c r="AK168" s="187"/>
      <c r="AL168" s="111"/>
      <c r="AM168" s="111"/>
      <c r="AN168" s="111"/>
      <c r="AO168" s="111"/>
      <c r="AP168" s="111"/>
      <c r="AQ168" s="111"/>
      <c r="AR168" s="111"/>
      <c r="AS168" s="173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</row>
    <row r="169" spans="2:59" ht="12.75" customHeight="1" thickBot="1">
      <c r="B169" s="748" t="s">
        <v>268</v>
      </c>
      <c r="C169" s="784" t="s">
        <v>282</v>
      </c>
      <c r="D169" s="746" t="s">
        <v>144</v>
      </c>
      <c r="E169" s="753" t="s">
        <v>145</v>
      </c>
      <c r="F169" s="330"/>
      <c r="G169" s="330"/>
      <c r="H169" s="39"/>
      <c r="I169" s="524" t="s">
        <v>249</v>
      </c>
      <c r="J169" s="39"/>
      <c r="K169" s="655"/>
      <c r="L169" s="441"/>
      <c r="M169" s="755" t="s">
        <v>278</v>
      </c>
      <c r="N169" s="39"/>
      <c r="O169" s="39"/>
      <c r="P169" s="65"/>
      <c r="Q169" s="691" t="s">
        <v>276</v>
      </c>
      <c r="R169" s="116"/>
      <c r="S169" s="116"/>
      <c r="T169" s="101"/>
      <c r="U169" s="101"/>
      <c r="V169" s="101"/>
      <c r="W169" s="101"/>
      <c r="X169" s="101"/>
      <c r="Y169" s="101"/>
      <c r="Z169" s="101"/>
      <c r="AA169" s="101"/>
      <c r="AB169" s="116"/>
      <c r="AC169" s="116"/>
      <c r="AD169" s="116"/>
      <c r="AE169" s="116"/>
      <c r="AF169" s="116"/>
      <c r="AG169" s="772"/>
      <c r="AH169" s="772"/>
      <c r="AI169" s="772"/>
      <c r="AJ169" s="772"/>
      <c r="AK169" s="187"/>
      <c r="AL169" s="492"/>
      <c r="AM169" s="492"/>
      <c r="AN169" s="492"/>
      <c r="AO169" s="493"/>
      <c r="AP169" s="493"/>
      <c r="AQ169" s="492"/>
      <c r="AR169" s="492"/>
      <c r="AS169" s="492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</row>
    <row r="170" spans="2:59" ht="17.25" customHeight="1" thickBot="1">
      <c r="B170" s="749" t="s">
        <v>251</v>
      </c>
      <c r="C170" s="388"/>
      <c r="D170" s="750" t="s">
        <v>151</v>
      </c>
      <c r="E170" s="553"/>
      <c r="F170" s="752"/>
      <c r="G170" s="1305" t="s">
        <v>404</v>
      </c>
      <c r="H170" s="1242" t="s">
        <v>381</v>
      </c>
      <c r="I170" s="756"/>
      <c r="J170" s="756"/>
      <c r="K170" s="756"/>
      <c r="L170" s="757"/>
      <c r="M170" s="758" t="s">
        <v>277</v>
      </c>
      <c r="N170" s="756"/>
      <c r="O170" s="756"/>
      <c r="P170" s="757"/>
      <c r="Q170" s="731" t="s">
        <v>274</v>
      </c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342"/>
      <c r="AD170" s="342"/>
      <c r="AE170" s="342"/>
      <c r="AF170" s="342"/>
      <c r="AG170" s="342"/>
      <c r="AH170" s="342"/>
      <c r="AI170" s="342"/>
      <c r="AJ170" s="342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</row>
    <row r="171" spans="2:59" ht="18.75" customHeight="1">
      <c r="B171" s="749" t="s">
        <v>260</v>
      </c>
      <c r="C171" s="388" t="s">
        <v>150</v>
      </c>
      <c r="D171" s="624"/>
      <c r="E171" s="750" t="s">
        <v>152</v>
      </c>
      <c r="F171" s="747" t="s">
        <v>54</v>
      </c>
      <c r="G171" s="1305" t="s">
        <v>405</v>
      </c>
      <c r="H171" s="1244" t="s">
        <v>155</v>
      </c>
      <c r="I171" s="553"/>
      <c r="J171" s="1255"/>
      <c r="K171" s="39"/>
      <c r="L171" s="1255"/>
      <c r="M171" s="1256" t="s">
        <v>261</v>
      </c>
      <c r="N171" s="1257" t="s">
        <v>262</v>
      </c>
      <c r="O171" s="1258" t="s">
        <v>263</v>
      </c>
      <c r="P171" s="1259" t="s">
        <v>264</v>
      </c>
      <c r="Q171" s="730" t="s">
        <v>241</v>
      </c>
      <c r="R171" s="177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73"/>
      <c r="AD171" s="173"/>
      <c r="AE171" s="173"/>
      <c r="AF171" s="173"/>
      <c r="AG171" s="173"/>
      <c r="AH171" s="173"/>
      <c r="AI171" s="173"/>
      <c r="AJ171" s="173"/>
      <c r="AK171" s="187"/>
      <c r="AL171" s="101"/>
      <c r="AM171" s="101"/>
      <c r="AN171" s="101"/>
      <c r="AO171" s="101"/>
      <c r="AP171" s="472"/>
      <c r="AQ171" s="101"/>
      <c r="AR171" s="472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</row>
    <row r="172" spans="2:59" ht="15" customHeight="1" thickBot="1">
      <c r="B172" s="56"/>
      <c r="C172" s="647"/>
      <c r="D172" s="416"/>
      <c r="E172" s="751" t="s">
        <v>6</v>
      </c>
      <c r="F172" s="396" t="s">
        <v>7</v>
      </c>
      <c r="G172" s="1199" t="s">
        <v>8</v>
      </c>
      <c r="H172" s="1243" t="s">
        <v>340</v>
      </c>
      <c r="I172" s="1260" t="s">
        <v>252</v>
      </c>
      <c r="J172" s="1261" t="s">
        <v>253</v>
      </c>
      <c r="K172" s="1262" t="s">
        <v>254</v>
      </c>
      <c r="L172" s="1261" t="s">
        <v>255</v>
      </c>
      <c r="M172" s="1263" t="s">
        <v>256</v>
      </c>
      <c r="N172" s="1261" t="s">
        <v>257</v>
      </c>
      <c r="O172" s="1262" t="s">
        <v>258</v>
      </c>
      <c r="P172" s="1264" t="s">
        <v>259</v>
      </c>
      <c r="Q172" s="647"/>
      <c r="R172" s="116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16"/>
      <c r="AC172" s="328"/>
      <c r="AD172" s="328"/>
      <c r="AE172" s="328"/>
      <c r="AF172" s="174"/>
      <c r="AG172" s="498"/>
      <c r="AH172" s="498"/>
      <c r="AI172" s="146"/>
      <c r="AJ172" s="146"/>
      <c r="AK172" s="555"/>
      <c r="AL172" s="101"/>
      <c r="AM172" s="101"/>
      <c r="AN172" s="101"/>
      <c r="AO172" s="101"/>
      <c r="AP172" s="101"/>
      <c r="AQ172" s="101"/>
      <c r="AR172" s="472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</row>
    <row r="173" spans="2:59" ht="13.5" customHeight="1">
      <c r="B173" s="78"/>
      <c r="C173" s="523" t="s">
        <v>131</v>
      </c>
      <c r="D173" s="1300"/>
      <c r="E173" s="432"/>
      <c r="F173" s="433"/>
      <c r="G173" s="433"/>
      <c r="H173" s="532"/>
      <c r="I173" s="662"/>
      <c r="J173" s="662"/>
      <c r="K173" s="662"/>
      <c r="L173" s="662"/>
      <c r="M173" s="662"/>
      <c r="N173" s="662"/>
      <c r="O173" s="662"/>
      <c r="P173" s="725"/>
      <c r="Q173" s="729"/>
      <c r="R173" s="101"/>
      <c r="S173" s="101"/>
      <c r="T173" s="101"/>
      <c r="U173" s="101"/>
      <c r="V173" s="101"/>
      <c r="W173" s="101"/>
      <c r="X173" s="101"/>
      <c r="Y173" s="101"/>
      <c r="Z173" s="101"/>
      <c r="AA173" s="146"/>
      <c r="AB173" s="96"/>
      <c r="AC173" s="328"/>
      <c r="AD173" s="328"/>
      <c r="AE173" s="328"/>
      <c r="AF173" s="174"/>
      <c r="AG173" s="146"/>
      <c r="AH173" s="146"/>
      <c r="AI173" s="146"/>
      <c r="AJ173" s="146"/>
      <c r="AK173" s="555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</row>
    <row r="174" spans="2:59" ht="16.5" customHeight="1">
      <c r="B174" s="1159" t="str">
        <f>'7-11л. МЕНЮ '!I174</f>
        <v>432/22</v>
      </c>
      <c r="C174" s="636" t="str">
        <f>'7-11л. МЕНЮ '!B174</f>
        <v>Пудинг из творога, запечённый</v>
      </c>
      <c r="D174" s="248">
        <f>'7-11л. МЕНЮ '!C174</f>
        <v>150</v>
      </c>
      <c r="E174" s="1309">
        <f>'7-11л. МЕНЮ '!D174</f>
        <v>17.494499999999999</v>
      </c>
      <c r="F174" s="1233">
        <f>'7-11л. МЕНЮ '!E174</f>
        <v>11.1694</v>
      </c>
      <c r="G174" s="1434">
        <f>'7-11л. МЕНЮ '!F174</f>
        <v>38.893999999999998</v>
      </c>
      <c r="H174" s="2226">
        <f>'7-11л. МЕНЮ '!G174</f>
        <v>326.07900000000001</v>
      </c>
      <c r="I174" s="2044">
        <v>1.613</v>
      </c>
      <c r="J174" s="1990">
        <v>5.8999999999999997E-2</v>
      </c>
      <c r="K174" s="1434">
        <v>0.11</v>
      </c>
      <c r="L174" s="1433">
        <v>47.222999999999999</v>
      </c>
      <c r="M174" s="2218">
        <v>282.94499999999999</v>
      </c>
      <c r="N174" s="1438">
        <v>74.968000000000004</v>
      </c>
      <c r="O174" s="1991">
        <v>25.844999999999999</v>
      </c>
      <c r="P174" s="1437">
        <v>0.749</v>
      </c>
      <c r="Q174" s="437">
        <f>'7-11л. МЕНЮ '!H174</f>
        <v>45</v>
      </c>
      <c r="R174" s="121"/>
      <c r="S174" s="101"/>
      <c r="T174" s="101"/>
      <c r="U174" s="101"/>
      <c r="V174" s="101"/>
      <c r="W174" s="101"/>
      <c r="X174" s="101"/>
      <c r="Y174" s="101"/>
      <c r="Z174" s="101"/>
      <c r="AA174" s="146"/>
      <c r="AB174" s="96"/>
      <c r="AC174" s="328"/>
      <c r="AD174" s="328"/>
      <c r="AE174" s="328"/>
      <c r="AF174" s="174"/>
      <c r="AG174" s="498"/>
      <c r="AH174" s="498"/>
      <c r="AI174" s="146"/>
      <c r="AJ174" s="146"/>
      <c r="AK174" s="555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</row>
    <row r="175" spans="2:59">
      <c r="B175" s="1470" t="str">
        <f>'7-11л. МЕНЮ '!I175</f>
        <v>687 /22</v>
      </c>
      <c r="C175" s="2377" t="str">
        <f>'7-11л. МЕНЮ '!B175</f>
        <v>и  /соус абрикосовый</v>
      </c>
      <c r="D175" s="338">
        <f>'7-11л. МЕНЮ '!C175</f>
        <v>15</v>
      </c>
      <c r="E175" s="1751">
        <f>'7-11л. МЕНЮ '!D175</f>
        <v>0.25</v>
      </c>
      <c r="F175" s="1749">
        <f>'7-11л. МЕНЮ '!E175</f>
        <v>2.5000000000000001E-2</v>
      </c>
      <c r="G175" s="1430">
        <f>'7-11л. МЕНЮ '!F175</f>
        <v>6.1284000000000001</v>
      </c>
      <c r="H175" s="2227">
        <f>'7-11л. МЕНЮ '!G175</f>
        <v>25.47</v>
      </c>
      <c r="I175" s="1749">
        <v>0.08</v>
      </c>
      <c r="J175" s="1552">
        <v>2.5000000000000001E-3</v>
      </c>
      <c r="K175" s="1749">
        <v>7.4999999999999997E-3</v>
      </c>
      <c r="L175" s="1473">
        <v>17.5</v>
      </c>
      <c r="M175" s="1750">
        <v>7.0590000000000002</v>
      </c>
      <c r="N175" s="1548">
        <v>6.25</v>
      </c>
      <c r="O175" s="1750">
        <v>4.5</v>
      </c>
      <c r="P175" s="1747">
        <v>0.15190000000000001</v>
      </c>
      <c r="Q175" s="1471">
        <f>'7-11л. МЕНЮ '!H175</f>
        <v>45</v>
      </c>
      <c r="R175" s="116"/>
      <c r="S175" s="101"/>
      <c r="T175" s="101"/>
      <c r="U175" s="101"/>
      <c r="V175" s="101"/>
      <c r="W175" s="101"/>
      <c r="X175" s="101"/>
      <c r="Y175" s="101"/>
      <c r="Z175" s="101"/>
      <c r="AA175" s="101"/>
      <c r="AB175" s="460"/>
      <c r="AC175" s="328"/>
      <c r="AD175" s="328"/>
      <c r="AE175" s="328"/>
      <c r="AF175" s="174"/>
      <c r="AG175" s="146"/>
      <c r="AH175" s="146"/>
      <c r="AI175" s="146"/>
      <c r="AJ175" s="146"/>
      <c r="AK175" s="555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</row>
    <row r="176" spans="2:59">
      <c r="B176" s="1480" t="str">
        <f>'7-11л. МЕНЮ '!I176</f>
        <v>457 / 21</v>
      </c>
      <c r="C176" s="3301" t="str">
        <f>'7-11л. МЕНЮ '!B176</f>
        <v>Чай с  сахаром</v>
      </c>
      <c r="D176" s="338">
        <f>'7-11л. МЕНЮ '!C176</f>
        <v>180</v>
      </c>
      <c r="E176" s="1751">
        <f>'7-11л. МЕНЮ '!D176</f>
        <v>0.17</v>
      </c>
      <c r="F176" s="1552">
        <f>'7-11л. МЕНЮ '!E176</f>
        <v>0</v>
      </c>
      <c r="G176" s="1430">
        <f>'7-11л. МЕНЮ '!F176</f>
        <v>5.8449999999999998</v>
      </c>
      <c r="H176" s="1423">
        <f>'7-11л. МЕНЮ '!G176</f>
        <v>24.05</v>
      </c>
      <c r="I176" s="1429">
        <v>0.03</v>
      </c>
      <c r="J176" s="1429">
        <v>0</v>
      </c>
      <c r="K176" s="1429">
        <v>8.9999999999999993E-3</v>
      </c>
      <c r="L176" s="1285">
        <v>0.255</v>
      </c>
      <c r="M176" s="1752">
        <v>3.83</v>
      </c>
      <c r="N176" s="1439">
        <v>6.12</v>
      </c>
      <c r="O176" s="1752">
        <v>3.23</v>
      </c>
      <c r="P176" s="1157">
        <v>0.622</v>
      </c>
      <c r="Q176" s="1463">
        <f>'7-11л. МЕНЮ '!H176</f>
        <v>68</v>
      </c>
      <c r="R176" s="173"/>
      <c r="S176" s="3248"/>
      <c r="T176" s="328"/>
      <c r="U176" s="328"/>
      <c r="V176" s="328"/>
      <c r="W176" s="174"/>
      <c r="X176" s="146"/>
      <c r="Y176" s="146"/>
      <c r="Z176" s="328"/>
      <c r="AA176" s="146"/>
      <c r="AB176" s="215"/>
      <c r="AC176" s="146"/>
      <c r="AD176" s="146"/>
      <c r="AE176" s="146"/>
      <c r="AF176" s="174"/>
      <c r="AG176" s="146"/>
      <c r="AH176" s="146"/>
      <c r="AI176" s="146"/>
      <c r="AJ176" s="146"/>
      <c r="AK176" s="555"/>
      <c r="AL176" s="111"/>
      <c r="AM176" s="174"/>
      <c r="AN176" s="111"/>
      <c r="AO176" s="111"/>
      <c r="AP176" s="111"/>
      <c r="AQ176" s="111"/>
      <c r="AR176" s="111"/>
      <c r="AS176" s="111"/>
      <c r="AT176" s="111"/>
      <c r="AU176" s="111"/>
      <c r="AV176" s="173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</row>
    <row r="177" spans="2:59" ht="14.25" customHeight="1">
      <c r="B177" s="1273" t="str">
        <f>'7-11л. МЕНЮ '!I177</f>
        <v>Пром.пр.</v>
      </c>
      <c r="C177" s="636" t="str">
        <f>'7-11л. МЕНЮ '!B177</f>
        <v>Кондитерское изделие (печенье)</v>
      </c>
      <c r="D177" s="246">
        <f>'7-11л. МЕНЮ '!C177</f>
        <v>25</v>
      </c>
      <c r="E177" s="1232">
        <f>'7-11л. МЕНЮ '!D177</f>
        <v>2.1383299999999998</v>
      </c>
      <c r="F177" s="322">
        <f>'7-11л. МЕНЮ '!E177</f>
        <v>6.1675000000000004</v>
      </c>
      <c r="G177" s="1429">
        <f>'7-11л. МЕНЮ '!F177</f>
        <v>20.399999999999999</v>
      </c>
      <c r="H177" s="727">
        <f>'7-11л. МЕНЮ '!G177</f>
        <v>145.66200000000001</v>
      </c>
      <c r="I177" s="1157">
        <v>0</v>
      </c>
      <c r="J177" s="1157">
        <v>0</v>
      </c>
      <c r="K177" s="1157">
        <v>0</v>
      </c>
      <c r="L177" s="664">
        <v>3.75</v>
      </c>
      <c r="M177" s="1157">
        <v>10.875</v>
      </c>
      <c r="N177" s="1157">
        <v>0</v>
      </c>
      <c r="O177" s="1157">
        <v>7.4999999999999997E-2</v>
      </c>
      <c r="P177" s="1157">
        <v>7.8329999999999997E-2</v>
      </c>
      <c r="Q177" s="1471">
        <f>'7-11л. МЕНЮ '!H177</f>
        <v>14</v>
      </c>
      <c r="R177" s="173"/>
      <c r="S177" s="3253"/>
      <c r="T177" s="101"/>
      <c r="U177" s="101"/>
      <c r="V177" s="101"/>
      <c r="W177" s="101"/>
      <c r="X177" s="101"/>
      <c r="Y177" s="101"/>
      <c r="Z177" s="101"/>
      <c r="AA177" s="101"/>
      <c r="AB177" s="116"/>
      <c r="AC177" s="489"/>
      <c r="AD177" s="489"/>
      <c r="AE177" s="489"/>
      <c r="AF177" s="489"/>
      <c r="AG177" s="490"/>
      <c r="AH177" s="490"/>
      <c r="AI177" s="490"/>
      <c r="AJ177" s="489"/>
      <c r="AK177" s="513"/>
      <c r="AL177" s="111"/>
      <c r="AM177" s="174"/>
      <c r="AN177" s="111"/>
      <c r="AO177" s="111"/>
      <c r="AP177" s="111"/>
      <c r="AQ177" s="111"/>
      <c r="AR177" s="111"/>
      <c r="AS177" s="111"/>
      <c r="AT177" s="221"/>
      <c r="AU177" s="111"/>
      <c r="AV177" s="173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</row>
    <row r="178" spans="2:59" ht="14.25" customHeight="1" thickBot="1">
      <c r="B178" s="1465" t="str">
        <f>'7-11л. МЕНЮ '!I178</f>
        <v xml:space="preserve">338 / 17 </v>
      </c>
      <c r="C178" s="2788" t="str">
        <f>'7-11л. МЕНЮ '!B178</f>
        <v>Фрукты свежие (яблоко)</v>
      </c>
      <c r="D178" s="337">
        <f>'7-11л. МЕНЮ '!C178</f>
        <v>140</v>
      </c>
      <c r="E178" s="1309">
        <f>'7-11л. МЕНЮ '!D178</f>
        <v>0.56000000000000005</v>
      </c>
      <c r="F178" s="322">
        <f>'7-11л. МЕНЮ '!E178</f>
        <v>0.56000000000000005</v>
      </c>
      <c r="G178" s="1429">
        <f>'7-11л. МЕНЮ '!F178</f>
        <v>13.72</v>
      </c>
      <c r="H178" s="727">
        <f>'7-11л. МЕНЮ '!G178</f>
        <v>65.8</v>
      </c>
      <c r="I178" s="1157">
        <v>14</v>
      </c>
      <c r="J178" s="1157">
        <v>4.2000000000000003E-2</v>
      </c>
      <c r="K178" s="1157">
        <v>2.8000000000000001E-2</v>
      </c>
      <c r="L178" s="664">
        <v>0</v>
      </c>
      <c r="M178" s="1308">
        <v>22.4</v>
      </c>
      <c r="N178" s="1157">
        <v>15.4</v>
      </c>
      <c r="O178" s="1157">
        <v>12.6</v>
      </c>
      <c r="P178" s="1157">
        <v>3.08</v>
      </c>
      <c r="Q178" s="1463">
        <f>'7-11л. МЕНЮ '!H178</f>
        <v>86</v>
      </c>
      <c r="R178" s="352"/>
      <c r="S178" s="101"/>
      <c r="T178" s="3254"/>
      <c r="U178" s="3254"/>
      <c r="V178" s="3254"/>
      <c r="W178" s="3254"/>
      <c r="X178" s="3254"/>
      <c r="Y178" s="3254"/>
      <c r="Z178" s="3254"/>
      <c r="AA178" s="3254"/>
      <c r="AB178" s="221"/>
      <c r="AC178" s="777"/>
      <c r="AD178" s="777"/>
      <c r="AE178" s="777"/>
      <c r="AF178" s="778"/>
      <c r="AG178" s="3147"/>
      <c r="AH178" s="3147"/>
      <c r="AI178" s="778"/>
      <c r="AJ178" s="777"/>
      <c r="AK178" s="513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</row>
    <row r="179" spans="2:59" ht="15.75">
      <c r="B179" s="413" t="s">
        <v>172</v>
      </c>
      <c r="D179" s="2438">
        <f>'7-11л. МЕНЮ '!C179</f>
        <v>510</v>
      </c>
      <c r="E179" s="1873">
        <f>'7-11л. МЕНЮ '!D179</f>
        <v>20.612829999999999</v>
      </c>
      <c r="F179" s="680">
        <f>'7-11л. МЕНЮ '!E179</f>
        <v>17.921899999999997</v>
      </c>
      <c r="G179" s="1936">
        <f>'7-11л. МЕНЮ '!F179</f>
        <v>84.987399999999994</v>
      </c>
      <c r="H179" s="2143">
        <f>'7-11л. МЕНЮ '!G179</f>
        <v>587.06099999999992</v>
      </c>
      <c r="I179" s="2057">
        <f t="shared" ref="I179:P179" si="36">SUM(I174:I178)</f>
        <v>15.723000000000001</v>
      </c>
      <c r="J179" s="2057">
        <f t="shared" si="36"/>
        <v>0.10350000000000001</v>
      </c>
      <c r="K179" s="2057">
        <f t="shared" si="36"/>
        <v>0.1545</v>
      </c>
      <c r="L179" s="2057">
        <f t="shared" si="36"/>
        <v>68.727999999999994</v>
      </c>
      <c r="M179" s="2144">
        <f t="shared" si="36"/>
        <v>327.10899999999998</v>
      </c>
      <c r="N179" s="2144">
        <f t="shared" si="36"/>
        <v>102.73800000000001</v>
      </c>
      <c r="O179" s="667">
        <f t="shared" si="36"/>
        <v>46.25</v>
      </c>
      <c r="P179" s="621">
        <f t="shared" si="36"/>
        <v>4.6812300000000002</v>
      </c>
      <c r="Q179" s="739"/>
      <c r="R179" s="464"/>
      <c r="S179" s="96"/>
      <c r="T179" s="342"/>
      <c r="U179" s="342"/>
      <c r="V179" s="342"/>
      <c r="W179" s="342"/>
      <c r="X179" s="342"/>
      <c r="Y179" s="342"/>
      <c r="Z179" s="342"/>
      <c r="AA179" s="342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513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</row>
    <row r="180" spans="2:59">
      <c r="B180" s="695"/>
      <c r="C180" s="696" t="s">
        <v>11</v>
      </c>
      <c r="D180" s="1120">
        <v>0.25</v>
      </c>
      <c r="E180" s="1874">
        <f>'7-11л. МЕНЮ '!D180</f>
        <v>19.25</v>
      </c>
      <c r="F180" s="1803">
        <f>'7-11л. МЕНЮ '!E180</f>
        <v>19.75</v>
      </c>
      <c r="G180" s="1937">
        <f>'7-11л. МЕНЮ '!F180</f>
        <v>83.75</v>
      </c>
      <c r="H180" s="2039">
        <f>'7-11л. МЕНЮ '!G180</f>
        <v>587.5</v>
      </c>
      <c r="I180" s="2039">
        <f t="shared" ref="I180:P180" si="37">I612</f>
        <v>15</v>
      </c>
      <c r="J180" s="2039">
        <f t="shared" si="37"/>
        <v>0.3</v>
      </c>
      <c r="K180" s="2039">
        <f t="shared" si="37"/>
        <v>0.35</v>
      </c>
      <c r="L180" s="2039">
        <f t="shared" si="37"/>
        <v>175</v>
      </c>
      <c r="M180" s="2136">
        <f t="shared" si="37"/>
        <v>275</v>
      </c>
      <c r="N180" s="2136">
        <f t="shared" si="37"/>
        <v>275</v>
      </c>
      <c r="O180" s="2039">
        <f t="shared" si="37"/>
        <v>62.5</v>
      </c>
      <c r="P180" s="2040">
        <f t="shared" si="37"/>
        <v>3</v>
      </c>
      <c r="Q180" s="739"/>
      <c r="R180" s="101"/>
      <c r="S180" s="171"/>
      <c r="T180" s="1914"/>
      <c r="U180" s="1914"/>
      <c r="V180" s="1914"/>
      <c r="W180" s="1914"/>
      <c r="X180" s="1914"/>
      <c r="Y180" s="1914"/>
      <c r="Z180" s="1914"/>
      <c r="AA180" s="1914"/>
      <c r="AB180" s="173"/>
      <c r="AC180" s="146"/>
      <c r="AD180" s="146"/>
      <c r="AE180" s="146"/>
      <c r="AF180" s="146"/>
      <c r="AG180" s="146"/>
      <c r="AH180" s="146"/>
      <c r="AI180" s="146"/>
      <c r="AJ180" s="146"/>
      <c r="AK180" s="513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</row>
    <row r="181" spans="2:59" ht="15.75" thickBot="1">
      <c r="B181" s="227"/>
      <c r="C181" s="693" t="s">
        <v>345</v>
      </c>
      <c r="D181" s="715"/>
      <c r="E181" s="1458">
        <f>'7-11л. МЕНЮ '!D181</f>
        <v>1.7699090909090884</v>
      </c>
      <c r="F181" s="428">
        <f>'7-11л. МЕНЮ '!E181</f>
        <v>-2.3140506329113961</v>
      </c>
      <c r="G181" s="1938">
        <f>'7-11л. МЕНЮ '!F181</f>
        <v>0.36937313432835595</v>
      </c>
      <c r="H181" s="2145">
        <f>'7-11л. МЕНЮ '!G181</f>
        <v>-1.8680851063834325E-2</v>
      </c>
      <c r="I181" s="1947">
        <f t="shared" ref="I181:P181" si="38">(I179*100/I610)-25</f>
        <v>1.2050000000000018</v>
      </c>
      <c r="J181" s="1947">
        <f t="shared" si="38"/>
        <v>-16.375</v>
      </c>
      <c r="K181" s="1947">
        <f t="shared" si="38"/>
        <v>-13.964285714285714</v>
      </c>
      <c r="L181" s="1947">
        <f t="shared" si="38"/>
        <v>-15.181714285714287</v>
      </c>
      <c r="M181" s="1947">
        <f t="shared" si="38"/>
        <v>4.7371818181818171</v>
      </c>
      <c r="N181" s="1947">
        <f t="shared" si="38"/>
        <v>-15.660181818181817</v>
      </c>
      <c r="O181" s="705">
        <f t="shared" si="38"/>
        <v>-6.5</v>
      </c>
      <c r="P181" s="709">
        <f t="shared" si="38"/>
        <v>14.010250000000006</v>
      </c>
      <c r="Q181" s="739"/>
      <c r="R181" s="114"/>
      <c r="AF181" s="3148"/>
      <c r="AG181" s="3148"/>
      <c r="AH181" s="3148"/>
      <c r="AI181" s="3148"/>
      <c r="AJ181" s="3148"/>
      <c r="AK181" s="555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</row>
    <row r="182" spans="2:59">
      <c r="B182" s="78"/>
      <c r="C182" s="1266" t="s">
        <v>108</v>
      </c>
      <c r="D182" s="54"/>
      <c r="E182" s="1180"/>
      <c r="F182" s="1875"/>
      <c r="G182" s="2137"/>
      <c r="H182" s="2137"/>
      <c r="I182" s="1431"/>
      <c r="J182" s="1431"/>
      <c r="K182" s="1431"/>
      <c r="L182" s="1431"/>
      <c r="M182" s="1431"/>
      <c r="N182" s="1431"/>
      <c r="O182" s="1548"/>
      <c r="P182" s="1747"/>
      <c r="Q182" s="735"/>
      <c r="R182" s="110"/>
      <c r="AF182" s="146"/>
      <c r="AG182" s="146"/>
      <c r="AH182" s="146"/>
      <c r="AI182" s="146"/>
      <c r="AJ182" s="146"/>
      <c r="AK182" s="555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</row>
    <row r="183" spans="2:59" ht="18" customHeight="1">
      <c r="B183" s="1159" t="str">
        <f>'7-11л. МЕНЮ '!I183</f>
        <v>54-3з/22</v>
      </c>
      <c r="C183" s="331" t="str">
        <f>'7-11л. МЕНЮ '!B183</f>
        <v>Помидор в нарезке</v>
      </c>
      <c r="D183" s="248">
        <f>'7-11л. МЕНЮ '!C183</f>
        <v>60</v>
      </c>
      <c r="E183" s="2542">
        <f>'7-11л. МЕНЮ '!D183</f>
        <v>0.7</v>
      </c>
      <c r="F183" s="2543">
        <f>'7-11л. МЕНЮ '!E183</f>
        <v>0.1</v>
      </c>
      <c r="G183" s="2544">
        <f>'7-11л. МЕНЮ '!F183</f>
        <v>2.2999999999999998</v>
      </c>
      <c r="H183" s="2545">
        <f>'7-11л. МЕНЮ '!G183</f>
        <v>12.8</v>
      </c>
      <c r="I183" s="2546">
        <v>15</v>
      </c>
      <c r="J183" s="2547">
        <v>0.04</v>
      </c>
      <c r="K183" s="2548">
        <v>0.02</v>
      </c>
      <c r="L183" s="2547">
        <v>79.8</v>
      </c>
      <c r="M183" s="2548">
        <v>8.4</v>
      </c>
      <c r="N183" s="2547">
        <v>16</v>
      </c>
      <c r="O183" s="2548">
        <v>12</v>
      </c>
      <c r="P183" s="2549">
        <v>0.54</v>
      </c>
      <c r="Q183" s="1463">
        <f>'7-11л. МЕНЮ '!H183</f>
        <v>2</v>
      </c>
      <c r="R183" s="110"/>
      <c r="AF183" s="174"/>
      <c r="AG183" s="146"/>
      <c r="AH183" s="146"/>
      <c r="AI183" s="146"/>
      <c r="AJ183" s="146"/>
      <c r="AK183" s="555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</row>
    <row r="184" spans="2:59" ht="16.5" customHeight="1">
      <c r="B184" s="1159" t="str">
        <f>'7-11л. МЕНЮ '!I184</f>
        <v>93 / 21</v>
      </c>
      <c r="C184" s="1442" t="str">
        <f>'7-11л. МЕНЮ '!B184</f>
        <v>Борщ из свежей капусты со сметаной</v>
      </c>
      <c r="D184" s="248">
        <f>'7-11л. МЕНЮ '!C184</f>
        <v>200</v>
      </c>
      <c r="E184" s="2542">
        <f>'7-11л. МЕНЮ '!D184</f>
        <v>1.1599999999999999</v>
      </c>
      <c r="F184" s="2550">
        <f>'7-11л. МЕНЮ '!E184</f>
        <v>4.16</v>
      </c>
      <c r="G184" s="2544">
        <f>'7-11л. МЕНЮ '!F184</f>
        <v>5.4290000000000003</v>
      </c>
      <c r="H184" s="2551">
        <f>'7-11л. МЕНЮ '!G184</f>
        <v>61.88</v>
      </c>
      <c r="I184" s="2552">
        <v>5.7279999999999998</v>
      </c>
      <c r="J184" s="2553">
        <v>4.9000000000000002E-2</v>
      </c>
      <c r="K184" s="2552">
        <v>6.4000000000000001E-2</v>
      </c>
      <c r="L184" s="2553">
        <v>3.21</v>
      </c>
      <c r="M184" s="2552">
        <v>33.9</v>
      </c>
      <c r="N184" s="2553">
        <v>30.6</v>
      </c>
      <c r="O184" s="2554">
        <v>15.79</v>
      </c>
      <c r="P184" s="2555">
        <v>0.79100000000000004</v>
      </c>
      <c r="Q184" s="437">
        <f>'7-11л. МЕНЮ '!H184</f>
        <v>20</v>
      </c>
      <c r="R184" s="110"/>
      <c r="AF184" s="174"/>
      <c r="AG184" s="498"/>
      <c r="AH184" s="498"/>
      <c r="AI184" s="146"/>
      <c r="AJ184" s="146"/>
      <c r="AK184" s="555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</row>
    <row r="185" spans="2:59">
      <c r="B185" s="1090" t="str">
        <f>'7-11л. МЕНЮ '!I185</f>
        <v>444/22</v>
      </c>
      <c r="C185" s="250" t="str">
        <f>'7-11л. МЕНЮ '!B185</f>
        <v>Рыба запечённая</v>
      </c>
      <c r="D185" s="246">
        <f>'7-11л. МЕНЮ '!C185</f>
        <v>105</v>
      </c>
      <c r="E185" s="2542">
        <f>'7-11л. МЕНЮ '!D185</f>
        <v>19.270900000000001</v>
      </c>
      <c r="F185" s="2550">
        <f>'7-11л. МЕНЮ '!E185</f>
        <v>14.6418</v>
      </c>
      <c r="G185" s="2544">
        <f>'7-11л. МЕНЮ '!F185</f>
        <v>14.0459</v>
      </c>
      <c r="H185" s="2551">
        <f>'7-11л. МЕНЮ '!G185</f>
        <v>265.04300000000001</v>
      </c>
      <c r="I185" s="2556">
        <v>0.248</v>
      </c>
      <c r="J185" s="2544">
        <v>9.2999999999999999E-2</v>
      </c>
      <c r="K185" s="2557">
        <v>0.1273</v>
      </c>
      <c r="L185" s="2558">
        <v>12.47</v>
      </c>
      <c r="M185" s="2559">
        <v>46.012</v>
      </c>
      <c r="N185" s="2559">
        <v>104.73399999999999</v>
      </c>
      <c r="O185" s="2547">
        <v>19.831</v>
      </c>
      <c r="P185" s="2546">
        <v>0.55600000000000005</v>
      </c>
      <c r="Q185" s="1463">
        <f>'7-11л. МЕНЮ '!H185</f>
        <v>63</v>
      </c>
      <c r="R185" s="110"/>
      <c r="AF185" s="174"/>
      <c r="AG185" s="221"/>
      <c r="AH185" s="221"/>
      <c r="AI185" s="328"/>
      <c r="AJ185" s="174"/>
      <c r="AK185" s="555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</row>
    <row r="186" spans="2:59">
      <c r="B186" s="1090" t="str">
        <f>'7-11л. МЕНЮ '!I186</f>
        <v>312 /17</v>
      </c>
      <c r="C186" s="239" t="str">
        <f>'7-11л. МЕНЮ '!B186</f>
        <v xml:space="preserve">Пюре картофельное </v>
      </c>
      <c r="D186" s="246">
        <f>'7-11л. МЕНЮ '!C186</f>
        <v>180</v>
      </c>
      <c r="E186" s="2542">
        <f>'7-11л. МЕНЮ '!D186</f>
        <v>3.677</v>
      </c>
      <c r="F186" s="2550">
        <f>'7-11л. МЕНЮ '!E186</f>
        <v>5.7619999999999996</v>
      </c>
      <c r="G186" s="2544">
        <f>'7-11л. МЕНЮ '!F186</f>
        <v>24.527000000000001</v>
      </c>
      <c r="H186" s="2551">
        <f>'7-11л. МЕНЮ '!G186</f>
        <v>164.673</v>
      </c>
      <c r="I186" s="1436">
        <v>4.1792999999999996</v>
      </c>
      <c r="J186" s="1436">
        <v>0.16700000000000001</v>
      </c>
      <c r="K186" s="1991">
        <v>0.13300000000000001</v>
      </c>
      <c r="L186" s="727">
        <v>0</v>
      </c>
      <c r="M186" s="1439">
        <v>44.37</v>
      </c>
      <c r="N186" s="1439">
        <v>103.914</v>
      </c>
      <c r="O186" s="1752">
        <v>33.299999999999997</v>
      </c>
      <c r="P186" s="1752">
        <v>0.8</v>
      </c>
      <c r="Q186" s="1463">
        <f>'7-11л. МЕНЮ '!H186</f>
        <v>38</v>
      </c>
      <c r="R186" s="110"/>
      <c r="AF186" s="174"/>
      <c r="AG186" s="146"/>
      <c r="AH186" s="146"/>
      <c r="AI186" s="146"/>
      <c r="AJ186" s="146"/>
      <c r="AK186" s="555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</row>
    <row r="187" spans="2:59">
      <c r="B187" s="1273" t="str">
        <f>'7-11л. МЕНЮ '!I187</f>
        <v>54-1хн/22</v>
      </c>
      <c r="C187" s="239" t="str">
        <f>'7-11л. МЕНЮ '!B187</f>
        <v>Компот из смеси сухофруктов</v>
      </c>
      <c r="D187" s="246">
        <f>'7-11л. МЕНЮ '!C187</f>
        <v>200</v>
      </c>
      <c r="E187" s="2542">
        <f>'7-11л. МЕНЮ '!D187</f>
        <v>0.5</v>
      </c>
      <c r="F187" s="2550">
        <f>'7-11л. МЕНЮ '!E187</f>
        <v>0</v>
      </c>
      <c r="G187" s="2544">
        <f>'7-11л. МЕНЮ '!F187</f>
        <v>19.8</v>
      </c>
      <c r="H187" s="2551">
        <f>'7-11л. МЕНЮ '!G187</f>
        <v>81</v>
      </c>
      <c r="I187" s="2547">
        <v>0.02</v>
      </c>
      <c r="J187" s="2547">
        <v>0</v>
      </c>
      <c r="K187" s="2547">
        <v>0</v>
      </c>
      <c r="L187" s="2556">
        <v>15</v>
      </c>
      <c r="M187" s="2563">
        <v>49.1</v>
      </c>
      <c r="N187" s="2547">
        <v>4.3</v>
      </c>
      <c r="O187" s="2549">
        <v>2.1</v>
      </c>
      <c r="P187" s="2560">
        <v>0.09</v>
      </c>
      <c r="Q187" s="1463">
        <f>'7-11л. МЕНЮ '!H187</f>
        <v>74</v>
      </c>
      <c r="R187" s="110"/>
      <c r="AF187" s="174"/>
      <c r="AG187" s="146"/>
      <c r="AH187" s="146"/>
      <c r="AI187" s="146"/>
      <c r="AJ187" s="146"/>
      <c r="AK187" s="555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</row>
    <row r="188" spans="2:59">
      <c r="B188" s="1273" t="str">
        <f>'7-11л. МЕНЮ '!I188</f>
        <v>Пром.пр.</v>
      </c>
      <c r="C188" s="239" t="str">
        <f>'7-11л. МЕНЮ '!B188</f>
        <v>Хлеб пшеничный</v>
      </c>
      <c r="D188" s="246">
        <f>'7-11л. МЕНЮ '!C188</f>
        <v>70</v>
      </c>
      <c r="E188" s="2542">
        <f>'7-11л. МЕНЮ '!D188</f>
        <v>1.4041999999999999</v>
      </c>
      <c r="F188" s="2550">
        <f>'7-11л. МЕНЮ '!E188</f>
        <v>0.91</v>
      </c>
      <c r="G188" s="2544">
        <f>'7-11л. МЕНЮ '!F188</f>
        <v>37.94</v>
      </c>
      <c r="H188" s="2551">
        <f>'7-11л. МЕНЮ '!G188</f>
        <v>165.5668</v>
      </c>
      <c r="I188" s="2549">
        <v>0</v>
      </c>
      <c r="J188" s="2549">
        <v>7.6999999999999999E-2</v>
      </c>
      <c r="K188" s="2549">
        <v>2.8000000000000001E-2</v>
      </c>
      <c r="L188" s="2561">
        <v>0</v>
      </c>
      <c r="M188" s="2549">
        <v>14</v>
      </c>
      <c r="N188" s="2549">
        <v>4.55</v>
      </c>
      <c r="O188" s="2549">
        <v>0.98</v>
      </c>
      <c r="P188" s="2549">
        <v>7.6999999999999999E-2</v>
      </c>
      <c r="Q188" s="1463">
        <f>'7-11л. МЕНЮ '!H188</f>
        <v>17</v>
      </c>
      <c r="R188" s="101"/>
      <c r="AF188" s="174"/>
      <c r="AG188" s="146"/>
      <c r="AH188" s="146"/>
      <c r="AI188" s="146"/>
      <c r="AJ188" s="146"/>
      <c r="AK188" s="555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</row>
    <row r="189" spans="2:59" ht="15.75" thickBot="1">
      <c r="B189" s="1465" t="str">
        <f>'7-11л. МЕНЮ '!I189</f>
        <v>Пром.пр.</v>
      </c>
      <c r="C189" s="1235" t="str">
        <f>'7-11л. МЕНЮ '!B189</f>
        <v>Хлеб ржаной</v>
      </c>
      <c r="D189" s="337">
        <f>'7-11л. МЕНЮ '!C189</f>
        <v>30</v>
      </c>
      <c r="E189" s="2542">
        <f>'7-11л. МЕНЮ '!D189</f>
        <v>1.4</v>
      </c>
      <c r="F189" s="2543">
        <f>'7-11л. МЕНЮ '!E189</f>
        <v>0.495</v>
      </c>
      <c r="G189" s="2544">
        <f>'7-11л. МЕНЮ '!F189</f>
        <v>13.031000000000001</v>
      </c>
      <c r="H189" s="2545">
        <f>'7-11л. МЕНЮ '!G189</f>
        <v>62.174999999999997</v>
      </c>
      <c r="I189" s="2547">
        <v>0</v>
      </c>
      <c r="J189" s="2547">
        <v>7.4999999999999997E-2</v>
      </c>
      <c r="K189" s="2547">
        <v>7.4999999999999997E-2</v>
      </c>
      <c r="L189" s="2556">
        <v>0</v>
      </c>
      <c r="M189" s="2563">
        <v>9.9</v>
      </c>
      <c r="N189" s="2547">
        <v>7.02</v>
      </c>
      <c r="O189" s="2549">
        <v>1.98</v>
      </c>
      <c r="P189" s="2560">
        <v>4.2000000000000003E-2</v>
      </c>
      <c r="Q189" s="437">
        <f>'7-11л. МЕНЮ '!H189</f>
        <v>18</v>
      </c>
      <c r="R189" s="101"/>
      <c r="AF189" s="489"/>
      <c r="AG189" s="490"/>
      <c r="AH189" s="490"/>
      <c r="AI189" s="490"/>
      <c r="AJ189" s="489"/>
      <c r="AK189" s="513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</row>
    <row r="190" spans="2:59">
      <c r="B190" s="413" t="s">
        <v>160</v>
      </c>
      <c r="C190" s="540"/>
      <c r="D190" s="2438">
        <f>'7-11л. МЕНЮ '!C190</f>
        <v>845</v>
      </c>
      <c r="E190" s="679">
        <f>'7-11л. МЕНЮ '!D190</f>
        <v>28.112099999999998</v>
      </c>
      <c r="F190" s="680">
        <f>'7-11л. МЕНЮ '!E190</f>
        <v>26.068800000000003</v>
      </c>
      <c r="G190" s="1936">
        <f>'7-11л. МЕНЮ '!F190</f>
        <v>117.0729</v>
      </c>
      <c r="H190" s="1933">
        <f>'7-11л. МЕНЮ '!G190</f>
        <v>813.13779999999997</v>
      </c>
      <c r="I190" s="2033">
        <f t="shared" ref="I190:P190" si="39">SUM(I183:I189)</f>
        <v>25.175300000000004</v>
      </c>
      <c r="J190" s="2033">
        <f t="shared" si="39"/>
        <v>0.501</v>
      </c>
      <c r="K190" s="2033">
        <f t="shared" si="39"/>
        <v>0.44730000000000003</v>
      </c>
      <c r="L190" s="2033">
        <f t="shared" si="39"/>
        <v>110.47999999999999</v>
      </c>
      <c r="M190" s="2135">
        <f t="shared" si="39"/>
        <v>205.68199999999999</v>
      </c>
      <c r="N190" s="2135">
        <f t="shared" si="39"/>
        <v>271.11799999999999</v>
      </c>
      <c r="O190" s="702">
        <f t="shared" si="39"/>
        <v>85.980999999999995</v>
      </c>
      <c r="P190" s="3380">
        <f t="shared" si="39"/>
        <v>2.8959999999999999</v>
      </c>
      <c r="Q190" s="3381"/>
      <c r="R190" s="101"/>
      <c r="AF190" s="778"/>
      <c r="AG190" s="3147"/>
      <c r="AH190" s="3147"/>
      <c r="AI190" s="3147"/>
      <c r="AJ190" s="777"/>
      <c r="AK190" s="513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</row>
    <row r="191" spans="2:59">
      <c r="B191" s="695"/>
      <c r="C191" s="696" t="s">
        <v>11</v>
      </c>
      <c r="D191" s="1120">
        <v>0.35</v>
      </c>
      <c r="E191" s="1802">
        <f>'7-11л. МЕНЮ '!D191</f>
        <v>26.95</v>
      </c>
      <c r="F191" s="1803">
        <f>'7-11л. МЕНЮ '!E191</f>
        <v>27.65</v>
      </c>
      <c r="G191" s="1937">
        <f>'7-11л. МЕНЮ '!F191</f>
        <v>117.25</v>
      </c>
      <c r="H191" s="1935">
        <f>'7-11л. МЕНЮ '!G191</f>
        <v>822.5</v>
      </c>
      <c r="I191" s="2039">
        <f t="shared" ref="I191:P191" si="40">I616</f>
        <v>21</v>
      </c>
      <c r="J191" s="2039">
        <f t="shared" si="40"/>
        <v>0.42</v>
      </c>
      <c r="K191" s="2039">
        <f t="shared" si="40"/>
        <v>0.49</v>
      </c>
      <c r="L191" s="2039">
        <f t="shared" si="40"/>
        <v>245</v>
      </c>
      <c r="M191" s="2136">
        <f t="shared" si="40"/>
        <v>385</v>
      </c>
      <c r="N191" s="2136">
        <f t="shared" si="40"/>
        <v>385</v>
      </c>
      <c r="O191" s="2039">
        <f t="shared" si="40"/>
        <v>87.5</v>
      </c>
      <c r="P191" s="2040">
        <f t="shared" si="40"/>
        <v>4.2</v>
      </c>
      <c r="Q191" s="739"/>
      <c r="R191" s="101"/>
      <c r="AF191" s="146"/>
      <c r="AG191" s="146"/>
      <c r="AH191" s="146"/>
      <c r="AI191" s="146"/>
      <c r="AJ191" s="146"/>
      <c r="AK191" s="513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</row>
    <row r="192" spans="2:59" ht="15.75" thickBot="1">
      <c r="B192" s="227"/>
      <c r="C192" s="693" t="s">
        <v>345</v>
      </c>
      <c r="D192" s="715"/>
      <c r="E192" s="1458">
        <f>'7-11л. МЕНЮ '!D192</f>
        <v>1.509220779220783</v>
      </c>
      <c r="F192" s="428">
        <f>'7-11л. МЕНЮ '!E192</f>
        <v>-2.0015189873417683</v>
      </c>
      <c r="G192" s="1938">
        <f>'7-11л. МЕНЮ '!F192</f>
        <v>-5.2865671641789902E-2</v>
      </c>
      <c r="H192" s="1931">
        <f>'7-11л. МЕНЮ '!G192</f>
        <v>-0.39839148936169977</v>
      </c>
      <c r="I192" s="1947">
        <f t="shared" ref="I192:P192" si="41">(I190*100/I610)-35</f>
        <v>6.9588333333333381</v>
      </c>
      <c r="J192" s="1947">
        <f t="shared" si="41"/>
        <v>6.75</v>
      </c>
      <c r="K192" s="1947">
        <f t="shared" si="41"/>
        <v>-3.0499999999999936</v>
      </c>
      <c r="L192" s="1947">
        <f t="shared" si="41"/>
        <v>-19.217142857142861</v>
      </c>
      <c r="M192" s="1947">
        <f t="shared" si="41"/>
        <v>-16.301636363636366</v>
      </c>
      <c r="N192" s="1947">
        <f t="shared" si="41"/>
        <v>-10.35290909090909</v>
      </c>
      <c r="O192" s="705">
        <f t="shared" si="41"/>
        <v>-0.60760000000000502</v>
      </c>
      <c r="P192" s="709">
        <f t="shared" si="41"/>
        <v>-10.866666666666671</v>
      </c>
      <c r="Q192" s="739"/>
      <c r="R192" s="120"/>
      <c r="AF192" s="281"/>
      <c r="AG192" s="281"/>
      <c r="AH192" s="281"/>
      <c r="AI192" s="281"/>
      <c r="AJ192" s="3150"/>
      <c r="AK192" s="513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</row>
    <row r="193" spans="2:59">
      <c r="B193" s="648"/>
      <c r="C193" s="1274" t="s">
        <v>199</v>
      </c>
      <c r="D193" s="1304"/>
      <c r="E193" s="2169"/>
      <c r="F193" s="1908"/>
      <c r="G193" s="2108"/>
      <c r="H193" s="2108"/>
      <c r="I193" s="2146"/>
      <c r="J193" s="2146"/>
      <c r="K193" s="2146"/>
      <c r="L193" s="2146"/>
      <c r="M193" s="2146"/>
      <c r="N193" s="2146"/>
      <c r="O193" s="1909"/>
      <c r="P193" s="2215"/>
      <c r="Q193" s="735"/>
      <c r="R193" s="99"/>
      <c r="AF193" s="174"/>
      <c r="AG193" s="498"/>
      <c r="AH193" s="498"/>
      <c r="AI193" s="146"/>
      <c r="AJ193" s="146"/>
      <c r="AK193" s="555"/>
      <c r="AL193" s="176"/>
      <c r="AM193" s="176"/>
      <c r="AN193" s="176"/>
      <c r="AO193" s="176"/>
      <c r="AP193" s="176"/>
      <c r="AQ193" s="176"/>
      <c r="AR193" s="176"/>
      <c r="AS193" s="176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</row>
    <row r="194" spans="2:59">
      <c r="B194" s="2446" t="str">
        <f>'7-11л. МЕНЮ '!I194</f>
        <v>783 /22</v>
      </c>
      <c r="C194" s="258" t="str">
        <f>'7-11л. МЕНЮ '!B194</f>
        <v>Чай фруктовый</v>
      </c>
      <c r="D194" s="1925">
        <f>'7-11л. МЕНЮ '!C194</f>
        <v>180</v>
      </c>
      <c r="E194" s="1307">
        <f>'7-11л. МЕНЮ '!D194</f>
        <v>0.23749999999999999</v>
      </c>
      <c r="F194" s="323">
        <f>'7-11л. МЕНЮ '!E194</f>
        <v>0</v>
      </c>
      <c r="G194" s="1434">
        <f>'7-11л. МЕНЮ '!F194</f>
        <v>6.7975000000000003</v>
      </c>
      <c r="H194" s="1434">
        <f>'7-11л. МЕНЮ '!G194</f>
        <v>28.11</v>
      </c>
      <c r="I194" s="322">
        <v>0.45750000000000002</v>
      </c>
      <c r="J194" s="322">
        <v>0</v>
      </c>
      <c r="K194" s="322">
        <v>0</v>
      </c>
      <c r="L194" s="2577">
        <v>0.57499999999999996</v>
      </c>
      <c r="M194" s="1308">
        <v>4.8775000000000004</v>
      </c>
      <c r="N194" s="1157">
        <v>6.45</v>
      </c>
      <c r="O194" s="1157">
        <v>3.6375000000000002</v>
      </c>
      <c r="P194" s="1748">
        <v>0.72</v>
      </c>
      <c r="Q194" s="437">
        <f>'7-11л. МЕНЮ '!H194</f>
        <v>70</v>
      </c>
      <c r="R194" s="467"/>
      <c r="AF194" s="146"/>
      <c r="AG194" s="146"/>
      <c r="AH194" s="146"/>
      <c r="AI194" s="146"/>
      <c r="AJ194" s="146"/>
      <c r="AK194" s="555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</row>
    <row r="195" spans="2:59">
      <c r="B195" s="1299" t="str">
        <f>'7-11л. МЕНЮ '!I195</f>
        <v>193 / 17</v>
      </c>
      <c r="C195" s="1492" t="str">
        <f>'7-11л. МЕНЮ '!B195</f>
        <v>Биточек рисовый с морковью</v>
      </c>
      <c r="D195" s="1925">
        <f>'7-11л. МЕНЮ '!C195</f>
        <v>90</v>
      </c>
      <c r="E195" s="1424">
        <f>'7-11л. МЕНЮ '!D195</f>
        <v>2.1717</v>
      </c>
      <c r="F195" s="323">
        <f>'7-11л. МЕНЮ '!E195</f>
        <v>4.1797000000000004</v>
      </c>
      <c r="G195" s="1990">
        <f>'7-11л. МЕНЮ '!F195</f>
        <v>13.940300000000001</v>
      </c>
      <c r="H195" s="1434">
        <f>'7-11л. МЕНЮ '!G195</f>
        <v>109.15300000000001</v>
      </c>
      <c r="I195" s="1991">
        <v>0.219</v>
      </c>
      <c r="J195" s="1436">
        <v>0.02</v>
      </c>
      <c r="K195" s="1991">
        <v>2.4E-2</v>
      </c>
      <c r="L195" s="1436">
        <v>8.4239999999999995</v>
      </c>
      <c r="M195" s="1991">
        <v>15.49</v>
      </c>
      <c r="N195" s="1436">
        <v>46.908000000000001</v>
      </c>
      <c r="O195" s="1145">
        <v>18.72</v>
      </c>
      <c r="P195" s="1251">
        <v>0.47</v>
      </c>
      <c r="Q195" s="437">
        <f>'7-11л. МЕНЮ '!H195</f>
        <v>33</v>
      </c>
      <c r="R195" s="110"/>
      <c r="AF195" s="174"/>
      <c r="AG195" s="146"/>
      <c r="AH195" s="146"/>
      <c r="AI195" s="146"/>
      <c r="AJ195" s="146"/>
      <c r="AK195" s="555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</row>
    <row r="196" spans="2:59" ht="15.75">
      <c r="B196" s="1495" t="str">
        <f>'7-11л. МЕНЮ '!I196</f>
        <v>692/22</v>
      </c>
      <c r="C196" s="1493" t="str">
        <f>'7-11л. МЕНЮ '!B196</f>
        <v>и соус шоколадный</v>
      </c>
      <c r="D196" s="2173">
        <f>'7-11л. МЕНЮ '!C196</f>
        <v>20</v>
      </c>
      <c r="E196" s="2171">
        <f>'7-11л. МЕНЮ '!D196</f>
        <v>1.4086000000000001</v>
      </c>
      <c r="F196" s="1552">
        <f>'7-11л. МЕНЮ '!E196</f>
        <v>1.4137</v>
      </c>
      <c r="G196" s="1994">
        <f>'7-11л. МЕНЮ '!F196</f>
        <v>9.8070000000000004</v>
      </c>
      <c r="H196" s="1430">
        <f>'7-11л. МЕНЮ '!G196</f>
        <v>57.441000000000003</v>
      </c>
      <c r="I196" s="1994">
        <v>8.2000000000000003E-2</v>
      </c>
      <c r="J196" s="1430">
        <v>8.0999999999999996E-3</v>
      </c>
      <c r="K196" s="1994">
        <v>5.5599999999999997E-2</v>
      </c>
      <c r="L196" s="1423">
        <v>5.0122</v>
      </c>
      <c r="M196" s="2088">
        <v>48.199399999999997</v>
      </c>
      <c r="N196" s="1431">
        <v>38.836500000000001</v>
      </c>
      <c r="O196" s="1750">
        <v>8.7888000000000002</v>
      </c>
      <c r="P196" s="1747">
        <v>0.2278</v>
      </c>
      <c r="Q196" s="1471">
        <f>'7-11л. МЕНЮ '!H196</f>
        <v>33</v>
      </c>
      <c r="R196" s="110"/>
      <c r="AF196" s="174"/>
      <c r="AG196" s="146"/>
      <c r="AH196" s="146"/>
      <c r="AI196" s="328"/>
      <c r="AJ196" s="146"/>
      <c r="AK196" s="555"/>
      <c r="AL196" s="194"/>
      <c r="AM196" s="181"/>
      <c r="AN196" s="181"/>
      <c r="AO196" s="194"/>
      <c r="AP196" s="472"/>
      <c r="AQ196" s="194"/>
      <c r="AR196" s="194"/>
      <c r="AS196" s="101"/>
      <c r="AT196" s="12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</row>
    <row r="197" spans="2:59" ht="15.75" thickBot="1">
      <c r="B197" s="1494" t="str">
        <f>'7-11л. МЕНЮ '!I197</f>
        <v>Пром.пр.</v>
      </c>
      <c r="C197" s="1421" t="str">
        <f>'7-11л. МЕНЮ '!B197</f>
        <v>Хлеб ржаной</v>
      </c>
      <c r="D197" s="2174">
        <f>'7-11л. МЕНЮ '!C197</f>
        <v>20</v>
      </c>
      <c r="E197" s="1881">
        <f>'7-11л. МЕНЮ '!D197</f>
        <v>0.93300000000000005</v>
      </c>
      <c r="F197" s="1391">
        <f>'7-11л. МЕНЮ '!E197</f>
        <v>0.33</v>
      </c>
      <c r="G197" s="2113">
        <f>'7-11л. МЕНЮ '!F197</f>
        <v>8.6869999999999994</v>
      </c>
      <c r="H197" s="2113">
        <f>'7-11л. МЕНЮ '!G197</f>
        <v>41.45</v>
      </c>
      <c r="I197" s="1756">
        <v>0</v>
      </c>
      <c r="J197" s="1756">
        <v>0.05</v>
      </c>
      <c r="K197" s="1756">
        <v>4.5999999999999999E-2</v>
      </c>
      <c r="L197" s="1420">
        <v>0</v>
      </c>
      <c r="M197" s="2222">
        <v>6.6</v>
      </c>
      <c r="N197" s="1114">
        <v>4.68</v>
      </c>
      <c r="O197" s="1756">
        <v>1.32</v>
      </c>
      <c r="P197" s="1875">
        <v>2.8000000000000001E-2</v>
      </c>
      <c r="Q197" s="3384">
        <f>'7-11л. МЕНЮ '!H197</f>
        <v>18</v>
      </c>
      <c r="R197" s="110"/>
      <c r="AF197" s="489"/>
      <c r="AG197" s="490"/>
      <c r="AH197" s="490"/>
      <c r="AI197" s="489"/>
      <c r="AJ197" s="489"/>
      <c r="AK197" s="513"/>
      <c r="AL197" s="194"/>
      <c r="AM197" s="194"/>
      <c r="AN197" s="194"/>
      <c r="AO197" s="194"/>
      <c r="AP197" s="194"/>
      <c r="AQ197" s="194"/>
      <c r="AR197" s="194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</row>
    <row r="198" spans="2:59" ht="15.75">
      <c r="B198" s="413" t="s">
        <v>206</v>
      </c>
      <c r="C198" s="540"/>
      <c r="D198" s="2440">
        <f>'7-11л. МЕНЮ '!C198</f>
        <v>310</v>
      </c>
      <c r="E198" s="1877">
        <f>'7-11л. МЕНЮ '!D198</f>
        <v>4.7507999999999999</v>
      </c>
      <c r="F198" s="1878">
        <f>'7-11л. МЕНЮ '!E198</f>
        <v>5.9234000000000009</v>
      </c>
      <c r="G198" s="2147">
        <f>'7-11л. МЕНЮ '!F198</f>
        <v>39.2318</v>
      </c>
      <c r="H198" s="2147">
        <f>'7-11л. МЕНЮ '!G198</f>
        <v>236.154</v>
      </c>
      <c r="I198" s="2033">
        <f t="shared" ref="I198:P198" si="42">SUM(I194:I197)</f>
        <v>0.75849999999999995</v>
      </c>
      <c r="J198" s="2033">
        <f t="shared" si="42"/>
        <v>7.8100000000000003E-2</v>
      </c>
      <c r="K198" s="2033">
        <f t="shared" si="42"/>
        <v>0.12559999999999999</v>
      </c>
      <c r="L198" s="2033">
        <f>SUM(L194:L197)</f>
        <v>14.011199999999999</v>
      </c>
      <c r="M198" s="2135">
        <f t="shared" si="42"/>
        <v>75.166899999999998</v>
      </c>
      <c r="N198" s="2135">
        <f t="shared" si="42"/>
        <v>96.874500000000012</v>
      </c>
      <c r="O198" s="665">
        <f>SUM(O194:O197)</f>
        <v>32.466299999999997</v>
      </c>
      <c r="P198" s="3380">
        <f t="shared" si="42"/>
        <v>1.4458</v>
      </c>
      <c r="Q198" s="642"/>
      <c r="R198" s="101"/>
      <c r="AF198" s="777"/>
      <c r="AG198" s="3147"/>
      <c r="AH198" s="3147"/>
      <c r="AI198" s="778"/>
      <c r="AJ198" s="777"/>
      <c r="AK198" s="513"/>
      <c r="AL198" s="101"/>
      <c r="AM198" s="181"/>
      <c r="AN198" s="181"/>
      <c r="AO198" s="101"/>
      <c r="AP198" s="96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</row>
    <row r="199" spans="2:59" ht="15" customHeight="1">
      <c r="B199" s="380"/>
      <c r="C199" s="644" t="s">
        <v>11</v>
      </c>
      <c r="D199" s="1234">
        <v>0.1</v>
      </c>
      <c r="E199" s="1879">
        <f>'7-11л. МЕНЮ '!D199</f>
        <v>7.7</v>
      </c>
      <c r="F199" s="1880">
        <f>'7-11л. МЕНЮ '!E199</f>
        <v>7.9</v>
      </c>
      <c r="G199" s="2148">
        <f>'7-11л. МЕНЮ '!F199</f>
        <v>33.5</v>
      </c>
      <c r="H199" s="2148">
        <f>'7-11л. МЕНЮ '!G199</f>
        <v>235</v>
      </c>
      <c r="I199" s="2039">
        <f t="shared" ref="I199:P199" si="43">I620</f>
        <v>6</v>
      </c>
      <c r="J199" s="2039">
        <f t="shared" si="43"/>
        <v>0.12</v>
      </c>
      <c r="K199" s="2039">
        <f t="shared" si="43"/>
        <v>0.14000000000000001</v>
      </c>
      <c r="L199" s="2039">
        <f t="shared" si="43"/>
        <v>70</v>
      </c>
      <c r="M199" s="2136">
        <f t="shared" si="43"/>
        <v>110</v>
      </c>
      <c r="N199" s="2136">
        <f t="shared" si="43"/>
        <v>110</v>
      </c>
      <c r="O199" s="2039">
        <f t="shared" si="43"/>
        <v>25</v>
      </c>
      <c r="P199" s="2040">
        <f t="shared" si="43"/>
        <v>1.2</v>
      </c>
      <c r="Q199" s="732"/>
      <c r="R199" s="112"/>
      <c r="AF199" s="146"/>
      <c r="AG199" s="146"/>
      <c r="AH199" s="146"/>
      <c r="AI199" s="146"/>
      <c r="AJ199" s="146"/>
      <c r="AK199" s="513"/>
      <c r="AL199" s="480"/>
      <c r="AM199" s="480"/>
      <c r="AN199" s="480"/>
      <c r="AO199" s="480"/>
      <c r="AP199" s="480"/>
      <c r="AQ199" s="476"/>
      <c r="AR199" s="476"/>
      <c r="AS199" s="48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</row>
    <row r="200" spans="2:59" ht="15.75" customHeight="1" thickBot="1">
      <c r="B200" s="227"/>
      <c r="C200" s="693" t="s">
        <v>345</v>
      </c>
      <c r="D200" s="715"/>
      <c r="E200" s="1458">
        <f>'7-11л. МЕНЮ '!D200</f>
        <v>-3.8301298701298707</v>
      </c>
      <c r="F200" s="428">
        <f>'7-11л. МЕНЮ '!E200</f>
        <v>-2.5020253164556943</v>
      </c>
      <c r="G200" s="428">
        <f>'7-11л. МЕНЮ '!F200</f>
        <v>1.7109850746268656</v>
      </c>
      <c r="H200" s="428">
        <f>'7-11л. МЕНЮ '!G200</f>
        <v>4.9106382978724383E-2</v>
      </c>
      <c r="I200" s="705">
        <f t="shared" ref="I200:P200" si="44">(I198*100/I610)-10</f>
        <v>-8.7358333333333338</v>
      </c>
      <c r="J200" s="705">
        <f t="shared" si="44"/>
        <v>-3.4916666666666663</v>
      </c>
      <c r="K200" s="705">
        <f t="shared" si="44"/>
        <v>-1.0285714285714285</v>
      </c>
      <c r="L200" s="705">
        <f t="shared" si="44"/>
        <v>-7.9984000000000002</v>
      </c>
      <c r="M200" s="705">
        <f t="shared" si="44"/>
        <v>-3.1666454545454545</v>
      </c>
      <c r="N200" s="705">
        <f t="shared" si="44"/>
        <v>-1.1932272727272721</v>
      </c>
      <c r="O200" s="705">
        <f t="shared" si="44"/>
        <v>2.9865199999999987</v>
      </c>
      <c r="P200" s="709">
        <f t="shared" si="44"/>
        <v>2.048333333333332</v>
      </c>
      <c r="Q200" s="736"/>
      <c r="R200" s="112"/>
      <c r="AF200" s="116"/>
      <c r="AG200" s="116"/>
      <c r="AH200" s="116"/>
      <c r="AI200" s="116"/>
      <c r="AJ200" s="116"/>
      <c r="AK200" s="101"/>
      <c r="AL200" s="204"/>
      <c r="AM200" s="204"/>
      <c r="AN200" s="204"/>
      <c r="AO200" s="204"/>
      <c r="AP200" s="204"/>
      <c r="AQ200" s="204"/>
      <c r="AR200" s="204"/>
      <c r="AS200" s="204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</row>
    <row r="201" spans="2:59" ht="16.5" customHeight="1">
      <c r="R201" s="114"/>
      <c r="AF201" s="281"/>
      <c r="AG201" s="281"/>
      <c r="AH201" s="281"/>
      <c r="AI201" s="281"/>
      <c r="AJ201" s="281"/>
      <c r="AK201" s="101"/>
      <c r="AL201" s="173"/>
      <c r="AM201" s="146"/>
      <c r="AN201" s="341"/>
      <c r="AO201" s="173"/>
      <c r="AP201" s="146"/>
      <c r="AQ201" s="173"/>
      <c r="AR201" s="488"/>
      <c r="AS201" s="173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</row>
    <row r="202" spans="2:59">
      <c r="R202" s="101"/>
      <c r="AF202" s="489"/>
      <c r="AG202" s="490"/>
      <c r="AH202" s="490"/>
      <c r="AI202" s="490"/>
      <c r="AJ202" s="489"/>
      <c r="AK202" s="513"/>
      <c r="AL202" s="492"/>
      <c r="AM202" s="492"/>
      <c r="AN202" s="492"/>
      <c r="AO202" s="493"/>
      <c r="AP202" s="493"/>
      <c r="AQ202" s="492"/>
      <c r="AR202" s="492"/>
      <c r="AS202" s="492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</row>
    <row r="203" spans="2:59" ht="15.75" thickBot="1">
      <c r="E203" s="1904"/>
      <c r="F203" s="1904"/>
      <c r="G203" s="1904"/>
      <c r="H203" s="1904"/>
      <c r="I203" s="1904"/>
      <c r="J203" s="1904"/>
      <c r="K203" s="1904"/>
      <c r="L203" s="1904"/>
      <c r="M203" s="1904"/>
      <c r="N203" s="1904"/>
      <c r="O203" s="1904"/>
      <c r="P203" s="1904"/>
      <c r="R203" s="101"/>
      <c r="AF203" s="778"/>
      <c r="AG203" s="3147"/>
      <c r="AH203" s="3147"/>
      <c r="AI203" s="3147"/>
      <c r="AJ203" s="777"/>
      <c r="AK203" s="513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</row>
    <row r="204" spans="2:59">
      <c r="B204" s="620"/>
      <c r="C204" s="41" t="s">
        <v>239</v>
      </c>
      <c r="D204" s="42"/>
      <c r="E204" s="141">
        <f t="shared" ref="E204:P204" si="45">E179+E190</f>
        <v>48.724930000000001</v>
      </c>
      <c r="F204" s="233">
        <f t="shared" si="45"/>
        <v>43.990700000000004</v>
      </c>
      <c r="G204" s="233">
        <f t="shared" si="45"/>
        <v>202.06029999999998</v>
      </c>
      <c r="H204" s="233">
        <f t="shared" si="45"/>
        <v>1400.1987999999999</v>
      </c>
      <c r="I204" s="233">
        <f t="shared" si="45"/>
        <v>40.898300000000006</v>
      </c>
      <c r="J204" s="233">
        <f t="shared" si="45"/>
        <v>0.60450000000000004</v>
      </c>
      <c r="K204" s="233">
        <f t="shared" si="45"/>
        <v>0.6018</v>
      </c>
      <c r="L204" s="233">
        <f t="shared" si="45"/>
        <v>179.20799999999997</v>
      </c>
      <c r="M204" s="667">
        <f t="shared" si="45"/>
        <v>532.79099999999994</v>
      </c>
      <c r="N204" s="667">
        <f t="shared" si="45"/>
        <v>373.85599999999999</v>
      </c>
      <c r="O204" s="667">
        <f t="shared" si="45"/>
        <v>132.23099999999999</v>
      </c>
      <c r="P204" s="621">
        <f t="shared" si="45"/>
        <v>7.5772300000000001</v>
      </c>
      <c r="Q204" s="286"/>
      <c r="R204" s="101"/>
      <c r="AF204" s="146"/>
      <c r="AG204" s="146"/>
      <c r="AH204" s="146"/>
      <c r="AI204" s="146"/>
      <c r="AJ204" s="146"/>
      <c r="AK204" s="513"/>
      <c r="AL204" s="101"/>
      <c r="AM204" s="101"/>
      <c r="AN204" s="101"/>
      <c r="AO204" s="101"/>
      <c r="AP204" s="472"/>
      <c r="AQ204" s="101"/>
      <c r="AR204" s="472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</row>
    <row r="205" spans="2:59" ht="12" customHeight="1">
      <c r="B205" s="380"/>
      <c r="C205" s="644" t="s">
        <v>11</v>
      </c>
      <c r="D205" s="1120">
        <v>0.6</v>
      </c>
      <c r="E205" s="1897">
        <f t="shared" ref="E205:P205" si="46">E624</f>
        <v>46.2</v>
      </c>
      <c r="F205" s="1894">
        <f t="shared" si="46"/>
        <v>47.4</v>
      </c>
      <c r="G205" s="1894">
        <f t="shared" si="46"/>
        <v>201</v>
      </c>
      <c r="H205" s="1894">
        <f t="shared" si="46"/>
        <v>1410</v>
      </c>
      <c r="I205" s="1894">
        <f t="shared" si="46"/>
        <v>36</v>
      </c>
      <c r="J205" s="1894">
        <f t="shared" si="46"/>
        <v>0.72</v>
      </c>
      <c r="K205" s="1894">
        <f t="shared" si="46"/>
        <v>0.84</v>
      </c>
      <c r="L205" s="1894">
        <f t="shared" si="46"/>
        <v>420</v>
      </c>
      <c r="M205" s="1895">
        <f t="shared" si="46"/>
        <v>660</v>
      </c>
      <c r="N205" s="1895">
        <f t="shared" si="46"/>
        <v>660</v>
      </c>
      <c r="O205" s="1895">
        <f t="shared" si="46"/>
        <v>150</v>
      </c>
      <c r="P205" s="1896">
        <f t="shared" si="46"/>
        <v>7.2</v>
      </c>
      <c r="Q205" s="286"/>
      <c r="R205" s="101"/>
      <c r="AF205" s="281"/>
      <c r="AG205" s="281"/>
      <c r="AH205" s="281"/>
      <c r="AI205" s="281"/>
      <c r="AJ205" s="281"/>
      <c r="AK205" s="513"/>
      <c r="AL205" s="101"/>
      <c r="AM205" s="101"/>
      <c r="AN205" s="101"/>
      <c r="AO205" s="101"/>
      <c r="AP205" s="101"/>
      <c r="AQ205" s="101"/>
      <c r="AR205" s="472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</row>
    <row r="206" spans="2:59" ht="15.75" thickBot="1">
      <c r="B206" s="227"/>
      <c r="C206" s="693" t="s">
        <v>345</v>
      </c>
      <c r="D206" s="715"/>
      <c r="E206" s="704">
        <f t="shared" ref="E206:P206" si="47">(E204*100/E610)-60</f>
        <v>3.2791298701298786</v>
      </c>
      <c r="F206" s="705">
        <f t="shared" si="47"/>
        <v>-4.3155696202531573</v>
      </c>
      <c r="G206" s="705">
        <f t="shared" si="47"/>
        <v>0.31650746268656604</v>
      </c>
      <c r="H206" s="705">
        <f t="shared" si="47"/>
        <v>-0.4170723404255412</v>
      </c>
      <c r="I206" s="705">
        <f t="shared" si="47"/>
        <v>8.1638333333333435</v>
      </c>
      <c r="J206" s="705">
        <f t="shared" si="47"/>
        <v>-9.6249999999999929</v>
      </c>
      <c r="K206" s="705">
        <f t="shared" si="47"/>
        <v>-17.014285714285712</v>
      </c>
      <c r="L206" s="705">
        <f t="shared" si="47"/>
        <v>-34.398857142857153</v>
      </c>
      <c r="M206" s="705">
        <f t="shared" si="47"/>
        <v>-11.564454545454552</v>
      </c>
      <c r="N206" s="705">
        <f t="shared" si="47"/>
        <v>-26.013090909090913</v>
      </c>
      <c r="O206" s="705">
        <f t="shared" si="47"/>
        <v>-7.107600000000005</v>
      </c>
      <c r="P206" s="709">
        <f t="shared" si="47"/>
        <v>3.1435833333333321</v>
      </c>
      <c r="Q206" s="286"/>
      <c r="R206" s="120"/>
      <c r="S206" s="96"/>
      <c r="T206" s="93"/>
      <c r="U206" s="116"/>
      <c r="V206" s="116"/>
      <c r="W206" s="116"/>
      <c r="X206" s="116"/>
      <c r="Y206" s="116"/>
      <c r="Z206" s="116"/>
      <c r="AA206" s="116"/>
      <c r="AB206" s="116"/>
      <c r="AC206" s="489"/>
      <c r="AD206" s="489"/>
      <c r="AE206" s="489"/>
      <c r="AF206" s="489"/>
      <c r="AG206" s="490"/>
      <c r="AH206" s="490"/>
      <c r="AI206" s="490"/>
      <c r="AJ206" s="489"/>
      <c r="AK206" s="513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</row>
    <row r="207" spans="2:59" ht="17.25" customHeight="1" thickBot="1">
      <c r="E207" s="1904"/>
      <c r="F207" s="1904"/>
      <c r="G207" s="1904"/>
      <c r="H207" s="1904"/>
      <c r="I207" s="1904"/>
      <c r="J207" s="1904"/>
      <c r="K207" s="1904"/>
      <c r="L207" s="1904"/>
      <c r="M207" s="1904"/>
      <c r="N207" s="1904"/>
      <c r="O207" s="1904"/>
      <c r="P207" s="1904"/>
      <c r="Q207" s="286"/>
      <c r="R207" s="110"/>
      <c r="S207" s="96"/>
      <c r="T207" s="93"/>
      <c r="U207" s="543"/>
      <c r="V207" s="543"/>
      <c r="W207" s="175"/>
      <c r="X207" s="544"/>
      <c r="Y207" s="271"/>
      <c r="Z207" s="116"/>
      <c r="AA207" s="111"/>
      <c r="AB207" s="111"/>
      <c r="AC207" s="777"/>
      <c r="AD207" s="777"/>
      <c r="AE207" s="777"/>
      <c r="AF207" s="778"/>
      <c r="AG207" s="3147"/>
      <c r="AH207" s="3147"/>
      <c r="AI207" s="3147"/>
      <c r="AJ207" s="777"/>
      <c r="AK207" s="513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</row>
    <row r="208" spans="2:59">
      <c r="B208" s="620"/>
      <c r="C208" s="41" t="s">
        <v>238</v>
      </c>
      <c r="D208" s="42"/>
      <c r="E208" s="141">
        <f t="shared" ref="E208:P208" si="48">E190+E198</f>
        <v>32.862899999999996</v>
      </c>
      <c r="F208" s="233">
        <f t="shared" si="48"/>
        <v>31.992200000000004</v>
      </c>
      <c r="G208" s="233">
        <f t="shared" si="48"/>
        <v>156.3047</v>
      </c>
      <c r="H208" s="233">
        <f t="shared" si="48"/>
        <v>1049.2918</v>
      </c>
      <c r="I208" s="233">
        <f t="shared" si="48"/>
        <v>25.933800000000005</v>
      </c>
      <c r="J208" s="233">
        <f t="shared" si="48"/>
        <v>0.57909999999999995</v>
      </c>
      <c r="K208" s="233">
        <f t="shared" si="48"/>
        <v>0.57289999999999996</v>
      </c>
      <c r="L208" s="233">
        <f t="shared" si="48"/>
        <v>124.49119999999999</v>
      </c>
      <c r="M208" s="667">
        <f t="shared" si="48"/>
        <v>280.84889999999996</v>
      </c>
      <c r="N208" s="667">
        <f t="shared" si="48"/>
        <v>367.99250000000001</v>
      </c>
      <c r="O208" s="667">
        <f t="shared" si="48"/>
        <v>118.44729999999998</v>
      </c>
      <c r="P208" s="621">
        <f t="shared" si="48"/>
        <v>4.3418000000000001</v>
      </c>
      <c r="Q208" s="286"/>
      <c r="R208" s="11"/>
      <c r="S208" s="101"/>
      <c r="T208" s="101"/>
      <c r="U208" s="545"/>
      <c r="V208" s="545"/>
      <c r="W208" s="203"/>
      <c r="X208" s="271"/>
      <c r="Y208" s="271"/>
      <c r="Z208" s="116"/>
      <c r="AA208" s="111"/>
      <c r="AB208" s="111"/>
      <c r="AC208" s="146"/>
      <c r="AD208" s="146"/>
      <c r="AE208" s="146"/>
      <c r="AF208" s="146"/>
      <c r="AG208" s="146"/>
      <c r="AH208" s="146"/>
      <c r="AI208" s="146"/>
      <c r="AJ208" s="146"/>
      <c r="AK208" s="513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</row>
    <row r="209" spans="2:59">
      <c r="B209" s="380"/>
      <c r="C209" s="644" t="s">
        <v>11</v>
      </c>
      <c r="D209" s="1120">
        <v>0.45</v>
      </c>
      <c r="E209" s="1897">
        <f t="shared" ref="E209:P209" si="49">E628</f>
        <v>34.65</v>
      </c>
      <c r="F209" s="1894">
        <f t="shared" si="49"/>
        <v>35.549999999999997</v>
      </c>
      <c r="G209" s="1894">
        <f t="shared" si="49"/>
        <v>150.75</v>
      </c>
      <c r="H209" s="1894">
        <f t="shared" si="49"/>
        <v>1057.5</v>
      </c>
      <c r="I209" s="1894">
        <f t="shared" si="49"/>
        <v>27</v>
      </c>
      <c r="J209" s="1894">
        <f t="shared" si="49"/>
        <v>0.54</v>
      </c>
      <c r="K209" s="1894">
        <f t="shared" si="49"/>
        <v>0.63</v>
      </c>
      <c r="L209" s="1894">
        <f t="shared" si="49"/>
        <v>315</v>
      </c>
      <c r="M209" s="1895">
        <f t="shared" si="49"/>
        <v>495</v>
      </c>
      <c r="N209" s="1895">
        <f t="shared" si="49"/>
        <v>495</v>
      </c>
      <c r="O209" s="1895">
        <f t="shared" si="49"/>
        <v>112.5</v>
      </c>
      <c r="P209" s="1896">
        <f t="shared" si="49"/>
        <v>5.4</v>
      </c>
      <c r="Q209" s="286"/>
      <c r="R209" s="11"/>
      <c r="S209" s="101"/>
      <c r="T209" s="101"/>
      <c r="U209" s="111"/>
      <c r="V209" s="111"/>
      <c r="W209" s="174"/>
      <c r="X209" s="503"/>
      <c r="Y209" s="546"/>
      <c r="Z209" s="116"/>
      <c r="AA209" s="111"/>
      <c r="AB209" s="111"/>
      <c r="AC209" s="281"/>
      <c r="AD209" s="281"/>
      <c r="AE209" s="281"/>
      <c r="AF209" s="281"/>
      <c r="AG209" s="281"/>
      <c r="AH209" s="281"/>
      <c r="AI209" s="281"/>
      <c r="AJ209" s="281"/>
      <c r="AK209" s="513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</row>
    <row r="210" spans="2:59" ht="15.75" customHeight="1" thickBot="1">
      <c r="B210" s="227"/>
      <c r="C210" s="693" t="s">
        <v>345</v>
      </c>
      <c r="D210" s="715"/>
      <c r="E210" s="704">
        <f t="shared" ref="E210:P210" si="50">(E208*100/E610)-45</f>
        <v>-2.3209090909090975</v>
      </c>
      <c r="F210" s="705">
        <f t="shared" si="50"/>
        <v>-4.5035443037974616</v>
      </c>
      <c r="G210" s="705">
        <f t="shared" si="50"/>
        <v>1.6581194029850721</v>
      </c>
      <c r="H210" s="705">
        <f t="shared" si="50"/>
        <v>-0.34928510638297894</v>
      </c>
      <c r="I210" s="705">
        <f t="shared" si="50"/>
        <v>-1.7769999999999939</v>
      </c>
      <c r="J210" s="705">
        <f t="shared" si="50"/>
        <v>3.2583333333333329</v>
      </c>
      <c r="K210" s="705">
        <f t="shared" si="50"/>
        <v>-4.0785714285714292</v>
      </c>
      <c r="L210" s="705">
        <f t="shared" si="50"/>
        <v>-27.215542857142857</v>
      </c>
      <c r="M210" s="705">
        <f t="shared" si="50"/>
        <v>-19.468281818181822</v>
      </c>
      <c r="N210" s="705">
        <f t="shared" si="50"/>
        <v>-11.546136363636364</v>
      </c>
      <c r="O210" s="705">
        <f t="shared" si="50"/>
        <v>2.3789199999999937</v>
      </c>
      <c r="P210" s="709">
        <f t="shared" si="50"/>
        <v>-8.8183333333333351</v>
      </c>
      <c r="Q210" s="286"/>
      <c r="R210" s="46"/>
      <c r="S210" s="96"/>
      <c r="T210" s="93"/>
      <c r="U210" s="111"/>
      <c r="V210" s="111"/>
      <c r="W210" s="174"/>
      <c r="X210" s="503"/>
      <c r="Y210" s="502"/>
      <c r="Z210" s="116"/>
      <c r="AA210" s="100"/>
      <c r="AB210" s="215"/>
      <c r="AC210" s="3161"/>
      <c r="AD210" s="3161"/>
      <c r="AE210" s="3161"/>
      <c r="AF210" s="3161"/>
      <c r="AG210" s="3168"/>
      <c r="AH210" s="3168"/>
      <c r="AI210" s="3169"/>
      <c r="AJ210" s="3161"/>
      <c r="AK210" s="513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</row>
    <row r="211" spans="2:59" ht="15.75" thickBot="1">
      <c r="E211" s="1904"/>
      <c r="F211" s="1904"/>
      <c r="G211" s="1904"/>
      <c r="H211" s="1904"/>
      <c r="I211" s="1904"/>
      <c r="J211" s="1904"/>
      <c r="K211" s="1904"/>
      <c r="L211" s="1904"/>
      <c r="M211" s="1904"/>
      <c r="N211" s="1904"/>
      <c r="O211" s="1904"/>
      <c r="P211" s="1904"/>
      <c r="Q211" s="286"/>
      <c r="R211" s="101"/>
      <c r="S211" s="109"/>
      <c r="T211" s="101"/>
      <c r="U211" s="328"/>
      <c r="V211" s="111"/>
      <c r="W211" s="174"/>
      <c r="X211" s="153"/>
      <c r="Y211" s="502"/>
      <c r="Z211" s="116"/>
      <c r="AA211" s="116"/>
      <c r="AB211" s="116"/>
      <c r="AC211" s="777"/>
      <c r="AD211" s="777"/>
      <c r="AE211" s="777"/>
      <c r="AF211" s="778"/>
      <c r="AG211" s="3147"/>
      <c r="AH211" s="3147"/>
      <c r="AI211" s="3147"/>
      <c r="AJ211" s="777"/>
      <c r="AK211" s="513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</row>
    <row r="212" spans="2:59">
      <c r="B212" s="694" t="s">
        <v>265</v>
      </c>
      <c r="C212" s="41"/>
      <c r="D212" s="42"/>
      <c r="E212" s="679">
        <f t="shared" ref="E212:P212" si="51">E179+E190+E198</f>
        <v>53.475729999999999</v>
      </c>
      <c r="F212" s="680">
        <f t="shared" si="51"/>
        <v>49.914100000000005</v>
      </c>
      <c r="G212" s="680">
        <f t="shared" si="51"/>
        <v>241.29209999999998</v>
      </c>
      <c r="H212" s="680">
        <f t="shared" si="51"/>
        <v>1636.3527999999999</v>
      </c>
      <c r="I212" s="680">
        <f t="shared" si="51"/>
        <v>41.656800000000004</v>
      </c>
      <c r="J212" s="680">
        <f t="shared" si="51"/>
        <v>0.6826000000000001</v>
      </c>
      <c r="K212" s="680">
        <f t="shared" si="51"/>
        <v>0.72740000000000005</v>
      </c>
      <c r="L212" s="680">
        <f t="shared" si="51"/>
        <v>193.21919999999997</v>
      </c>
      <c r="M212" s="1392">
        <f t="shared" si="51"/>
        <v>607.95789999999988</v>
      </c>
      <c r="N212" s="1392">
        <f t="shared" si="51"/>
        <v>470.73050000000001</v>
      </c>
      <c r="O212" s="1296">
        <f t="shared" si="51"/>
        <v>164.69729999999998</v>
      </c>
      <c r="P212" s="714">
        <f t="shared" si="51"/>
        <v>9.0230300000000003</v>
      </c>
      <c r="Q212" s="286"/>
      <c r="R212" s="96"/>
      <c r="S212" s="93"/>
      <c r="T212" s="111"/>
      <c r="U212" s="111"/>
      <c r="V212" s="111"/>
      <c r="W212" s="174"/>
      <c r="X212" s="503"/>
      <c r="Y212" s="502"/>
      <c r="Z212" s="116"/>
      <c r="AA212" s="111"/>
      <c r="AB212" s="221"/>
      <c r="AC212" s="146"/>
      <c r="AD212" s="146"/>
      <c r="AE212" s="146"/>
      <c r="AF212" s="146"/>
      <c r="AG212" s="146"/>
      <c r="AH212" s="146"/>
      <c r="AI212" s="146"/>
      <c r="AJ212" s="146"/>
      <c r="AK212" s="513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</row>
    <row r="213" spans="2:59" ht="12.75" customHeight="1">
      <c r="B213" s="695"/>
      <c r="C213" s="696" t="s">
        <v>11</v>
      </c>
      <c r="D213" s="1120">
        <v>0.7</v>
      </c>
      <c r="E213" s="1897">
        <f t="shared" ref="E213:P213" si="52">E632</f>
        <v>53.9</v>
      </c>
      <c r="F213" s="1894">
        <f t="shared" si="52"/>
        <v>55.3</v>
      </c>
      <c r="G213" s="1894">
        <f t="shared" si="52"/>
        <v>234.5</v>
      </c>
      <c r="H213" s="1894">
        <f t="shared" si="52"/>
        <v>1645</v>
      </c>
      <c r="I213" s="1894">
        <f t="shared" si="52"/>
        <v>42</v>
      </c>
      <c r="J213" s="1894">
        <f t="shared" si="52"/>
        <v>0.84</v>
      </c>
      <c r="K213" s="1894">
        <f t="shared" si="52"/>
        <v>0.98</v>
      </c>
      <c r="L213" s="1894">
        <f t="shared" si="52"/>
        <v>490</v>
      </c>
      <c r="M213" s="1895">
        <f t="shared" si="52"/>
        <v>770</v>
      </c>
      <c r="N213" s="1895">
        <f t="shared" si="52"/>
        <v>770</v>
      </c>
      <c r="O213" s="1895">
        <f t="shared" si="52"/>
        <v>175</v>
      </c>
      <c r="P213" s="1896">
        <f t="shared" si="52"/>
        <v>8.4</v>
      </c>
      <c r="Q213" s="286"/>
      <c r="R213" s="96"/>
      <c r="S213" s="93"/>
      <c r="T213" s="111"/>
      <c r="U213" s="111"/>
      <c r="V213" s="111"/>
      <c r="W213" s="174"/>
      <c r="X213" s="503"/>
      <c r="Y213" s="502"/>
      <c r="Z213" s="116"/>
      <c r="AA213" s="111"/>
      <c r="AB213" s="221"/>
      <c r="AC213" s="201"/>
      <c r="AD213" s="3170"/>
      <c r="AE213" s="3170"/>
      <c r="AF213" s="201"/>
      <c r="AG213" s="201"/>
      <c r="AH213" s="201"/>
      <c r="AI213" s="201"/>
      <c r="AJ213" s="2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</row>
    <row r="214" spans="2:59" ht="13.5" customHeight="1" thickBot="1">
      <c r="B214" s="227"/>
      <c r="C214" s="693" t="s">
        <v>345</v>
      </c>
      <c r="D214" s="715"/>
      <c r="E214" s="704">
        <f t="shared" ref="E214:P214" si="53">(E212*100/E610)-70</f>
        <v>-0.55100000000000193</v>
      </c>
      <c r="F214" s="705">
        <f t="shared" si="53"/>
        <v>-6.8175949367088506</v>
      </c>
      <c r="G214" s="705">
        <f t="shared" si="53"/>
        <v>2.0274925373134352</v>
      </c>
      <c r="H214" s="705">
        <f t="shared" si="53"/>
        <v>-0.36796595744681326</v>
      </c>
      <c r="I214" s="705">
        <f t="shared" si="53"/>
        <v>-0.57199999999998852</v>
      </c>
      <c r="J214" s="705">
        <f t="shared" si="53"/>
        <v>-13.11666666666666</v>
      </c>
      <c r="K214" s="705">
        <f t="shared" si="53"/>
        <v>-18.04285714285713</v>
      </c>
      <c r="L214" s="705">
        <f t="shared" si="53"/>
        <v>-42.397257142857143</v>
      </c>
      <c r="M214" s="705">
        <f t="shared" si="53"/>
        <v>-14.731100000000012</v>
      </c>
      <c r="N214" s="705">
        <f t="shared" si="53"/>
        <v>-27.206318181818176</v>
      </c>
      <c r="O214" s="705">
        <f t="shared" si="53"/>
        <v>-4.1210800000000063</v>
      </c>
      <c r="P214" s="709">
        <f t="shared" si="53"/>
        <v>5.1919166666666712</v>
      </c>
      <c r="Q214" s="286"/>
      <c r="R214" s="96"/>
      <c r="S214" s="93"/>
      <c r="T214" s="111"/>
      <c r="U214" s="111"/>
      <c r="V214" s="111"/>
      <c r="W214" s="174"/>
      <c r="X214" s="503"/>
      <c r="Y214" s="502"/>
      <c r="Z214" s="116"/>
      <c r="AA214" s="173"/>
      <c r="AB214" s="146"/>
      <c r="AC214" s="201"/>
      <c r="AD214" s="201"/>
      <c r="AE214" s="201"/>
      <c r="AF214" s="201"/>
      <c r="AG214" s="201"/>
      <c r="AH214" s="201"/>
      <c r="AI214" s="201"/>
      <c r="AJ214" s="201"/>
      <c r="AK214" s="513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</row>
    <row r="215" spans="2:59" ht="12.75" customHeight="1">
      <c r="I215" s="692"/>
      <c r="J215" s="719"/>
      <c r="K215" s="719"/>
      <c r="L215" s="692"/>
      <c r="M215" s="692"/>
      <c r="N215" s="692"/>
      <c r="O215" s="692"/>
      <c r="P215" s="692"/>
      <c r="R215" s="96"/>
      <c r="S215" s="93"/>
      <c r="T215" s="111"/>
      <c r="U215" s="328"/>
      <c r="V215" s="111"/>
      <c r="W215" s="174"/>
      <c r="X215" s="513"/>
      <c r="Y215" s="514"/>
      <c r="Z215" s="116"/>
      <c r="AA215" s="173"/>
      <c r="AB215" s="173"/>
      <c r="AC215" s="116"/>
      <c r="AD215" s="116"/>
      <c r="AE215" s="116"/>
      <c r="AF215" s="116"/>
      <c r="AG215" s="116"/>
      <c r="AH215" s="116"/>
      <c r="AI215" s="116"/>
      <c r="AJ215" s="116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</row>
    <row r="216" spans="2:59" ht="15.75" customHeight="1">
      <c r="R216" s="101"/>
      <c r="S216" s="95"/>
      <c r="T216" s="547"/>
      <c r="U216" s="547"/>
      <c r="V216" s="547"/>
      <c r="W216" s="548"/>
      <c r="X216" s="200"/>
      <c r="Y216" s="213"/>
      <c r="Z216" s="116"/>
      <c r="AA216" s="111"/>
      <c r="AB216" s="111"/>
      <c r="AC216" s="101"/>
      <c r="AD216" s="101"/>
      <c r="AE216" s="121"/>
      <c r="AF216" s="12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</row>
    <row r="217" spans="2:59">
      <c r="C217" s="646"/>
      <c r="D217" s="12" t="s">
        <v>174</v>
      </c>
      <c r="E217" s="288"/>
      <c r="R217" s="101"/>
      <c r="S217" s="116"/>
      <c r="T217" s="101"/>
      <c r="U217" s="116"/>
      <c r="V217" s="116"/>
      <c r="W217" s="116"/>
      <c r="X217" s="210"/>
      <c r="Y217" s="171"/>
      <c r="Z217" s="116"/>
      <c r="AA217" s="111"/>
      <c r="AB217" s="111"/>
      <c r="AC217" s="218"/>
      <c r="AD217" s="116"/>
      <c r="AE217" s="116"/>
      <c r="AF217" s="116"/>
      <c r="AG217" s="116"/>
      <c r="AH217" s="116"/>
      <c r="AI217" s="116"/>
      <c r="AJ217" s="116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</row>
    <row r="218" spans="2:59" ht="15" customHeight="1">
      <c r="C218" s="13" t="s">
        <v>394</v>
      </c>
      <c r="D218" s="143"/>
      <c r="E218" s="2"/>
      <c r="F218"/>
      <c r="I218"/>
      <c r="J218"/>
      <c r="K218" s="26"/>
      <c r="L218" s="26"/>
      <c r="M218"/>
      <c r="N218"/>
      <c r="O218"/>
      <c r="P218"/>
      <c r="Q218" s="101"/>
      <c r="R218" s="171"/>
      <c r="S218" s="101"/>
      <c r="T218" s="101"/>
      <c r="U218" s="101"/>
      <c r="V218" s="101"/>
      <c r="W218" s="101"/>
      <c r="X218" s="101"/>
      <c r="Y218" s="101"/>
      <c r="Z218" s="101"/>
      <c r="AA218" s="328"/>
      <c r="AB218" s="111"/>
      <c r="AC218" s="116"/>
      <c r="AD218" s="116"/>
      <c r="AE218" s="116"/>
      <c r="AF218" s="116"/>
      <c r="AG218" s="116"/>
      <c r="AH218" s="116"/>
      <c r="AI218" s="116"/>
      <c r="AJ218" s="116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</row>
    <row r="219" spans="2:59" ht="16.5" customHeight="1">
      <c r="C219" s="25" t="s">
        <v>272</v>
      </c>
      <c r="I219" s="724" t="s">
        <v>283</v>
      </c>
      <c r="N219" s="5"/>
      <c r="R219" s="96"/>
      <c r="S219" s="101"/>
      <c r="T219" s="101"/>
      <c r="U219" s="101"/>
      <c r="V219" s="101"/>
      <c r="W219" s="101"/>
      <c r="X219" s="101"/>
      <c r="Y219" s="101"/>
      <c r="Z219" s="101"/>
      <c r="AA219" s="328"/>
      <c r="AB219" s="215"/>
      <c r="AC219" s="116"/>
      <c r="AD219" s="181"/>
      <c r="AE219" s="101"/>
      <c r="AF219" s="116"/>
      <c r="AG219" s="96"/>
      <c r="AH219" s="121"/>
      <c r="AI219" s="496"/>
      <c r="AJ219" s="116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</row>
    <row r="220" spans="2:59" ht="20.25" customHeight="1">
      <c r="C220" s="646" t="s">
        <v>395</v>
      </c>
      <c r="R220" s="96"/>
      <c r="S220" s="101"/>
      <c r="T220" s="101"/>
      <c r="U220" s="101"/>
      <c r="V220" s="101"/>
      <c r="W220" s="101"/>
      <c r="X220" s="101"/>
      <c r="Y220" s="101"/>
      <c r="Z220" s="101"/>
      <c r="AA220" s="352"/>
      <c r="AB220" s="345"/>
      <c r="AC220" s="177"/>
      <c r="AD220" s="116"/>
      <c r="AE220" s="110"/>
      <c r="AF220" s="116"/>
      <c r="AG220" s="574"/>
      <c r="AH220" s="116"/>
      <c r="AI220" s="116"/>
      <c r="AJ220" s="101"/>
      <c r="AK220" s="3164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</row>
    <row r="221" spans="2:59" ht="21" customHeight="1" thickBot="1">
      <c r="B221" s="2" t="s">
        <v>473</v>
      </c>
      <c r="C221" s="26"/>
      <c r="D221"/>
      <c r="F221" s="32" t="s">
        <v>480</v>
      </c>
      <c r="J221" s="29" t="s">
        <v>0</v>
      </c>
      <c r="K221"/>
      <c r="M221" s="74" t="s">
        <v>466</v>
      </c>
      <c r="N221" s="26"/>
      <c r="O221" s="33"/>
      <c r="R221" s="96"/>
      <c r="S221" s="101"/>
      <c r="T221" s="130"/>
      <c r="U221" s="101"/>
      <c r="V221" s="101"/>
      <c r="W221" s="101"/>
      <c r="X221" s="101"/>
      <c r="Y221" s="101"/>
      <c r="Z221" s="101"/>
      <c r="AA221" s="116"/>
      <c r="AB221" s="343"/>
      <c r="AC221" s="116"/>
      <c r="AD221" s="116"/>
      <c r="AE221" s="116"/>
      <c r="AF221" s="116"/>
      <c r="AG221" s="574"/>
      <c r="AH221" s="116"/>
      <c r="AI221" s="116"/>
      <c r="AJ221" s="116"/>
      <c r="AK221" s="187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</row>
    <row r="222" spans="2:59" ht="18" customHeight="1" thickBot="1">
      <c r="B222" s="748" t="s">
        <v>268</v>
      </c>
      <c r="C222" s="784" t="s">
        <v>397</v>
      </c>
      <c r="D222" s="746" t="s">
        <v>144</v>
      </c>
      <c r="E222" s="753" t="s">
        <v>145</v>
      </c>
      <c r="F222" s="330"/>
      <c r="G222" s="330"/>
      <c r="H222" s="39"/>
      <c r="I222" s="524" t="s">
        <v>249</v>
      </c>
      <c r="J222" s="39"/>
      <c r="K222" s="655"/>
      <c r="L222" s="441"/>
      <c r="M222" s="755" t="s">
        <v>278</v>
      </c>
      <c r="N222" s="39"/>
      <c r="O222" s="39"/>
      <c r="P222" s="65"/>
      <c r="Q222" s="691" t="s">
        <v>276</v>
      </c>
      <c r="R222" s="96"/>
      <c r="S222" s="93"/>
      <c r="T222" s="111"/>
      <c r="U222" s="111"/>
      <c r="V222" s="111"/>
      <c r="W222" s="174"/>
      <c r="X222" s="503"/>
      <c r="Y222" s="502"/>
      <c r="Z222" s="116"/>
      <c r="AA222" s="352"/>
      <c r="AB222" s="352"/>
      <c r="AC222" s="116"/>
      <c r="AD222" s="116"/>
      <c r="AE222" s="116"/>
      <c r="AF222" s="116"/>
      <c r="AG222" s="772"/>
      <c r="AH222" s="772"/>
      <c r="AI222" s="772"/>
      <c r="AJ222" s="772"/>
      <c r="AK222" s="187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</row>
    <row r="223" spans="2:59" ht="15.75" thickBot="1">
      <c r="B223" s="749" t="s">
        <v>251</v>
      </c>
      <c r="C223" s="388"/>
      <c r="D223" s="750" t="s">
        <v>151</v>
      </c>
      <c r="E223" s="553"/>
      <c r="F223" s="752"/>
      <c r="G223" s="1305" t="s">
        <v>404</v>
      </c>
      <c r="H223" s="1242" t="s">
        <v>381</v>
      </c>
      <c r="I223" s="756"/>
      <c r="J223" s="756"/>
      <c r="K223" s="756"/>
      <c r="L223" s="757"/>
      <c r="M223" s="758" t="s">
        <v>277</v>
      </c>
      <c r="N223" s="756"/>
      <c r="O223" s="756"/>
      <c r="P223" s="757"/>
      <c r="Q223" s="731" t="s">
        <v>274</v>
      </c>
      <c r="R223" s="95"/>
      <c r="S223" s="93"/>
      <c r="T223" s="111"/>
      <c r="U223" s="111"/>
      <c r="V223" s="111"/>
      <c r="W223" s="174"/>
      <c r="X223" s="503"/>
      <c r="Y223" s="502"/>
      <c r="Z223" s="116"/>
      <c r="AA223" s="116"/>
      <c r="AB223" s="116"/>
      <c r="AC223" s="342"/>
      <c r="AD223" s="342"/>
      <c r="AE223" s="342"/>
      <c r="AF223" s="342"/>
      <c r="AG223" s="342"/>
      <c r="AH223" s="342"/>
      <c r="AI223" s="342"/>
      <c r="AJ223" s="342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</row>
    <row r="224" spans="2:59">
      <c r="B224" s="749" t="s">
        <v>260</v>
      </c>
      <c r="C224" s="388" t="s">
        <v>150</v>
      </c>
      <c r="D224" s="624"/>
      <c r="E224" s="750" t="s">
        <v>152</v>
      </c>
      <c r="F224" s="747" t="s">
        <v>54</v>
      </c>
      <c r="G224" s="1305" t="s">
        <v>405</v>
      </c>
      <c r="H224" s="1244" t="s">
        <v>155</v>
      </c>
      <c r="I224" s="553"/>
      <c r="J224" s="1255"/>
      <c r="K224" s="39"/>
      <c r="L224" s="1255"/>
      <c r="M224" s="1256" t="s">
        <v>261</v>
      </c>
      <c r="N224" s="1257" t="s">
        <v>262</v>
      </c>
      <c r="O224" s="1258" t="s">
        <v>263</v>
      </c>
      <c r="P224" s="1259" t="s">
        <v>264</v>
      </c>
      <c r="Q224" s="730" t="s">
        <v>241</v>
      </c>
      <c r="R224" s="96"/>
      <c r="S224" s="93"/>
      <c r="T224" s="111"/>
      <c r="U224" s="111"/>
      <c r="V224" s="111"/>
      <c r="W224" s="174"/>
      <c r="X224" s="503"/>
      <c r="Y224" s="502"/>
      <c r="Z224" s="116"/>
      <c r="AA224" s="101"/>
      <c r="AB224" s="101"/>
      <c r="AC224" s="116"/>
      <c r="AD224" s="116"/>
      <c r="AE224" s="101"/>
      <c r="AF224" s="116"/>
      <c r="AG224" s="116"/>
      <c r="AH224" s="116"/>
      <c r="AI224" s="116"/>
      <c r="AJ224" s="101"/>
      <c r="AK224" s="513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</row>
    <row r="225" spans="2:59" ht="15.75" thickBot="1">
      <c r="B225" s="56"/>
      <c r="C225" s="647"/>
      <c r="D225" s="416"/>
      <c r="E225" s="751" t="s">
        <v>6</v>
      </c>
      <c r="F225" s="396" t="s">
        <v>7</v>
      </c>
      <c r="G225" s="1199" t="s">
        <v>8</v>
      </c>
      <c r="H225" s="1243" t="s">
        <v>340</v>
      </c>
      <c r="I225" s="1260" t="s">
        <v>252</v>
      </c>
      <c r="J225" s="1261" t="s">
        <v>253</v>
      </c>
      <c r="K225" s="1262" t="s">
        <v>254</v>
      </c>
      <c r="L225" s="1261" t="s">
        <v>255</v>
      </c>
      <c r="M225" s="1263" t="s">
        <v>256</v>
      </c>
      <c r="N225" s="1261" t="s">
        <v>257</v>
      </c>
      <c r="O225" s="1262" t="s">
        <v>258</v>
      </c>
      <c r="P225" s="1264" t="s">
        <v>259</v>
      </c>
      <c r="Q225" s="647"/>
      <c r="R225" s="344"/>
      <c r="S225" s="472"/>
      <c r="T225" s="101"/>
      <c r="U225" s="579"/>
      <c r="V225" s="489"/>
      <c r="W225" s="781"/>
      <c r="X225" s="782"/>
      <c r="Y225" s="783"/>
      <c r="Z225" s="210"/>
      <c r="AA225" s="352"/>
      <c r="AB225" s="215"/>
      <c r="AC225" s="146"/>
      <c r="AD225" s="146"/>
      <c r="AE225" s="146"/>
      <c r="AF225" s="146"/>
      <c r="AG225" s="146"/>
      <c r="AH225" s="146"/>
      <c r="AI225" s="146"/>
      <c r="AJ225" s="146"/>
      <c r="AK225" s="555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</row>
    <row r="226" spans="2:59">
      <c r="B226" s="78"/>
      <c r="C226" s="523" t="s">
        <v>131</v>
      </c>
      <c r="D226" s="1300"/>
      <c r="E226" s="1472"/>
      <c r="F226" s="685"/>
      <c r="G226" s="685"/>
      <c r="H226" s="551"/>
      <c r="I226" s="1255"/>
      <c r="J226" s="668"/>
      <c r="K226" s="1547"/>
      <c r="L226" s="668"/>
      <c r="M226" s="668"/>
      <c r="N226" s="668"/>
      <c r="O226" s="668"/>
      <c r="P226" s="737"/>
      <c r="Q226" s="735"/>
      <c r="R226" s="344"/>
      <c r="S226" s="146"/>
      <c r="T226" s="347"/>
      <c r="U226" s="347"/>
      <c r="V226" s="347"/>
      <c r="W226" s="347"/>
      <c r="X226" s="347"/>
      <c r="Y226" s="347"/>
      <c r="Z226" s="347"/>
      <c r="AA226" s="347"/>
      <c r="AB226" s="116"/>
      <c r="AC226" s="146"/>
      <c r="AD226" s="146"/>
      <c r="AE226" s="146"/>
      <c r="AF226" s="498"/>
      <c r="AG226" s="146"/>
      <c r="AH226" s="498"/>
      <c r="AI226" s="146"/>
      <c r="AJ226" s="146"/>
      <c r="AK226" s="555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</row>
    <row r="227" spans="2:59">
      <c r="B227" s="1159" t="str">
        <f>'7-11л. МЕНЮ '!I229</f>
        <v>255/17</v>
      </c>
      <c r="C227" s="258" t="str">
        <f>'7-11л. МЕНЮ '!B229</f>
        <v>Печень по-строгановски</v>
      </c>
      <c r="D227" s="248">
        <f>'7-11л. МЕНЮ '!C229</f>
        <v>90</v>
      </c>
      <c r="E227" s="1145">
        <f>'7-11л. МЕНЮ '!D229</f>
        <v>13.5716</v>
      </c>
      <c r="F227" s="710">
        <f>'7-11л. МЕНЮ '!E229</f>
        <v>10.2616</v>
      </c>
      <c r="G227" s="1145">
        <f>'7-11л. МЕНЮ '!F229</f>
        <v>6.6871</v>
      </c>
      <c r="H227" s="670">
        <f>'7-11л. МЕНЮ '!G229</f>
        <v>173.73990000000001</v>
      </c>
      <c r="I227" s="1437">
        <v>5.758</v>
      </c>
      <c r="J227" s="710">
        <v>0.16650000000000001</v>
      </c>
      <c r="K227" s="1145">
        <v>0.13400000000000001</v>
      </c>
      <c r="L227" s="1438">
        <v>405.67399999999998</v>
      </c>
      <c r="M227" s="1145">
        <v>28.041799999999999</v>
      </c>
      <c r="N227" s="1441">
        <v>124.458</v>
      </c>
      <c r="O227" s="1991">
        <v>18.099</v>
      </c>
      <c r="P227" s="1251">
        <v>1.0532999999999999</v>
      </c>
      <c r="Q227" s="437">
        <f>'7-11л. МЕНЮ '!H229</f>
        <v>47</v>
      </c>
      <c r="R227" s="347"/>
      <c r="S227" s="545"/>
      <c r="T227" s="146"/>
      <c r="U227" s="342"/>
      <c r="V227" s="342"/>
      <c r="W227" s="342"/>
      <c r="X227" s="342"/>
      <c r="Y227" s="342"/>
      <c r="Z227" s="342"/>
      <c r="AA227" s="342"/>
      <c r="AB227" s="342"/>
      <c r="AC227" s="146"/>
      <c r="AD227" s="146"/>
      <c r="AE227" s="146"/>
      <c r="AF227" s="146"/>
      <c r="AG227" s="146"/>
      <c r="AH227" s="146"/>
      <c r="AI227" s="146"/>
      <c r="AJ227" s="146"/>
      <c r="AK227" s="555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</row>
    <row r="228" spans="2:59" ht="14.25" customHeight="1">
      <c r="B228" s="1159" t="str">
        <f>'7-11л. МЕНЮ '!I230</f>
        <v>256/21</v>
      </c>
      <c r="C228" s="258" t="str">
        <f>'7-11л. МЕНЮ '!B230</f>
        <v>Макароны отварные и / овощи</v>
      </c>
      <c r="D228" s="248">
        <f>'7-11л. МЕНЮ '!C230</f>
        <v>110</v>
      </c>
      <c r="E228" s="1419">
        <f>'7-11л. МЕНЮ '!D230</f>
        <v>4.07</v>
      </c>
      <c r="F228" s="1145">
        <f>'7-11л. МЕНЮ '!E230</f>
        <v>3.63</v>
      </c>
      <c r="G228" s="710">
        <f>'7-11л. МЕНЮ '!F230</f>
        <v>21.67</v>
      </c>
      <c r="H228" s="1155">
        <f>'7-11л. МЕНЮ '!G230</f>
        <v>135.30000000000001</v>
      </c>
      <c r="I228" s="2568">
        <v>0</v>
      </c>
      <c r="J228" s="2567">
        <v>4.3999999999999997E-2</v>
      </c>
      <c r="K228" s="2568">
        <v>1.9E-2</v>
      </c>
      <c r="L228" s="2567">
        <v>23.1</v>
      </c>
      <c r="M228" s="2568">
        <v>8.8000000000000007</v>
      </c>
      <c r="N228" s="2567">
        <v>33</v>
      </c>
      <c r="O228" s="2568">
        <v>5.5</v>
      </c>
      <c r="P228" s="2567">
        <v>0.77</v>
      </c>
      <c r="Q228" s="437">
        <f>'7-11л. МЕНЮ '!H230</f>
        <v>42</v>
      </c>
      <c r="S228" s="171"/>
      <c r="T228" s="96"/>
      <c r="U228" s="328"/>
      <c r="V228" s="328"/>
      <c r="W228" s="328"/>
      <c r="X228" s="174"/>
      <c r="Y228" s="146"/>
      <c r="Z228" s="146"/>
      <c r="AA228" s="146"/>
      <c r="AB228" s="146"/>
      <c r="AC228" s="328"/>
      <c r="AD228" s="328"/>
      <c r="AE228" s="328"/>
      <c r="AF228" s="174"/>
      <c r="AG228" s="501"/>
      <c r="AH228" s="501"/>
      <c r="AI228" s="501"/>
      <c r="AJ228" s="501"/>
      <c r="AK228" s="555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</row>
    <row r="229" spans="2:59" ht="12.75" customHeight="1">
      <c r="B229" s="1470" t="str">
        <f>'7-11л. МЕНЮ '!I231</f>
        <v>157/21</v>
      </c>
      <c r="C229" s="2664" t="str">
        <f>'7-11л. МЕНЮ '!B231</f>
        <v>консервированные отварные (сложный гарнир)</v>
      </c>
      <c r="D229" s="338">
        <f>'7-11л. МЕНЮ '!C231</f>
        <v>70</v>
      </c>
      <c r="E229" s="2569">
        <f>'7-11л. МЕНЮ '!D231</f>
        <v>1.383</v>
      </c>
      <c r="F229" s="2570">
        <f>'7-11л. МЕНЮ '!E231</f>
        <v>1.3948</v>
      </c>
      <c r="G229" s="2571">
        <f>'7-11л. МЕНЮ '!F231</f>
        <v>7.0178000000000003</v>
      </c>
      <c r="H229" s="2661">
        <f>'7-11л. МЕНЮ '!G231</f>
        <v>46.9238</v>
      </c>
      <c r="I229" s="2571">
        <v>1.3148</v>
      </c>
      <c r="J229" s="2570">
        <v>1.7100000000000001E-2</v>
      </c>
      <c r="K229" s="2571">
        <v>1.8800000000000001E-2</v>
      </c>
      <c r="L229" s="2570">
        <v>8.4695999999999998</v>
      </c>
      <c r="M229" s="2571">
        <v>26.020499999999998</v>
      </c>
      <c r="N229" s="2570">
        <v>24.414999999999999</v>
      </c>
      <c r="O229" s="2571">
        <v>7.6837999999999997</v>
      </c>
      <c r="P229" s="2570">
        <v>0.22539999999999999</v>
      </c>
      <c r="Q229" s="1483">
        <f>'7-11л. МЕНЮ '!H231</f>
        <v>42</v>
      </c>
      <c r="S229" s="3230"/>
      <c r="T229" s="108"/>
      <c r="U229" s="3229"/>
      <c r="V229" s="3229"/>
      <c r="W229" s="3229"/>
      <c r="X229" s="3229"/>
      <c r="Y229" s="3230"/>
      <c r="Z229" s="3230"/>
      <c r="AA229" s="3230"/>
      <c r="AB229" s="3230"/>
      <c r="AC229" s="328"/>
      <c r="AD229" s="328"/>
      <c r="AE229" s="328"/>
      <c r="AF229" s="174"/>
      <c r="AG229" s="146"/>
      <c r="AH229" s="146"/>
      <c r="AI229" s="328"/>
      <c r="AJ229" s="146"/>
      <c r="AK229" s="555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</row>
    <row r="230" spans="2:59" ht="12" customHeight="1">
      <c r="B230" s="1495" t="str">
        <f>'7-11л. МЕНЮ '!I232</f>
        <v>501 /21</v>
      </c>
      <c r="C230" s="2443" t="str">
        <f>'7-11л. МЕНЮ '!B232</f>
        <v>Сок фруктовый (яблочный)</v>
      </c>
      <c r="D230" s="1790">
        <f>'7-11л. МЕНЮ '!C232</f>
        <v>200</v>
      </c>
      <c r="E230" s="2569">
        <f>'7-11л. МЕНЮ '!D232</f>
        <v>1</v>
      </c>
      <c r="F230" s="2570">
        <f>'7-11л. МЕНЮ '!E232</f>
        <v>0.2</v>
      </c>
      <c r="G230" s="2571">
        <f>'7-11л. МЕНЮ '!F232</f>
        <v>20.2</v>
      </c>
      <c r="H230" s="2572">
        <f>'7-11л. МЕНЮ '!G232</f>
        <v>86</v>
      </c>
      <c r="I230" s="2571">
        <v>4</v>
      </c>
      <c r="J230" s="2571">
        <v>0.02</v>
      </c>
      <c r="K230" s="2571">
        <v>0.02</v>
      </c>
      <c r="L230" s="2571">
        <v>0</v>
      </c>
      <c r="M230" s="2659">
        <v>14</v>
      </c>
      <c r="N230" s="2660">
        <v>14</v>
      </c>
      <c r="O230" s="2571">
        <v>8</v>
      </c>
      <c r="P230" s="2662">
        <v>0.28000000000000003</v>
      </c>
      <c r="Q230" s="1483">
        <f>'7-11л. МЕНЮ '!H232</f>
        <v>85</v>
      </c>
      <c r="S230" s="101"/>
      <c r="T230" s="255"/>
      <c r="U230" s="3256"/>
      <c r="V230" s="3256"/>
      <c r="W230" s="3256"/>
      <c r="X230" s="3256"/>
      <c r="Y230" s="3256"/>
      <c r="Z230" s="3256"/>
      <c r="AA230" s="3256"/>
      <c r="AB230" s="3256"/>
      <c r="AC230" s="146"/>
      <c r="AD230" s="146"/>
      <c r="AE230" s="146"/>
      <c r="AF230" s="174"/>
      <c r="AG230" s="146"/>
      <c r="AH230" s="146"/>
      <c r="AI230" s="146"/>
      <c r="AJ230" s="146"/>
      <c r="AK230" s="555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</row>
    <row r="231" spans="2:59" ht="14.25" customHeight="1">
      <c r="B231" s="2232" t="str">
        <f>'7-11л. МЕНЮ '!I233</f>
        <v>Пром.пр.</v>
      </c>
      <c r="C231" s="240" t="str">
        <f>'7-11л. МЕНЮ '!B233</f>
        <v>Хлеб пшеничный</v>
      </c>
      <c r="D231" s="248">
        <f>'7-11л. МЕНЮ '!C233</f>
        <v>30</v>
      </c>
      <c r="E231" s="2567">
        <f>'7-11л. МЕНЮ '!D233</f>
        <v>0.6018</v>
      </c>
      <c r="F231" s="2568">
        <f>'7-11л. МЕНЮ '!E233</f>
        <v>0.39</v>
      </c>
      <c r="G231" s="2567">
        <f>'7-11л. МЕНЮ '!F233</f>
        <v>16.260000000000002</v>
      </c>
      <c r="H231" s="2573">
        <f>'7-11л. МЕНЮ '!G233</f>
        <v>70.9572</v>
      </c>
      <c r="I231" s="1157">
        <v>0</v>
      </c>
      <c r="J231" s="1157">
        <v>3.3000000000000002E-2</v>
      </c>
      <c r="K231" s="1157">
        <v>1.2E-2</v>
      </c>
      <c r="L231" s="664">
        <v>0</v>
      </c>
      <c r="M231" s="1157">
        <v>6</v>
      </c>
      <c r="N231" s="1157">
        <v>1.95</v>
      </c>
      <c r="O231" s="1157">
        <v>0.45200000000000001</v>
      </c>
      <c r="P231" s="1157">
        <v>3.3000000000000002E-2</v>
      </c>
      <c r="Q231" s="1463">
        <f>'7-11л. МЕНЮ '!H233</f>
        <v>17</v>
      </c>
      <c r="S231" s="3144"/>
      <c r="T231" s="111"/>
      <c r="U231" s="111"/>
      <c r="V231" s="111"/>
      <c r="W231" s="174"/>
      <c r="X231" s="173"/>
      <c r="Y231" s="173"/>
      <c r="Z231" s="111"/>
      <c r="AA231" s="173"/>
      <c r="AB231" s="328"/>
      <c r="AC231" s="328"/>
      <c r="AD231" s="328"/>
      <c r="AE231" s="328"/>
      <c r="AF231" s="174"/>
      <c r="AG231" s="146"/>
      <c r="AH231" s="146"/>
      <c r="AI231" s="328"/>
      <c r="AJ231" s="146"/>
      <c r="AK231" s="555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</row>
    <row r="232" spans="2:59" ht="13.5" customHeight="1" thickBot="1">
      <c r="B232" s="1465" t="str">
        <f>'7-11л. МЕНЮ '!I234</f>
        <v>Пром.пр.</v>
      </c>
      <c r="C232" s="1278" t="str">
        <f>'7-11л. МЕНЮ '!B234</f>
        <v>Хлеб ржаной</v>
      </c>
      <c r="D232" s="337">
        <f>'7-11л. МЕНЮ '!C234</f>
        <v>20</v>
      </c>
      <c r="E232" s="2567">
        <f>'7-11л. МЕНЮ '!D234</f>
        <v>0.93300000000000005</v>
      </c>
      <c r="F232" s="2568">
        <f>'7-11л. МЕНЮ '!E234</f>
        <v>0.33</v>
      </c>
      <c r="G232" s="2567">
        <f>'7-11л. МЕНЮ '!F234</f>
        <v>8.6869999999999994</v>
      </c>
      <c r="H232" s="2573">
        <f>'7-11л. МЕНЮ '!G234</f>
        <v>41.45</v>
      </c>
      <c r="I232" s="2574">
        <v>0</v>
      </c>
      <c r="J232" s="2574">
        <v>0.05</v>
      </c>
      <c r="K232" s="2574">
        <v>4.5999999999999999E-2</v>
      </c>
      <c r="L232" s="2574">
        <v>0</v>
      </c>
      <c r="M232" s="2575">
        <v>6.6</v>
      </c>
      <c r="N232" s="2576">
        <v>4.68</v>
      </c>
      <c r="O232" s="2574">
        <v>1.32</v>
      </c>
      <c r="P232" s="2663">
        <v>2.8000000000000001E-2</v>
      </c>
      <c r="Q232" s="437">
        <f>'7-11л. МЕНЮ '!H234</f>
        <v>18</v>
      </c>
      <c r="R232" s="464"/>
      <c r="S232" s="2524"/>
      <c r="T232" s="101"/>
      <c r="U232" s="579"/>
      <c r="V232" s="489"/>
      <c r="W232" s="781"/>
      <c r="X232" s="782"/>
      <c r="Y232" s="783"/>
      <c r="Z232" s="210"/>
      <c r="AA232" s="352"/>
      <c r="AB232" s="111"/>
      <c r="AC232" s="489"/>
      <c r="AD232" s="489"/>
      <c r="AE232" s="489"/>
      <c r="AF232" s="490"/>
      <c r="AG232" s="490"/>
      <c r="AH232" s="490"/>
      <c r="AI232" s="489"/>
      <c r="AJ232" s="489"/>
      <c r="AK232" s="513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</row>
    <row r="233" spans="2:59" ht="16.5" customHeight="1">
      <c r="B233" s="413" t="s">
        <v>172</v>
      </c>
      <c r="D233" s="2444">
        <f>'7-11л. МЕНЮ '!C235</f>
        <v>520</v>
      </c>
      <c r="E233" s="1889">
        <f>'7-11л. МЕНЮ '!D235</f>
        <v>21.5594</v>
      </c>
      <c r="F233" s="1890">
        <f>'7-11л. МЕНЮ '!E235</f>
        <v>16.206399999999999</v>
      </c>
      <c r="G233" s="1891">
        <f>'7-11л. МЕНЮ '!F235</f>
        <v>80.521900000000002</v>
      </c>
      <c r="H233" s="2153">
        <f>'7-11л. МЕНЮ '!G235</f>
        <v>554.37090000000012</v>
      </c>
      <c r="I233" s="2057">
        <f t="shared" ref="I233:P233" si="54">SUM(I227:I232)</f>
        <v>11.072800000000001</v>
      </c>
      <c r="J233" s="2057">
        <f t="shared" si="54"/>
        <v>0.3306</v>
      </c>
      <c r="K233" s="2057">
        <f t="shared" si="54"/>
        <v>0.24980000000000002</v>
      </c>
      <c r="L233" s="2144">
        <f t="shared" si="54"/>
        <v>437.24360000000001</v>
      </c>
      <c r="M233" s="2144">
        <f t="shared" si="54"/>
        <v>89.462299999999999</v>
      </c>
      <c r="N233" s="2144">
        <f t="shared" si="54"/>
        <v>202.50299999999999</v>
      </c>
      <c r="O233" s="2057">
        <f t="shared" si="54"/>
        <v>41.0548</v>
      </c>
      <c r="P233" s="2058">
        <f t="shared" si="54"/>
        <v>2.3896999999999995</v>
      </c>
      <c r="Q233" s="642"/>
      <c r="R233" s="101"/>
      <c r="S233" s="3175"/>
      <c r="T233" s="347"/>
      <c r="U233" s="347"/>
      <c r="V233" s="347"/>
      <c r="W233" s="347"/>
      <c r="X233" s="347"/>
      <c r="Y233" s="347"/>
      <c r="Z233" s="347"/>
      <c r="AA233" s="347"/>
      <c r="AB233" s="111"/>
      <c r="AC233" s="777"/>
      <c r="AD233" s="777"/>
      <c r="AE233" s="777"/>
      <c r="AF233" s="777"/>
      <c r="AG233" s="778"/>
      <c r="AH233" s="778"/>
      <c r="AI233" s="777"/>
      <c r="AJ233" s="777"/>
      <c r="AK233" s="513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</row>
    <row r="234" spans="2:59" ht="15" customHeight="1">
      <c r="B234" s="695"/>
      <c r="C234" s="696" t="s">
        <v>11</v>
      </c>
      <c r="D234" s="1120">
        <v>0.25</v>
      </c>
      <c r="E234" s="1892">
        <f>'7-11л. МЕНЮ '!D236</f>
        <v>19.25</v>
      </c>
      <c r="F234" s="3382">
        <f>'7-11л. МЕНЮ '!E236</f>
        <v>19.75</v>
      </c>
      <c r="G234" s="1893">
        <f>'7-11л. МЕНЮ '!F236</f>
        <v>83.75</v>
      </c>
      <c r="H234" s="2154">
        <f>'7-11л. МЕНЮ '!G236</f>
        <v>587.5</v>
      </c>
      <c r="I234" s="2039">
        <f t="shared" ref="I234:P234" si="55">I612</f>
        <v>15</v>
      </c>
      <c r="J234" s="2039">
        <f t="shared" si="55"/>
        <v>0.3</v>
      </c>
      <c r="K234" s="2039">
        <f t="shared" si="55"/>
        <v>0.35</v>
      </c>
      <c r="L234" s="2039">
        <f t="shared" si="55"/>
        <v>175</v>
      </c>
      <c r="M234" s="2136">
        <f t="shared" si="55"/>
        <v>275</v>
      </c>
      <c r="N234" s="2136">
        <f t="shared" si="55"/>
        <v>275</v>
      </c>
      <c r="O234" s="2039">
        <f t="shared" si="55"/>
        <v>62.5</v>
      </c>
      <c r="P234" s="2040">
        <f t="shared" si="55"/>
        <v>3</v>
      </c>
      <c r="Q234" s="732"/>
      <c r="R234" s="110"/>
      <c r="AF234" s="146"/>
      <c r="AG234" s="146"/>
      <c r="AH234" s="146"/>
      <c r="AI234" s="146"/>
      <c r="AJ234" s="146"/>
      <c r="AK234" s="513"/>
      <c r="AL234" s="194"/>
      <c r="AM234" s="181"/>
      <c r="AN234" s="181"/>
      <c r="AO234" s="194"/>
      <c r="AP234" s="472"/>
      <c r="AQ234" s="194"/>
      <c r="AR234" s="194"/>
      <c r="AS234" s="101"/>
      <c r="AT234" s="12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</row>
    <row r="235" spans="2:59" ht="15" customHeight="1" thickBot="1">
      <c r="B235" s="227"/>
      <c r="C235" s="693" t="s">
        <v>345</v>
      </c>
      <c r="D235" s="715"/>
      <c r="E235" s="1887">
        <f>'7-11л. МЕНЮ '!D237</f>
        <v>2.9992207792207815</v>
      </c>
      <c r="F235" s="705">
        <f>'7-11л. МЕНЮ '!E237</f>
        <v>-4.4855696202531661</v>
      </c>
      <c r="G235" s="1888">
        <f>'7-11л. МЕНЮ '!F237</f>
        <v>-0.96361194029850594</v>
      </c>
      <c r="H235" s="1931">
        <f>'7-11л. МЕНЮ '!G237</f>
        <v>-1.4097489361702067</v>
      </c>
      <c r="I235" s="1947">
        <f t="shared" ref="I235:P235" si="56">(I233*100/I610)-25</f>
        <v>-6.5453333333333283</v>
      </c>
      <c r="J235" s="1947">
        <f t="shared" si="56"/>
        <v>2.5500000000000043</v>
      </c>
      <c r="K235" s="1947">
        <f t="shared" si="56"/>
        <v>-7.1571428571428548</v>
      </c>
      <c r="L235" s="1947">
        <f t="shared" si="56"/>
        <v>37.463371428571428</v>
      </c>
      <c r="M235" s="1947">
        <f t="shared" si="56"/>
        <v>-16.867063636363639</v>
      </c>
      <c r="N235" s="1947">
        <f t="shared" si="56"/>
        <v>-6.5906363636363636</v>
      </c>
      <c r="O235" s="1947">
        <f t="shared" si="56"/>
        <v>-8.5780800000000035</v>
      </c>
      <c r="P235" s="1948">
        <f t="shared" si="56"/>
        <v>-5.085833333333337</v>
      </c>
      <c r="Q235" s="736"/>
      <c r="R235" s="101"/>
      <c r="AF235" s="146"/>
      <c r="AG235" s="146"/>
      <c r="AH235" s="146"/>
      <c r="AI235" s="146"/>
      <c r="AJ235" s="146"/>
      <c r="AK235" s="513"/>
      <c r="AL235" s="194"/>
      <c r="AM235" s="194"/>
      <c r="AN235" s="194"/>
      <c r="AO235" s="194"/>
      <c r="AP235" s="194"/>
      <c r="AQ235" s="194"/>
      <c r="AR235" s="194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</row>
    <row r="236" spans="2:59" ht="15.75">
      <c r="B236" s="1280"/>
      <c r="C236" s="2225" t="s">
        <v>108</v>
      </c>
      <c r="D236" s="54"/>
      <c r="E236" s="2222"/>
      <c r="F236" s="1114"/>
      <c r="G236" s="1114"/>
      <c r="H236" s="2016"/>
      <c r="I236" s="1431"/>
      <c r="J236" s="1431"/>
      <c r="K236" s="1431"/>
      <c r="L236" s="1431"/>
      <c r="M236" s="1431"/>
      <c r="N236" s="1431"/>
      <c r="O236" s="1431"/>
      <c r="P236" s="1432"/>
      <c r="Q236" s="735"/>
      <c r="R236" s="110"/>
      <c r="AF236" s="146"/>
      <c r="AG236" s="146"/>
      <c r="AH236" s="146"/>
      <c r="AI236" s="146"/>
      <c r="AJ236" s="146"/>
      <c r="AK236" s="3149"/>
      <c r="AL236" s="101"/>
      <c r="AM236" s="181"/>
      <c r="AN236" s="181"/>
      <c r="AO236" s="101"/>
      <c r="AP236" s="96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</row>
    <row r="237" spans="2:59" ht="15.75">
      <c r="B237" s="1159" t="str">
        <f>'7-11л. МЕНЮ '!I239</f>
        <v>53 / 21</v>
      </c>
      <c r="C237" s="245" t="str">
        <f>'7-11л. МЕНЮ '!B239</f>
        <v xml:space="preserve">Икра свекольная </v>
      </c>
      <c r="D237" s="248">
        <f>'7-11л. МЕНЮ '!C239</f>
        <v>60</v>
      </c>
      <c r="E237" s="1309">
        <f>'7-11л. МЕНЮ '!D239</f>
        <v>0.9</v>
      </c>
      <c r="F237" s="1233">
        <f>'7-11л. МЕНЮ '!E239</f>
        <v>2.16</v>
      </c>
      <c r="G237" s="323">
        <f>'7-11л. МЕНЮ '!F239</f>
        <v>5.0999999999999996</v>
      </c>
      <c r="H237" s="2226">
        <f>'7-11л. МЕНЮ '!G239</f>
        <v>43.2</v>
      </c>
      <c r="I237" s="2015">
        <v>4.4400000000000004</v>
      </c>
      <c r="J237" s="1429">
        <v>1.2E-2</v>
      </c>
      <c r="K237" s="2125">
        <v>8.0000000000000002E-3</v>
      </c>
      <c r="L237" s="1285">
        <v>0</v>
      </c>
      <c r="M237" s="1439">
        <v>16.8</v>
      </c>
      <c r="N237" s="2155">
        <v>24.6</v>
      </c>
      <c r="O237" s="1752">
        <v>12.6</v>
      </c>
      <c r="P237" s="1752">
        <v>0.72599999999999998</v>
      </c>
      <c r="Q237" s="1466">
        <f>'7-11л. МЕНЮ '!H239</f>
        <v>9</v>
      </c>
      <c r="R237" s="630"/>
      <c r="AF237" s="174"/>
      <c r="AG237" s="501"/>
      <c r="AH237" s="501"/>
      <c r="AI237" s="501"/>
      <c r="AJ237" s="501"/>
      <c r="AK237" s="555"/>
      <c r="AL237" s="480"/>
      <c r="AM237" s="480"/>
      <c r="AN237" s="480"/>
      <c r="AO237" s="480"/>
      <c r="AP237" s="480"/>
      <c r="AQ237" s="476"/>
      <c r="AR237" s="476"/>
      <c r="AS237" s="48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</row>
    <row r="238" spans="2:59" ht="13.5" customHeight="1">
      <c r="B238" s="1090" t="str">
        <f>'7-11л. МЕНЮ '!I240</f>
        <v>116 /21</v>
      </c>
      <c r="C238" s="240" t="str">
        <f>'7-11л. МЕНЮ '!B240</f>
        <v>Суп из овощей со сметаной</v>
      </c>
      <c r="D238" s="246">
        <f>'7-11л. МЕНЮ '!C240</f>
        <v>200</v>
      </c>
      <c r="E238" s="1232">
        <f>'7-11л. МЕНЮ '!D240</f>
        <v>1.72</v>
      </c>
      <c r="F238" s="2198">
        <f>'7-11л. МЕНЮ '!E240</f>
        <v>4.28</v>
      </c>
      <c r="G238" s="322">
        <f>'7-11л. МЕНЮ '!F240</f>
        <v>5.22</v>
      </c>
      <c r="H238" s="2665">
        <f>'7-11л. МЕНЮ '!G240</f>
        <v>66.28</v>
      </c>
      <c r="I238" s="1429">
        <v>5.8079999999999998</v>
      </c>
      <c r="J238" s="1429">
        <v>6.0999999999999999E-2</v>
      </c>
      <c r="K238" s="1429">
        <v>4.2000000000000003E-2</v>
      </c>
      <c r="L238" s="727">
        <v>3.21</v>
      </c>
      <c r="M238" s="1752">
        <v>22.1</v>
      </c>
      <c r="N238" s="1752">
        <v>38.799999999999997</v>
      </c>
      <c r="O238" s="1752">
        <v>14.99</v>
      </c>
      <c r="P238" s="2133">
        <v>0.57299999999999995</v>
      </c>
      <c r="Q238" s="1483">
        <f>'7-11л. МЕНЮ '!H240</f>
        <v>23</v>
      </c>
      <c r="R238" s="110"/>
      <c r="AF238" s="174"/>
      <c r="AG238" s="146"/>
      <c r="AH238" s="146"/>
      <c r="AI238" s="146"/>
      <c r="AJ238" s="146"/>
      <c r="AK238" s="555"/>
      <c r="AL238" s="204"/>
      <c r="AM238" s="204"/>
      <c r="AN238" s="204"/>
      <c r="AO238" s="204"/>
      <c r="AP238" s="204"/>
      <c r="AQ238" s="204"/>
      <c r="AR238" s="204"/>
      <c r="AS238" s="204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</row>
    <row r="239" spans="2:59" ht="12.75" customHeight="1">
      <c r="B239" s="1470" t="str">
        <f>'7-11л. МЕНЮ '!I241</f>
        <v>347/21</v>
      </c>
      <c r="C239" s="728" t="str">
        <f>'7-11л. МЕНЮ '!B241</f>
        <v>Котлеты школьные</v>
      </c>
      <c r="D239" s="338">
        <f>'7-11л. МЕНЮ '!C241</f>
        <v>90</v>
      </c>
      <c r="E239" s="1751">
        <f>'7-11л. МЕНЮ '!D241</f>
        <v>15.065</v>
      </c>
      <c r="F239" s="1552">
        <f>'7-11л. МЕНЮ '!E241</f>
        <v>13.0045</v>
      </c>
      <c r="G239" s="1552">
        <f>'7-11л. МЕНЮ '!F241</f>
        <v>13.177899999999999</v>
      </c>
      <c r="H239" s="1993">
        <f>'7-11л. МЕНЮ '!G241</f>
        <v>229.8066</v>
      </c>
      <c r="I239" s="1429">
        <v>0.13300000000000001</v>
      </c>
      <c r="J239" s="1429">
        <v>5.3100000000000001E-2</v>
      </c>
      <c r="K239" s="1429">
        <v>0.1164</v>
      </c>
      <c r="L239" s="727">
        <v>2.6747999999999998</v>
      </c>
      <c r="M239" s="1439">
        <v>30.882000000000001</v>
      </c>
      <c r="N239" s="1439">
        <v>102.4</v>
      </c>
      <c r="O239" s="1752">
        <v>18.899999999999999</v>
      </c>
      <c r="P239" s="2133">
        <v>0.86299999999999999</v>
      </c>
      <c r="Q239" s="1483">
        <f>'7-11л. МЕНЮ '!H241</f>
        <v>57</v>
      </c>
      <c r="R239" s="114"/>
      <c r="AF239" s="174"/>
      <c r="AG239" s="498"/>
      <c r="AH239" s="498"/>
      <c r="AI239" s="146"/>
      <c r="AJ239" s="146"/>
      <c r="AK239" s="555"/>
      <c r="AL239" s="111"/>
      <c r="AM239" s="111"/>
      <c r="AN239" s="111"/>
      <c r="AO239" s="111"/>
      <c r="AP239" s="111"/>
      <c r="AQ239" s="111"/>
      <c r="AR239" s="111"/>
      <c r="AS239" s="173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</row>
    <row r="240" spans="2:59">
      <c r="B240" s="1090" t="str">
        <f>'7-11л. МЕНЮ '!I242</f>
        <v>303/17</v>
      </c>
      <c r="C240" s="258" t="str">
        <f>'7-11л. МЕНЮ '!B242</f>
        <v>Каша вязкая гречневая</v>
      </c>
      <c r="D240" s="246">
        <f>'7-11л. МЕНЮ '!C242</f>
        <v>150</v>
      </c>
      <c r="E240" s="1232">
        <f>'7-11л. МЕНЮ '!D242</f>
        <v>0.45800000000000002</v>
      </c>
      <c r="F240" s="322">
        <f>'7-11л. МЕНЮ '!E242</f>
        <v>5.077</v>
      </c>
      <c r="G240" s="322">
        <f>'7-11л. МЕНЮ '!F242</f>
        <v>20.521999999999998</v>
      </c>
      <c r="H240" s="1285">
        <f>'7-11л. МЕНЮ '!G242</f>
        <v>145.5</v>
      </c>
      <c r="I240" s="322">
        <v>0</v>
      </c>
      <c r="J240" s="322">
        <v>0.11600000000000001</v>
      </c>
      <c r="K240" s="322">
        <v>6.3E-2</v>
      </c>
      <c r="L240" s="664">
        <v>0</v>
      </c>
      <c r="M240" s="1157">
        <v>8.4450000000000003</v>
      </c>
      <c r="N240" s="1157">
        <v>10.887</v>
      </c>
      <c r="O240" s="1752">
        <v>11.7</v>
      </c>
      <c r="P240" s="1748">
        <v>0.42299999999999999</v>
      </c>
      <c r="Q240" s="1466">
        <f>'7-11л. МЕНЮ '!H242</f>
        <v>31</v>
      </c>
      <c r="R240" s="101"/>
      <c r="AF240" s="174"/>
      <c r="AG240" s="146"/>
      <c r="AH240" s="498"/>
      <c r="AI240" s="146"/>
      <c r="AJ240" s="146"/>
      <c r="AK240" s="555"/>
      <c r="AL240" s="492"/>
      <c r="AM240" s="492"/>
      <c r="AN240" s="492"/>
      <c r="AO240" s="493"/>
      <c r="AP240" s="493"/>
      <c r="AQ240" s="492"/>
      <c r="AR240" s="492"/>
      <c r="AS240" s="492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</row>
    <row r="241" spans="2:59">
      <c r="B241" s="1090" t="str">
        <f>'7-11л. МЕНЮ '!I243</f>
        <v>460 / 21</v>
      </c>
      <c r="C241" s="258" t="str">
        <f>'7-11л. МЕНЮ '!B243</f>
        <v>Чай с молоком</v>
      </c>
      <c r="D241" s="246">
        <f>'7-11л. МЕНЮ '!C243</f>
        <v>190</v>
      </c>
      <c r="E241" s="1232">
        <f>'7-11л. МЕНЮ '!D243</f>
        <v>4.12</v>
      </c>
      <c r="F241" s="322">
        <f>'7-11л. МЕНЮ '!E243</f>
        <v>3.45</v>
      </c>
      <c r="G241" s="322">
        <f>'7-11л. МЕНЮ '!F243</f>
        <v>11.85</v>
      </c>
      <c r="H241" s="1285">
        <f>'7-11л. МЕНЮ '!G243</f>
        <v>94.86</v>
      </c>
      <c r="I241" s="1752">
        <v>0.98</v>
      </c>
      <c r="J241" s="1752">
        <v>0.05</v>
      </c>
      <c r="K241" s="1752">
        <v>0.04</v>
      </c>
      <c r="L241" s="727">
        <v>26.59</v>
      </c>
      <c r="M241" s="2152">
        <v>155.91999999999999</v>
      </c>
      <c r="N241" s="1439">
        <v>117.51</v>
      </c>
      <c r="O241" s="1157">
        <v>23.94</v>
      </c>
      <c r="P241" s="2133">
        <v>0.51</v>
      </c>
      <c r="Q241" s="1466">
        <f>'7-11л. МЕНЮ '!H243</f>
        <v>71</v>
      </c>
      <c r="R241" s="101"/>
      <c r="AF241" s="174"/>
      <c r="AG241" s="498"/>
      <c r="AH241" s="146"/>
      <c r="AI241" s="146"/>
      <c r="AJ241" s="146"/>
      <c r="AK241" s="555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</row>
    <row r="242" spans="2:59">
      <c r="B242" s="1273" t="str">
        <f>'7-11л. МЕНЮ '!I244</f>
        <v>Пром.пр.</v>
      </c>
      <c r="C242" s="245" t="str">
        <f>'7-11л. МЕНЮ '!B244</f>
        <v>Хлеб пшеничный</v>
      </c>
      <c r="D242" s="246">
        <f>'7-11л. МЕНЮ '!C244</f>
        <v>50</v>
      </c>
      <c r="E242" s="1232">
        <f>'7-11л. МЕНЮ '!D244</f>
        <v>1.0029999999999999</v>
      </c>
      <c r="F242" s="322">
        <f>'7-11л. МЕНЮ '!E244</f>
        <v>0.65</v>
      </c>
      <c r="G242" s="322">
        <f>'7-11л. МЕНЮ '!F244</f>
        <v>27.1</v>
      </c>
      <c r="H242" s="1285">
        <f>'7-11л. МЕНЮ '!G244</f>
        <v>118.262</v>
      </c>
      <c r="I242" s="1157">
        <v>0</v>
      </c>
      <c r="J242" s="1157">
        <v>5.5E-2</v>
      </c>
      <c r="K242" s="1157">
        <v>0.02</v>
      </c>
      <c r="L242" s="664">
        <v>0</v>
      </c>
      <c r="M242" s="1308">
        <v>10</v>
      </c>
      <c r="N242" s="1157">
        <v>3.25</v>
      </c>
      <c r="O242" s="1157">
        <v>0.7</v>
      </c>
      <c r="P242" s="1157">
        <v>5.5E-2</v>
      </c>
      <c r="Q242" s="1466">
        <f>'7-11л. МЕНЮ '!H244</f>
        <v>17</v>
      </c>
      <c r="R242" s="120"/>
      <c r="AF242" s="174"/>
      <c r="AG242" s="146"/>
      <c r="AH242" s="146"/>
      <c r="AI242" s="146"/>
      <c r="AJ242" s="146"/>
      <c r="AK242" s="555"/>
      <c r="AL242" s="101"/>
      <c r="AM242" s="101"/>
      <c r="AN242" s="101"/>
      <c r="AO242" s="101"/>
      <c r="AP242" s="472"/>
      <c r="AQ242" s="101"/>
      <c r="AR242" s="472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</row>
    <row r="243" spans="2:59">
      <c r="B243" s="1273" t="str">
        <f>'7-11л. МЕНЮ '!I245</f>
        <v>Пром.пр.</v>
      </c>
      <c r="C243" s="245" t="str">
        <f>'7-11л. МЕНЮ '!B245</f>
        <v>Хлеб ржаной</v>
      </c>
      <c r="D243" s="246">
        <f>'7-11л. МЕНЮ '!C245</f>
        <v>30</v>
      </c>
      <c r="E243" s="1232">
        <f>'7-11л. МЕНЮ '!D245</f>
        <v>1.4</v>
      </c>
      <c r="F243" s="322">
        <f>'7-11л. МЕНЮ '!E245</f>
        <v>0.495</v>
      </c>
      <c r="G243" s="322">
        <f>'7-11л. МЕНЮ '!F245</f>
        <v>13.031000000000001</v>
      </c>
      <c r="H243" s="1285">
        <f>'7-11л. МЕНЮ '!G245</f>
        <v>62.174999999999997</v>
      </c>
      <c r="I243" s="1752">
        <v>0</v>
      </c>
      <c r="J243" s="1752">
        <v>7.4999999999999997E-2</v>
      </c>
      <c r="K243" s="1752">
        <v>7.4999999999999997E-2</v>
      </c>
      <c r="L243" s="727">
        <v>0</v>
      </c>
      <c r="M243" s="2027">
        <v>9.9</v>
      </c>
      <c r="N243" s="1752">
        <v>7.02</v>
      </c>
      <c r="O243" s="1157">
        <v>1.98</v>
      </c>
      <c r="P243" s="1748">
        <v>4.2000000000000003E-2</v>
      </c>
      <c r="Q243" s="1466">
        <f>'7-11л. МЕНЮ '!H245</f>
        <v>18</v>
      </c>
      <c r="R243" s="114"/>
      <c r="AF243" s="174"/>
      <c r="AG243" s="146"/>
      <c r="AH243" s="146"/>
      <c r="AI243" s="146"/>
      <c r="AJ243" s="146"/>
      <c r="AK243" s="555"/>
      <c r="AL243" s="101"/>
      <c r="AM243" s="101"/>
      <c r="AN243" s="101"/>
      <c r="AO243" s="101"/>
      <c r="AP243" s="101"/>
      <c r="AQ243" s="101"/>
      <c r="AR243" s="472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</row>
    <row r="244" spans="2:59" ht="15.75" thickBot="1">
      <c r="B244" s="1465" t="str">
        <f>'7-11л. МЕНЮ '!I246</f>
        <v xml:space="preserve">338 / 17 </v>
      </c>
      <c r="C244" s="185" t="str">
        <f>'7-11л. МЕНЮ '!B246</f>
        <v>Фрукты свежие (яблоки)</v>
      </c>
      <c r="D244" s="337">
        <f>'7-11л. МЕНЮ '!C246</f>
        <v>105</v>
      </c>
      <c r="E244" s="1232">
        <f>'7-11л. МЕНЮ '!D246</f>
        <v>0.42</v>
      </c>
      <c r="F244" s="322">
        <f>'7-11л. МЕНЮ '!E246</f>
        <v>0.42</v>
      </c>
      <c r="G244" s="322">
        <f>'7-11л. МЕНЮ '!F246</f>
        <v>10.29</v>
      </c>
      <c r="H244" s="1285">
        <f>'7-11л. МЕНЮ '!G246</f>
        <v>49.35</v>
      </c>
      <c r="I244" s="1157">
        <v>10.5</v>
      </c>
      <c r="J244" s="1157">
        <v>3.15E-2</v>
      </c>
      <c r="K244" s="1157">
        <v>2.1000000000000001E-2</v>
      </c>
      <c r="L244" s="664">
        <v>0</v>
      </c>
      <c r="M244" s="1157">
        <v>16.8</v>
      </c>
      <c r="N244" s="1157">
        <v>11.55</v>
      </c>
      <c r="O244" s="1157">
        <v>9.4499999999999993</v>
      </c>
      <c r="P244" s="1157">
        <v>2.31</v>
      </c>
      <c r="Q244" s="1466">
        <f>'7-11л. МЕНЮ '!H246</f>
        <v>86</v>
      </c>
      <c r="R244" s="120"/>
      <c r="AF244" s="174"/>
      <c r="AG244" s="146"/>
      <c r="AH244" s="146"/>
      <c r="AI244" s="146"/>
      <c r="AJ244" s="146"/>
      <c r="AK244" s="555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</row>
    <row r="245" spans="2:59">
      <c r="B245" s="1476" t="s">
        <v>160</v>
      </c>
      <c r="C245" s="1477"/>
      <c r="D245" s="2438">
        <f>'7-11л. МЕНЮ '!C247</f>
        <v>875</v>
      </c>
      <c r="E245" s="679">
        <f>'7-11л. МЕНЮ '!D247</f>
        <v>25.085999999999999</v>
      </c>
      <c r="F245" s="680">
        <f>'7-11л. МЕНЮ '!E247</f>
        <v>29.536500000000004</v>
      </c>
      <c r="G245" s="680">
        <f>'7-11л. МЕНЮ '!F247</f>
        <v>106.29089999999999</v>
      </c>
      <c r="H245" s="1933">
        <f>'7-11л. МЕНЮ '!G247</f>
        <v>809.43359999999996</v>
      </c>
      <c r="I245" s="2057">
        <f t="shared" ref="I245:P245" si="57">SUM(I237:I244)</f>
        <v>21.861000000000001</v>
      </c>
      <c r="J245" s="2057">
        <f t="shared" si="57"/>
        <v>0.4536</v>
      </c>
      <c r="K245" s="2057">
        <f t="shared" si="57"/>
        <v>0.38540000000000002</v>
      </c>
      <c r="L245" s="2057">
        <f t="shared" si="57"/>
        <v>32.474800000000002</v>
      </c>
      <c r="M245" s="2144">
        <f t="shared" si="57"/>
        <v>270.84699999999998</v>
      </c>
      <c r="N245" s="2144">
        <f t="shared" si="57"/>
        <v>316.017</v>
      </c>
      <c r="O245" s="2144">
        <f t="shared" si="57"/>
        <v>94.26</v>
      </c>
      <c r="P245" s="2058">
        <f t="shared" si="57"/>
        <v>5.5019999999999998</v>
      </c>
      <c r="Q245" s="739"/>
      <c r="R245" s="110"/>
      <c r="AF245" s="489"/>
      <c r="AG245" s="490"/>
      <c r="AH245" s="490"/>
      <c r="AI245" s="490"/>
      <c r="AJ245" s="489"/>
      <c r="AK245" s="513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</row>
    <row r="246" spans="2:59">
      <c r="B246" s="166"/>
      <c r="C246" s="1281" t="s">
        <v>11</v>
      </c>
      <c r="D246" s="1120">
        <v>0.35</v>
      </c>
      <c r="E246" s="1802">
        <f>'7-11л. МЕНЮ '!D248</f>
        <v>26.95</v>
      </c>
      <c r="F246" s="1803">
        <f>'7-11л. МЕНЮ '!E248</f>
        <v>27.65</v>
      </c>
      <c r="G246" s="1803">
        <f>'7-11л. МЕНЮ '!F248</f>
        <v>117.25</v>
      </c>
      <c r="H246" s="1935">
        <f>'7-11л. МЕНЮ '!G248</f>
        <v>822.5</v>
      </c>
      <c r="I246" s="2039">
        <f t="shared" ref="I246:P246" si="58">I616</f>
        <v>21</v>
      </c>
      <c r="J246" s="2039">
        <f t="shared" si="58"/>
        <v>0.42</v>
      </c>
      <c r="K246" s="2039">
        <f t="shared" si="58"/>
        <v>0.49</v>
      </c>
      <c r="L246" s="2039">
        <f t="shared" si="58"/>
        <v>245</v>
      </c>
      <c r="M246" s="2136">
        <f t="shared" si="58"/>
        <v>385</v>
      </c>
      <c r="N246" s="2136">
        <f t="shared" si="58"/>
        <v>385</v>
      </c>
      <c r="O246" s="2039">
        <f t="shared" si="58"/>
        <v>87.5</v>
      </c>
      <c r="P246" s="2040">
        <f t="shared" si="58"/>
        <v>4.2</v>
      </c>
      <c r="Q246" s="739"/>
      <c r="R246" s="110"/>
      <c r="AF246" s="777"/>
      <c r="AG246" s="778"/>
      <c r="AH246" s="778"/>
      <c r="AI246" s="778"/>
      <c r="AJ246" s="777"/>
      <c r="AK246" s="513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</row>
    <row r="247" spans="2:59" ht="15.75" thickBot="1">
      <c r="B247" s="227"/>
      <c r="C247" s="693" t="s">
        <v>345</v>
      </c>
      <c r="D247" s="715"/>
      <c r="E247" s="1458">
        <f>'7-11л. МЕНЮ '!D249</f>
        <v>-2.4207792207792238</v>
      </c>
      <c r="F247" s="428">
        <f>'7-11л. МЕНЮ '!E249</f>
        <v>2.3879746835443072</v>
      </c>
      <c r="G247" s="428">
        <f>'7-11л. МЕНЮ '!F249</f>
        <v>-3.271373134328357</v>
      </c>
      <c r="H247" s="1931">
        <f>'7-11л. МЕНЮ '!G249</f>
        <v>-0.55601702127659536</v>
      </c>
      <c r="I247" s="1947">
        <f t="shared" ref="I247:P247" si="59">(I245*100/I610)-35</f>
        <v>1.4349999999999952</v>
      </c>
      <c r="J247" s="1947">
        <f t="shared" si="59"/>
        <v>2.8000000000000043</v>
      </c>
      <c r="K247" s="1947">
        <f t="shared" si="59"/>
        <v>-7.4714285714285715</v>
      </c>
      <c r="L247" s="1947">
        <f t="shared" si="59"/>
        <v>-30.360742857142856</v>
      </c>
      <c r="M247" s="1947">
        <f t="shared" si="59"/>
        <v>-10.377545454545459</v>
      </c>
      <c r="N247" s="1947">
        <f t="shared" si="59"/>
        <v>-6.271181818181816</v>
      </c>
      <c r="O247" s="1947">
        <f t="shared" si="59"/>
        <v>2.7040000000000006</v>
      </c>
      <c r="P247" s="1948">
        <f t="shared" si="59"/>
        <v>10.849999999999994</v>
      </c>
      <c r="Q247" s="70"/>
      <c r="R247" s="110"/>
      <c r="AF247" s="146"/>
      <c r="AG247" s="146"/>
      <c r="AH247" s="146"/>
      <c r="AI247" s="146"/>
      <c r="AJ247" s="146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</row>
    <row r="248" spans="2:59">
      <c r="B248" s="648"/>
      <c r="C248" s="523" t="s">
        <v>199</v>
      </c>
      <c r="D248" s="54"/>
      <c r="E248" s="1915"/>
      <c r="F248" s="1906"/>
      <c r="G248" s="1906"/>
      <c r="H248" s="2100"/>
      <c r="I248" s="2100"/>
      <c r="J248" s="2100"/>
      <c r="K248" s="2100"/>
      <c r="L248" s="2100"/>
      <c r="M248" s="2100"/>
      <c r="N248" s="2100"/>
      <c r="O248" s="2100"/>
      <c r="P248" s="2140"/>
      <c r="Q248" s="735"/>
      <c r="R248" s="101"/>
      <c r="AF248" s="281"/>
      <c r="AG248" s="281"/>
      <c r="AH248" s="281"/>
      <c r="AI248" s="281"/>
      <c r="AJ248" s="3150"/>
      <c r="AK248" s="513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</row>
    <row r="249" spans="2:59" ht="18.75" customHeight="1">
      <c r="B249" s="743" t="str">
        <f>'7-11л. МЕНЮ '!I251</f>
        <v>784/22</v>
      </c>
      <c r="C249" s="230" t="str">
        <f>'7-11л. МЕНЮ '!B251</f>
        <v>Кисель абрикосовый</v>
      </c>
      <c r="D249" s="246">
        <f>'7-11л. МЕНЮ '!C251</f>
        <v>190</v>
      </c>
      <c r="E249" s="1245">
        <f>'7-11л. МЕНЮ '!D251</f>
        <v>0.13800000000000001</v>
      </c>
      <c r="F249" s="322">
        <f>'7-11л. МЕНЮ '!E251</f>
        <v>4.1200000000000001E-2</v>
      </c>
      <c r="G249" s="322">
        <f>'7-11л. МЕНЮ '!F251</f>
        <v>15.76</v>
      </c>
      <c r="H249" s="727">
        <f>'7-11л. МЕНЮ '!G251</f>
        <v>64.02</v>
      </c>
      <c r="I249" s="322">
        <v>0.72030000000000005</v>
      </c>
      <c r="J249" s="322">
        <v>2.8E-3</v>
      </c>
      <c r="K249" s="322">
        <v>5.7999999999999996E-3</v>
      </c>
      <c r="L249" s="664">
        <v>0.22700000000000001</v>
      </c>
      <c r="M249" s="1157">
        <v>5.26</v>
      </c>
      <c r="N249" s="1157">
        <v>5.27</v>
      </c>
      <c r="O249" s="1157">
        <v>1.3878999999999999</v>
      </c>
      <c r="P249" s="1748">
        <v>0.2636</v>
      </c>
      <c r="Q249" s="449">
        <f>'7-11л. МЕНЮ '!H251</f>
        <v>77</v>
      </c>
      <c r="R249" s="206"/>
      <c r="AF249" s="174"/>
      <c r="AG249" s="146"/>
      <c r="AH249" s="146"/>
      <c r="AI249" s="146"/>
      <c r="AJ249" s="146"/>
      <c r="AK249" s="513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</row>
    <row r="250" spans="2:59">
      <c r="B250" s="2602" t="str">
        <f>'7-11л. МЕНЮ '!I252</f>
        <v>ТТК/478/22</v>
      </c>
      <c r="C250" s="230" t="str">
        <f>'7-11л. МЕНЮ '!B252</f>
        <v xml:space="preserve">Биточки из печени </v>
      </c>
      <c r="D250" s="246">
        <f>'7-11л. МЕНЮ '!C252</f>
        <v>90</v>
      </c>
      <c r="E250" s="1245">
        <f>'7-11л. МЕНЮ '!D252</f>
        <v>3.2667000000000002</v>
      </c>
      <c r="F250" s="322">
        <f>'7-11л. МЕНЮ '!E252</f>
        <v>6.9188000000000001</v>
      </c>
      <c r="G250" s="322">
        <f>'7-11л. МЕНЮ '!F252</f>
        <v>5.5556000000000001</v>
      </c>
      <c r="H250" s="727">
        <f>'7-11л. МЕНЮ '!G252</f>
        <v>97.808000000000007</v>
      </c>
      <c r="I250" s="1429">
        <v>0.89159999999999995</v>
      </c>
      <c r="J250" s="1429">
        <v>9.9599999999999994E-2</v>
      </c>
      <c r="K250" s="1429">
        <v>0.59940000000000004</v>
      </c>
      <c r="L250" s="2518">
        <v>210.40914000000001</v>
      </c>
      <c r="M250" s="1752">
        <v>28.0778</v>
      </c>
      <c r="N250" s="1439">
        <v>25.285350000000001</v>
      </c>
      <c r="O250" s="1752">
        <v>2.7983899999999999</v>
      </c>
      <c r="P250" s="2133">
        <v>0.51570000000000005</v>
      </c>
      <c r="Q250" s="449">
        <f>'7-11л. МЕНЮ '!H252</f>
        <v>49</v>
      </c>
      <c r="R250" s="101"/>
      <c r="AF250" s="1248"/>
      <c r="AG250" s="146"/>
      <c r="AH250" s="498"/>
      <c r="AI250" s="146"/>
      <c r="AJ250" s="146"/>
      <c r="AK250" s="513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</row>
    <row r="251" spans="2:59" ht="15.75" thickBot="1">
      <c r="B251" s="744" t="str">
        <f>'7-11л. МЕНЮ '!I253</f>
        <v>Пром.пр.</v>
      </c>
      <c r="C251" s="185" t="str">
        <f>'7-11л. МЕНЮ '!B253</f>
        <v>Хлеб ржаной</v>
      </c>
      <c r="D251" s="337">
        <f>'7-11л. МЕНЮ '!C253</f>
        <v>20</v>
      </c>
      <c r="E251" s="1245">
        <f>'7-11л. МЕНЮ '!D253</f>
        <v>0.93300000000000005</v>
      </c>
      <c r="F251" s="322">
        <f>'7-11л. МЕНЮ '!E253</f>
        <v>0.33</v>
      </c>
      <c r="G251" s="322">
        <f>'7-11л. МЕНЮ '!F253</f>
        <v>8.6869999999999994</v>
      </c>
      <c r="H251" s="727">
        <f>'7-11л. МЕНЮ '!G253</f>
        <v>41.45</v>
      </c>
      <c r="I251" s="428">
        <v>0</v>
      </c>
      <c r="J251" s="428">
        <v>0.05</v>
      </c>
      <c r="K251" s="428">
        <v>4.5999999999999999E-2</v>
      </c>
      <c r="L251" s="740">
        <v>0</v>
      </c>
      <c r="M251" s="2508">
        <v>6.6</v>
      </c>
      <c r="N251" s="705">
        <v>4.68</v>
      </c>
      <c r="O251" s="428">
        <v>1.32</v>
      </c>
      <c r="P251" s="709">
        <v>2.8000000000000001E-2</v>
      </c>
      <c r="Q251" s="449">
        <f>'7-11л. МЕНЮ '!H253</f>
        <v>18</v>
      </c>
      <c r="R251" s="101"/>
      <c r="AF251" s="174"/>
      <c r="AG251" s="146"/>
      <c r="AH251" s="146"/>
      <c r="AI251" s="328"/>
      <c r="AJ251" s="146"/>
      <c r="AK251" s="513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</row>
    <row r="252" spans="2:59" ht="14.25" customHeight="1">
      <c r="B252" s="413" t="s">
        <v>206</v>
      </c>
      <c r="C252" s="677"/>
      <c r="D252" s="1478">
        <f>'7-11л. МЕНЮ '!C254</f>
        <v>300</v>
      </c>
      <c r="E252" s="679">
        <f>'7-11л. МЕНЮ '!D254</f>
        <v>4.3376999999999999</v>
      </c>
      <c r="F252" s="680">
        <f>'7-11л. МЕНЮ '!E254</f>
        <v>7.29</v>
      </c>
      <c r="G252" s="680">
        <f>'7-11л. МЕНЮ '!F254</f>
        <v>30.002600000000001</v>
      </c>
      <c r="H252" s="1798">
        <f>'7-11л. МЕНЮ '!G254</f>
        <v>203.27800000000002</v>
      </c>
      <c r="I252" s="233">
        <f t="shared" ref="I252:P252" si="60">SUM(I249:I251)</f>
        <v>1.6118999999999999</v>
      </c>
      <c r="J252" s="233">
        <f t="shared" si="60"/>
        <v>0.15239999999999998</v>
      </c>
      <c r="K252" s="233">
        <f t="shared" si="60"/>
        <v>0.65120000000000011</v>
      </c>
      <c r="L252" s="667">
        <f t="shared" si="60"/>
        <v>210.63614000000001</v>
      </c>
      <c r="M252" s="667">
        <f t="shared" si="60"/>
        <v>39.937800000000003</v>
      </c>
      <c r="N252" s="667">
        <f t="shared" si="60"/>
        <v>35.235349999999997</v>
      </c>
      <c r="O252" s="233">
        <f t="shared" si="60"/>
        <v>5.5062899999999999</v>
      </c>
      <c r="P252" s="621">
        <f t="shared" si="60"/>
        <v>0.80730000000000013</v>
      </c>
      <c r="Q252" s="79"/>
      <c r="R252" s="120"/>
      <c r="AF252" s="490"/>
      <c r="AG252" s="490"/>
      <c r="AH252" s="490"/>
      <c r="AI252" s="489"/>
      <c r="AJ252" s="489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</row>
    <row r="253" spans="2:59" ht="13.5" customHeight="1">
      <c r="B253" s="695"/>
      <c r="C253" s="696" t="s">
        <v>11</v>
      </c>
      <c r="D253" s="1120">
        <v>0.1</v>
      </c>
      <c r="E253" s="1802">
        <f>'7-11л. МЕНЮ '!D255</f>
        <v>7.7</v>
      </c>
      <c r="F253" s="1803">
        <f>'7-11л. МЕНЮ '!E255</f>
        <v>7.9</v>
      </c>
      <c r="G253" s="1803">
        <f>'7-11л. МЕНЮ '!F255</f>
        <v>33.5</v>
      </c>
      <c r="H253" s="1795">
        <f>'7-11л. МЕНЮ '!G255</f>
        <v>235</v>
      </c>
      <c r="I253" s="1894">
        <f t="shared" ref="I253:P253" si="61">I620</f>
        <v>6</v>
      </c>
      <c r="J253" s="1894">
        <f t="shared" si="61"/>
        <v>0.12</v>
      </c>
      <c r="K253" s="1894">
        <f t="shared" si="61"/>
        <v>0.14000000000000001</v>
      </c>
      <c r="L253" s="1894">
        <f t="shared" si="61"/>
        <v>70</v>
      </c>
      <c r="M253" s="1895">
        <f t="shared" si="61"/>
        <v>110</v>
      </c>
      <c r="N253" s="1895">
        <f t="shared" si="61"/>
        <v>110</v>
      </c>
      <c r="O253" s="1894">
        <f t="shared" si="61"/>
        <v>25</v>
      </c>
      <c r="P253" s="1896">
        <f t="shared" si="61"/>
        <v>1.2</v>
      </c>
      <c r="Q253" s="732"/>
      <c r="R253" s="272"/>
      <c r="AF253" s="777"/>
      <c r="AG253" s="778"/>
      <c r="AH253" s="778"/>
      <c r="AI253" s="777"/>
      <c r="AJ253" s="777"/>
      <c r="AK253" s="513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</row>
    <row r="254" spans="2:59" ht="15.75" thickBot="1">
      <c r="B254" s="227"/>
      <c r="C254" s="693" t="s">
        <v>345</v>
      </c>
      <c r="D254" s="715"/>
      <c r="E254" s="1458">
        <f>'7-11л. МЕНЮ '!D256</f>
        <v>-4.3666233766233766</v>
      </c>
      <c r="F254" s="428">
        <f>'7-11л. МЕНЮ '!E256</f>
        <v>-0.77215189873417778</v>
      </c>
      <c r="G254" s="428">
        <f>'7-11л. МЕНЮ '!F256</f>
        <v>-1.0439999999999987</v>
      </c>
      <c r="H254" s="740">
        <f>'7-11л. МЕНЮ '!G256</f>
        <v>-1.3498723404255308</v>
      </c>
      <c r="I254" s="705">
        <f t="shared" ref="I254:P254" si="62">(I252*100/I610)-10</f>
        <v>-7.3134999999999994</v>
      </c>
      <c r="J254" s="705">
        <f t="shared" si="62"/>
        <v>2.6999999999999993</v>
      </c>
      <c r="K254" s="705">
        <f t="shared" si="62"/>
        <v>36.51428571428572</v>
      </c>
      <c r="L254" s="705">
        <f t="shared" si="62"/>
        <v>20.090877142857146</v>
      </c>
      <c r="M254" s="705">
        <f t="shared" si="62"/>
        <v>-6.3692909090909087</v>
      </c>
      <c r="N254" s="705">
        <f t="shared" si="62"/>
        <v>-6.7967863636363637</v>
      </c>
      <c r="O254" s="705">
        <f t="shared" si="62"/>
        <v>-7.7974839999999999</v>
      </c>
      <c r="P254" s="709">
        <f t="shared" si="62"/>
        <v>-3.2724999999999982</v>
      </c>
      <c r="Q254" s="736"/>
      <c r="R254" s="110"/>
      <c r="AF254" s="146"/>
      <c r="AG254" s="146"/>
      <c r="AH254" s="146"/>
      <c r="AI254" s="146"/>
      <c r="AJ254" s="146"/>
      <c r="AK254" s="513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</row>
    <row r="255" spans="2:59">
      <c r="AF255" s="3166"/>
      <c r="AG255" s="3166"/>
      <c r="AH255" s="3166"/>
      <c r="AI255" s="3166"/>
      <c r="AJ255" s="3166"/>
      <c r="AK255" s="513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</row>
    <row r="256" spans="2:59">
      <c r="R256" s="101"/>
      <c r="AF256" s="490"/>
      <c r="AG256" s="490"/>
      <c r="AH256" s="490"/>
      <c r="AI256" s="490"/>
      <c r="AJ256" s="489"/>
      <c r="AK256" s="513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</row>
    <row r="257" spans="1:59" ht="15.75" thickBot="1">
      <c r="A257" s="11"/>
      <c r="E257" s="1904"/>
      <c r="F257" s="1904"/>
      <c r="G257" s="1904"/>
      <c r="H257" s="1904"/>
      <c r="I257" s="717"/>
      <c r="J257" s="717"/>
      <c r="K257" s="717"/>
      <c r="L257" s="717"/>
      <c r="M257" s="717"/>
      <c r="N257" s="717"/>
      <c r="O257" s="717"/>
      <c r="P257" s="717"/>
      <c r="Q257" s="286"/>
      <c r="AF257" s="777"/>
      <c r="AG257" s="778"/>
      <c r="AH257" s="778"/>
      <c r="AI257" s="778"/>
      <c r="AJ257" s="777"/>
      <c r="AK257" s="513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</row>
    <row r="258" spans="1:59">
      <c r="B258" s="620"/>
      <c r="C258" s="41" t="s">
        <v>239</v>
      </c>
      <c r="D258" s="42"/>
      <c r="E258" s="141">
        <f t="shared" ref="E258:P258" si="63">E233+E245</f>
        <v>46.645399999999995</v>
      </c>
      <c r="F258" s="233">
        <f t="shared" si="63"/>
        <v>45.742900000000006</v>
      </c>
      <c r="G258" s="233">
        <f t="shared" si="63"/>
        <v>186.81279999999998</v>
      </c>
      <c r="H258" s="233">
        <f t="shared" si="63"/>
        <v>1363.8045000000002</v>
      </c>
      <c r="I258" s="233">
        <f t="shared" si="63"/>
        <v>32.933800000000005</v>
      </c>
      <c r="J258" s="233">
        <f t="shared" si="63"/>
        <v>0.78420000000000001</v>
      </c>
      <c r="K258" s="233">
        <f t="shared" si="63"/>
        <v>0.63519999999999999</v>
      </c>
      <c r="L258" s="667">
        <f t="shared" si="63"/>
        <v>469.71840000000003</v>
      </c>
      <c r="M258" s="667">
        <f t="shared" si="63"/>
        <v>360.30930000000001</v>
      </c>
      <c r="N258" s="667">
        <f t="shared" si="63"/>
        <v>518.52</v>
      </c>
      <c r="O258" s="667">
        <f t="shared" si="63"/>
        <v>135.31479999999999</v>
      </c>
      <c r="P258" s="621">
        <f t="shared" si="63"/>
        <v>7.8916999999999993</v>
      </c>
      <c r="Q258" s="286"/>
      <c r="R258" s="101"/>
      <c r="AF258" s="146"/>
      <c r="AG258" s="146"/>
      <c r="AH258" s="146"/>
      <c r="AI258" s="146"/>
      <c r="AJ258" s="146"/>
      <c r="AK258" s="513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</row>
    <row r="259" spans="1:59">
      <c r="B259" s="380"/>
      <c r="C259" s="644" t="s">
        <v>11</v>
      </c>
      <c r="D259" s="1120">
        <v>0.6</v>
      </c>
      <c r="E259" s="1897">
        <f t="shared" ref="E259:P259" si="64">E624</f>
        <v>46.2</v>
      </c>
      <c r="F259" s="1894">
        <f t="shared" si="64"/>
        <v>47.4</v>
      </c>
      <c r="G259" s="1894">
        <f t="shared" si="64"/>
        <v>201</v>
      </c>
      <c r="H259" s="1894">
        <f t="shared" si="64"/>
        <v>1410</v>
      </c>
      <c r="I259" s="1894">
        <f t="shared" si="64"/>
        <v>36</v>
      </c>
      <c r="J259" s="1894">
        <f t="shared" si="64"/>
        <v>0.72</v>
      </c>
      <c r="K259" s="1894">
        <f t="shared" si="64"/>
        <v>0.84</v>
      </c>
      <c r="L259" s="1894">
        <f t="shared" si="64"/>
        <v>420</v>
      </c>
      <c r="M259" s="1895">
        <f t="shared" si="64"/>
        <v>660</v>
      </c>
      <c r="N259" s="1895">
        <f t="shared" si="64"/>
        <v>660</v>
      </c>
      <c r="O259" s="1895">
        <f t="shared" si="64"/>
        <v>150</v>
      </c>
      <c r="P259" s="1896">
        <f t="shared" si="64"/>
        <v>7.2</v>
      </c>
      <c r="Q259" s="286"/>
      <c r="R259" s="101"/>
      <c r="S259" s="101"/>
      <c r="T259" s="109"/>
      <c r="U259" s="101"/>
      <c r="V259" s="349"/>
      <c r="W259" s="349"/>
      <c r="X259" s="210"/>
      <c r="Y259" s="116"/>
      <c r="Z259" s="116"/>
      <c r="AA259" s="111"/>
      <c r="AB259" s="111"/>
      <c r="AC259" s="281"/>
      <c r="AD259" s="281"/>
      <c r="AE259" s="281"/>
      <c r="AF259" s="281"/>
      <c r="AG259" s="281"/>
      <c r="AH259" s="281"/>
      <c r="AI259" s="281"/>
      <c r="AJ259" s="281"/>
      <c r="AK259" s="513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</row>
    <row r="260" spans="1:59" ht="15.75" thickBot="1">
      <c r="B260" s="227"/>
      <c r="C260" s="693" t="s">
        <v>345</v>
      </c>
      <c r="D260" s="715"/>
      <c r="E260" s="704">
        <f t="shared" ref="E260:P260" si="65">(E258*100/E610)-60</f>
        <v>0.57844155844154699</v>
      </c>
      <c r="F260" s="705">
        <f t="shared" si="65"/>
        <v>-2.0975949367088518</v>
      </c>
      <c r="G260" s="705">
        <f t="shared" si="65"/>
        <v>-4.23498507462687</v>
      </c>
      <c r="H260" s="705">
        <f t="shared" si="65"/>
        <v>-1.9657659574468056</v>
      </c>
      <c r="I260" s="705">
        <f t="shared" si="65"/>
        <v>-5.1103333333333225</v>
      </c>
      <c r="J260" s="705">
        <f t="shared" si="65"/>
        <v>5.3500000000000085</v>
      </c>
      <c r="K260" s="705">
        <f t="shared" si="65"/>
        <v>-14.628571428571426</v>
      </c>
      <c r="L260" s="705">
        <f t="shared" si="65"/>
        <v>7.1026285714285819</v>
      </c>
      <c r="M260" s="705">
        <f t="shared" si="65"/>
        <v>-27.244609090909094</v>
      </c>
      <c r="N260" s="705">
        <f t="shared" si="65"/>
        <v>-12.86181818181818</v>
      </c>
      <c r="O260" s="705">
        <f t="shared" si="65"/>
        <v>-5.8740799999999993</v>
      </c>
      <c r="P260" s="709">
        <f t="shared" si="65"/>
        <v>5.764166666666668</v>
      </c>
      <c r="Q260" s="286"/>
      <c r="R260" s="101"/>
      <c r="S260" s="101"/>
      <c r="T260" s="109"/>
      <c r="U260" s="101"/>
      <c r="V260" s="116"/>
      <c r="W260" s="116"/>
      <c r="X260" s="116"/>
      <c r="Y260" s="116"/>
      <c r="Z260" s="116"/>
      <c r="AA260" s="100"/>
      <c r="AB260" s="215"/>
      <c r="AC260" s="489"/>
      <c r="AD260" s="489"/>
      <c r="AE260" s="489"/>
      <c r="AF260" s="490"/>
      <c r="AG260" s="490"/>
      <c r="AH260" s="490"/>
      <c r="AI260" s="490"/>
      <c r="AJ260" s="489"/>
      <c r="AK260" s="513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</row>
    <row r="261" spans="1:59" ht="15.75" thickBot="1">
      <c r="E261" s="1904"/>
      <c r="F261" s="1904"/>
      <c r="G261" s="1904"/>
      <c r="H261" s="1904"/>
      <c r="I261" s="1904"/>
      <c r="J261" s="1904"/>
      <c r="K261" s="1904"/>
      <c r="L261" s="1904"/>
      <c r="M261" s="1904"/>
      <c r="N261" s="1904"/>
      <c r="O261" s="1904"/>
      <c r="P261" s="1904"/>
      <c r="Q261" s="286"/>
      <c r="S261" s="101"/>
      <c r="T261" s="109"/>
      <c r="U261" s="101"/>
      <c r="V261" s="101"/>
      <c r="W261" s="101"/>
      <c r="X261" s="101"/>
      <c r="Y261" s="101"/>
      <c r="Z261" s="101"/>
      <c r="AA261" s="116"/>
      <c r="AB261" s="116"/>
      <c r="AC261" s="777"/>
      <c r="AD261" s="777"/>
      <c r="AE261" s="777"/>
      <c r="AF261" s="777"/>
      <c r="AG261" s="778"/>
      <c r="AH261" s="778"/>
      <c r="AI261" s="778"/>
      <c r="AJ261" s="777"/>
      <c r="AK261" s="513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</row>
    <row r="262" spans="1:59">
      <c r="B262" s="620"/>
      <c r="C262" s="41" t="s">
        <v>238</v>
      </c>
      <c r="D262" s="42"/>
      <c r="E262" s="141">
        <f t="shared" ref="E262:P262" si="66">E245+E252</f>
        <v>29.423699999999997</v>
      </c>
      <c r="F262" s="233">
        <f t="shared" si="66"/>
        <v>36.826500000000003</v>
      </c>
      <c r="G262" s="233">
        <f t="shared" si="66"/>
        <v>136.29349999999999</v>
      </c>
      <c r="H262" s="233">
        <f t="shared" si="66"/>
        <v>1012.7116</v>
      </c>
      <c r="I262" s="233">
        <f t="shared" si="66"/>
        <v>23.472899999999999</v>
      </c>
      <c r="J262" s="233">
        <f t="shared" si="66"/>
        <v>0.60599999999999998</v>
      </c>
      <c r="K262" s="233">
        <f t="shared" si="66"/>
        <v>1.0366000000000002</v>
      </c>
      <c r="L262" s="667">
        <f t="shared" si="66"/>
        <v>243.11094000000003</v>
      </c>
      <c r="M262" s="667">
        <f t="shared" si="66"/>
        <v>310.78479999999996</v>
      </c>
      <c r="N262" s="667">
        <f t="shared" si="66"/>
        <v>351.25234999999998</v>
      </c>
      <c r="O262" s="667">
        <f t="shared" si="66"/>
        <v>99.766289999999998</v>
      </c>
      <c r="P262" s="621">
        <f t="shared" si="66"/>
        <v>6.3093000000000004</v>
      </c>
      <c r="Q262" s="286"/>
      <c r="S262" s="101"/>
      <c r="T262" s="109"/>
      <c r="U262" s="101"/>
      <c r="V262" s="101"/>
      <c r="W262" s="101"/>
      <c r="X262" s="101"/>
      <c r="Y262" s="101"/>
      <c r="Z262" s="101"/>
      <c r="AA262" s="326"/>
      <c r="AB262" s="501"/>
      <c r="AC262" s="146"/>
      <c r="AD262" s="146"/>
      <c r="AE262" s="146"/>
      <c r="AF262" s="146"/>
      <c r="AG262" s="146"/>
      <c r="AH262" s="146"/>
      <c r="AI262" s="146"/>
      <c r="AJ262" s="146"/>
      <c r="AK262" s="513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</row>
    <row r="263" spans="1:59">
      <c r="B263" s="380"/>
      <c r="C263" s="644" t="s">
        <v>11</v>
      </c>
      <c r="D263" s="1120">
        <v>0.45</v>
      </c>
      <c r="E263" s="1897">
        <f t="shared" ref="E263:P263" si="67">E628</f>
        <v>34.65</v>
      </c>
      <c r="F263" s="1894">
        <f t="shared" si="67"/>
        <v>35.549999999999997</v>
      </c>
      <c r="G263" s="1894">
        <f t="shared" si="67"/>
        <v>150.75</v>
      </c>
      <c r="H263" s="1894">
        <f t="shared" si="67"/>
        <v>1057.5</v>
      </c>
      <c r="I263" s="1894">
        <f t="shared" si="67"/>
        <v>27</v>
      </c>
      <c r="J263" s="1894">
        <f t="shared" si="67"/>
        <v>0.54</v>
      </c>
      <c r="K263" s="1894">
        <f t="shared" si="67"/>
        <v>0.63</v>
      </c>
      <c r="L263" s="1894">
        <f t="shared" si="67"/>
        <v>315</v>
      </c>
      <c r="M263" s="1895">
        <f t="shared" si="67"/>
        <v>495</v>
      </c>
      <c r="N263" s="1895">
        <f t="shared" si="67"/>
        <v>495</v>
      </c>
      <c r="O263" s="1895">
        <f t="shared" si="67"/>
        <v>112.5</v>
      </c>
      <c r="P263" s="1896">
        <f t="shared" si="67"/>
        <v>5.4</v>
      </c>
      <c r="Q263" s="286"/>
      <c r="S263" s="1610"/>
      <c r="T263" s="109"/>
      <c r="U263" s="2509"/>
      <c r="V263" s="101"/>
      <c r="W263" s="101"/>
      <c r="X263" s="101"/>
      <c r="Y263" s="101"/>
      <c r="Z263" s="101"/>
      <c r="AA263" s="111"/>
      <c r="AB263" s="221"/>
      <c r="AC263" s="281"/>
      <c r="AD263" s="281"/>
      <c r="AE263" s="3150"/>
      <c r="AF263" s="281"/>
      <c r="AG263" s="281"/>
      <c r="AH263" s="281"/>
      <c r="AI263" s="281"/>
      <c r="AJ263" s="3150"/>
      <c r="AK263" s="513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</row>
    <row r="264" spans="1:59" ht="16.5" thickBot="1">
      <c r="B264" s="227"/>
      <c r="C264" s="693" t="s">
        <v>345</v>
      </c>
      <c r="D264" s="715"/>
      <c r="E264" s="704">
        <f t="shared" ref="E264:P264" si="68">(E262*100/E610)-45</f>
        <v>-6.7874025974025969</v>
      </c>
      <c r="F264" s="705">
        <f t="shared" si="68"/>
        <v>1.6158227848101276</v>
      </c>
      <c r="G264" s="705">
        <f t="shared" si="68"/>
        <v>-4.315373134328361</v>
      </c>
      <c r="H264" s="705">
        <f t="shared" si="68"/>
        <v>-1.9058893617021226</v>
      </c>
      <c r="I264" s="705">
        <f t="shared" si="68"/>
        <v>-5.8785000000000025</v>
      </c>
      <c r="J264" s="705">
        <f t="shared" si="68"/>
        <v>5.5</v>
      </c>
      <c r="K264" s="705">
        <f t="shared" si="68"/>
        <v>29.042857142857159</v>
      </c>
      <c r="L264" s="705">
        <f t="shared" si="68"/>
        <v>-10.269865714285707</v>
      </c>
      <c r="M264" s="705">
        <f t="shared" si="68"/>
        <v>-16.746836363636369</v>
      </c>
      <c r="N264" s="705">
        <f t="shared" si="68"/>
        <v>-13.067968181818181</v>
      </c>
      <c r="O264" s="705">
        <f t="shared" si="68"/>
        <v>-5.0934840000000037</v>
      </c>
      <c r="P264" s="709">
        <f t="shared" si="68"/>
        <v>7.5775000000000077</v>
      </c>
      <c r="Q264" s="286"/>
      <c r="S264" s="721"/>
      <c r="T264" s="96"/>
      <c r="U264" s="109"/>
      <c r="V264" s="101"/>
      <c r="W264" s="101"/>
      <c r="X264" s="101"/>
      <c r="Y264" s="101"/>
      <c r="Z264" s="101"/>
      <c r="AA264" s="111"/>
      <c r="AB264" s="111"/>
      <c r="AC264" s="3161"/>
      <c r="AD264" s="3161"/>
      <c r="AE264" s="3161"/>
      <c r="AF264" s="3169"/>
      <c r="AG264" s="3169"/>
      <c r="AH264" s="3169"/>
      <c r="AI264" s="3169"/>
      <c r="AJ264" s="3161"/>
      <c r="AK264" s="513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</row>
    <row r="265" spans="1:59" ht="15.75" thickBot="1">
      <c r="E265" s="1904"/>
      <c r="F265" s="1904"/>
      <c r="G265" s="1904"/>
      <c r="H265" s="1904"/>
      <c r="I265" s="1904"/>
      <c r="J265" s="1904"/>
      <c r="K265" s="1916"/>
      <c r="L265" s="1904"/>
      <c r="M265" s="1904"/>
      <c r="N265" s="1904"/>
      <c r="O265" s="1904"/>
      <c r="P265" s="1916"/>
      <c r="Q265" s="286"/>
      <c r="S265" s="101"/>
      <c r="T265" s="101"/>
      <c r="U265" s="101"/>
      <c r="V265" s="101"/>
      <c r="W265" s="101"/>
      <c r="X265" s="101"/>
      <c r="Y265" s="101"/>
      <c r="Z265" s="101"/>
      <c r="AA265" s="111"/>
      <c r="AB265" s="111"/>
      <c r="AC265" s="777"/>
      <c r="AD265" s="777"/>
      <c r="AE265" s="777"/>
      <c r="AF265" s="777"/>
      <c r="AG265" s="778"/>
      <c r="AH265" s="778"/>
      <c r="AI265" s="778"/>
      <c r="AJ265" s="777"/>
      <c r="AK265" s="513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</row>
    <row r="266" spans="1:59">
      <c r="B266" s="694" t="s">
        <v>265</v>
      </c>
      <c r="C266" s="41"/>
      <c r="D266" s="42"/>
      <c r="E266" s="713">
        <f t="shared" ref="E266:P266" si="69">E233+E245+E252</f>
        <v>50.983099999999993</v>
      </c>
      <c r="F266" s="680">
        <f t="shared" si="69"/>
        <v>53.032900000000005</v>
      </c>
      <c r="G266" s="680">
        <f t="shared" si="69"/>
        <v>216.81539999999998</v>
      </c>
      <c r="H266" s="680">
        <f t="shared" si="69"/>
        <v>1567.0825000000002</v>
      </c>
      <c r="I266" s="680">
        <f t="shared" si="69"/>
        <v>34.545700000000004</v>
      </c>
      <c r="J266" s="680">
        <f t="shared" si="69"/>
        <v>0.93659999999999999</v>
      </c>
      <c r="K266" s="680">
        <f t="shared" si="69"/>
        <v>1.2864</v>
      </c>
      <c r="L266" s="1296">
        <f t="shared" si="69"/>
        <v>680.35454000000004</v>
      </c>
      <c r="M266" s="1296">
        <f t="shared" si="69"/>
        <v>400.24709999999999</v>
      </c>
      <c r="N266" s="1296">
        <f t="shared" si="69"/>
        <v>553.75535000000002</v>
      </c>
      <c r="O266" s="1296">
        <f t="shared" si="69"/>
        <v>140.82109</v>
      </c>
      <c r="P266" s="714">
        <f t="shared" si="69"/>
        <v>8.6989999999999998</v>
      </c>
      <c r="Q266" s="286"/>
      <c r="S266" s="101"/>
      <c r="T266" s="101"/>
      <c r="U266" s="101"/>
      <c r="V266" s="101"/>
      <c r="W266" s="101"/>
      <c r="X266" s="101"/>
      <c r="Y266" s="101"/>
      <c r="Z266" s="101"/>
      <c r="AA266" s="111"/>
      <c r="AB266" s="111"/>
      <c r="AC266" s="146"/>
      <c r="AD266" s="146"/>
      <c r="AE266" s="146"/>
      <c r="AF266" s="146"/>
      <c r="AG266" s="146"/>
      <c r="AH266" s="146"/>
      <c r="AI266" s="146"/>
      <c r="AJ266" s="146"/>
      <c r="AK266" s="513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</row>
    <row r="267" spans="1:59">
      <c r="B267" s="695"/>
      <c r="C267" s="696" t="s">
        <v>11</v>
      </c>
      <c r="D267" s="1120">
        <v>0.7</v>
      </c>
      <c r="E267" s="1897">
        <f t="shared" ref="E267:P267" si="70">E632</f>
        <v>53.9</v>
      </c>
      <c r="F267" s="1894">
        <f t="shared" si="70"/>
        <v>55.3</v>
      </c>
      <c r="G267" s="1894">
        <f t="shared" si="70"/>
        <v>234.5</v>
      </c>
      <c r="H267" s="1894">
        <f t="shared" si="70"/>
        <v>1645</v>
      </c>
      <c r="I267" s="1894">
        <f t="shared" si="70"/>
        <v>42</v>
      </c>
      <c r="J267" s="1894">
        <f t="shared" si="70"/>
        <v>0.84</v>
      </c>
      <c r="K267" s="1894">
        <f t="shared" si="70"/>
        <v>0.98</v>
      </c>
      <c r="L267" s="1894">
        <f t="shared" si="70"/>
        <v>490</v>
      </c>
      <c r="M267" s="1895">
        <f t="shared" si="70"/>
        <v>770</v>
      </c>
      <c r="N267" s="1895">
        <f t="shared" si="70"/>
        <v>770</v>
      </c>
      <c r="O267" s="1895">
        <f t="shared" si="70"/>
        <v>175</v>
      </c>
      <c r="P267" s="1896">
        <f t="shared" si="70"/>
        <v>8.4</v>
      </c>
      <c r="Q267" s="286"/>
      <c r="S267" s="101"/>
      <c r="T267" s="101"/>
      <c r="U267" s="101"/>
      <c r="V267" s="101"/>
      <c r="W267" s="101"/>
      <c r="X267" s="101"/>
      <c r="Y267" s="101"/>
      <c r="Z267" s="101"/>
      <c r="AA267" s="111"/>
      <c r="AB267" s="111"/>
      <c r="AC267" s="116"/>
      <c r="AD267" s="116"/>
      <c r="AE267" s="116"/>
      <c r="AF267" s="116"/>
      <c r="AG267" s="116"/>
      <c r="AH267" s="116"/>
      <c r="AI267" s="116"/>
      <c r="AJ267" s="116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</row>
    <row r="268" spans="1:59" ht="15.75" thickBot="1">
      <c r="B268" s="227"/>
      <c r="C268" s="693" t="s">
        <v>345</v>
      </c>
      <c r="D268" s="715"/>
      <c r="E268" s="704">
        <f t="shared" ref="E268:P268" si="71">(E266*100/E610)-70</f>
        <v>-3.7881818181818261</v>
      </c>
      <c r="F268" s="705">
        <f t="shared" si="71"/>
        <v>-2.8697468354430242</v>
      </c>
      <c r="G268" s="705">
        <f t="shared" si="71"/>
        <v>-5.2789850746268741</v>
      </c>
      <c r="H268" s="705">
        <f t="shared" si="71"/>
        <v>-3.3156382978723258</v>
      </c>
      <c r="I268" s="705">
        <f t="shared" si="71"/>
        <v>-12.423833333333327</v>
      </c>
      <c r="J268" s="705">
        <f t="shared" si="71"/>
        <v>8.0499999999999972</v>
      </c>
      <c r="K268" s="705">
        <f t="shared" si="71"/>
        <v>21.885714285714286</v>
      </c>
      <c r="L268" s="705">
        <f t="shared" si="71"/>
        <v>27.193505714285706</v>
      </c>
      <c r="M268" s="705">
        <f t="shared" si="71"/>
        <v>-33.613900000000001</v>
      </c>
      <c r="N268" s="705">
        <f t="shared" si="71"/>
        <v>-19.658604545454544</v>
      </c>
      <c r="O268" s="705">
        <f t="shared" si="71"/>
        <v>-13.671563999999996</v>
      </c>
      <c r="P268" s="709">
        <f t="shared" si="71"/>
        <v>2.49166666666666</v>
      </c>
      <c r="Q268" s="286"/>
      <c r="S268" s="101"/>
      <c r="T268" s="101"/>
      <c r="U268" s="101"/>
      <c r="V268" s="101"/>
      <c r="W268" s="101"/>
      <c r="X268" s="101"/>
      <c r="Y268" s="101"/>
      <c r="Z268" s="101"/>
      <c r="AA268" s="100"/>
      <c r="AB268" s="215"/>
      <c r="AC268" s="3171"/>
      <c r="AD268" s="3171"/>
      <c r="AE268" s="3171"/>
      <c r="AF268" s="3171"/>
      <c r="AG268" s="3172"/>
      <c r="AH268" s="3171"/>
      <c r="AI268" s="3171"/>
      <c r="AJ268" s="3171"/>
      <c r="AK268" s="513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  <c r="BE268" s="101"/>
      <c r="BF268" s="101"/>
      <c r="BG268" s="101"/>
    </row>
    <row r="269" spans="1:59"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16"/>
      <c r="AD269" s="116"/>
      <c r="AE269" s="116"/>
      <c r="AF269" s="116"/>
      <c r="AG269" s="116"/>
      <c r="AH269" s="116"/>
      <c r="AI269" s="116"/>
      <c r="AJ269" s="116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1"/>
      <c r="BG269" s="101"/>
    </row>
    <row r="270" spans="1:59">
      <c r="E270" s="708"/>
      <c r="F270" s="708"/>
      <c r="G270" s="708"/>
      <c r="H270" s="708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21"/>
      <c r="AF270" s="12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  <c r="BE270" s="101"/>
      <c r="BF270" s="101"/>
      <c r="BG270" s="101"/>
    </row>
    <row r="271" spans="1:59">
      <c r="C271" s="646"/>
      <c r="D271" s="12" t="s">
        <v>174</v>
      </c>
      <c r="E271" s="288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218"/>
      <c r="AD271" s="116"/>
      <c r="AE271" s="116"/>
      <c r="AF271" s="116"/>
      <c r="AG271" s="116"/>
      <c r="AH271" s="116"/>
      <c r="AI271" s="116"/>
      <c r="AJ271" s="116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  <c r="BE271" s="101"/>
      <c r="BF271" s="101"/>
      <c r="BG271" s="101"/>
    </row>
    <row r="272" spans="1:59">
      <c r="C272" s="13" t="s">
        <v>394</v>
      </c>
      <c r="D272" s="143"/>
      <c r="E272" s="2"/>
      <c r="F272"/>
      <c r="I272"/>
      <c r="J272"/>
      <c r="K272" s="26"/>
      <c r="L272" s="26"/>
      <c r="M272"/>
      <c r="N272"/>
      <c r="O272"/>
      <c r="P272"/>
      <c r="Q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16"/>
      <c r="AD272" s="116"/>
      <c r="AE272" s="116"/>
      <c r="AF272" s="116"/>
      <c r="AG272" s="116"/>
      <c r="AH272" s="116"/>
      <c r="AI272" s="116"/>
      <c r="AJ272" s="116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  <c r="BE272" s="101"/>
      <c r="BF272" s="101"/>
      <c r="BG272" s="101"/>
    </row>
    <row r="273" spans="2:59" ht="15.75">
      <c r="C273" s="25" t="s">
        <v>272</v>
      </c>
      <c r="I273" s="724" t="s">
        <v>283</v>
      </c>
      <c r="N273" s="5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16"/>
      <c r="AD273" s="181"/>
      <c r="AE273" s="101"/>
      <c r="AF273" s="116"/>
      <c r="AG273" s="96"/>
      <c r="AH273" s="121"/>
      <c r="AI273" s="496"/>
      <c r="AJ273" s="116"/>
      <c r="AK273" s="101"/>
      <c r="AL273" s="194"/>
      <c r="AM273" s="181"/>
      <c r="AN273" s="181"/>
      <c r="AO273" s="194"/>
      <c r="AP273" s="472"/>
      <c r="AQ273" s="194"/>
      <c r="AR273" s="194"/>
      <c r="AS273" s="101"/>
      <c r="AT273" s="12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</row>
    <row r="274" spans="2:59">
      <c r="C274" s="646" t="s">
        <v>395</v>
      </c>
      <c r="S274" s="101"/>
      <c r="T274" s="101"/>
      <c r="U274" s="101"/>
      <c r="V274" s="101"/>
      <c r="W274" s="101"/>
      <c r="X274" s="101"/>
      <c r="Y274" s="101"/>
      <c r="Z274" s="101"/>
      <c r="AA274" s="101"/>
      <c r="AB274" s="116"/>
      <c r="AC274" s="177"/>
      <c r="AD274" s="116"/>
      <c r="AE274" s="110"/>
      <c r="AF274" s="116"/>
      <c r="AG274" s="574"/>
      <c r="AH274" s="116"/>
      <c r="AI274" s="116"/>
      <c r="AJ274" s="101"/>
      <c r="AK274" s="3164"/>
      <c r="AL274" s="194"/>
      <c r="AM274" s="194"/>
      <c r="AN274" s="194"/>
      <c r="AO274" s="194"/>
      <c r="AP274" s="194"/>
      <c r="AQ274" s="194"/>
      <c r="AR274" s="194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  <c r="BE274" s="101"/>
      <c r="BF274" s="101"/>
      <c r="BG274" s="101"/>
    </row>
    <row r="275" spans="2:59" ht="21.75" thickBot="1">
      <c r="B275" s="2" t="s">
        <v>473</v>
      </c>
      <c r="C275" s="26"/>
      <c r="D275"/>
      <c r="F275" s="32" t="s">
        <v>480</v>
      </c>
      <c r="J275" s="29" t="s">
        <v>0</v>
      </c>
      <c r="K275"/>
      <c r="M275" s="74" t="s">
        <v>466</v>
      </c>
      <c r="N275" s="26"/>
      <c r="O275" s="33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16"/>
      <c r="AC275" s="116"/>
      <c r="AD275" s="116"/>
      <c r="AE275" s="116"/>
      <c r="AF275" s="116"/>
      <c r="AG275" s="574"/>
      <c r="AH275" s="116"/>
      <c r="AI275" s="116"/>
      <c r="AJ275" s="116"/>
      <c r="AK275" s="187"/>
      <c r="AL275" s="101"/>
      <c r="AM275" s="181"/>
      <c r="AN275" s="181"/>
      <c r="AO275" s="101"/>
      <c r="AP275" s="96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</row>
    <row r="276" spans="2:59" ht="16.5" thickBot="1">
      <c r="B276" s="748" t="s">
        <v>268</v>
      </c>
      <c r="C276" s="784" t="s">
        <v>398</v>
      </c>
      <c r="D276" s="746" t="s">
        <v>144</v>
      </c>
      <c r="E276" s="753" t="s">
        <v>145</v>
      </c>
      <c r="F276" s="330"/>
      <c r="G276" s="330"/>
      <c r="H276" s="39"/>
      <c r="I276" s="524" t="s">
        <v>249</v>
      </c>
      <c r="J276" s="39"/>
      <c r="K276" s="655"/>
      <c r="L276" s="441"/>
      <c r="M276" s="755" t="s">
        <v>278</v>
      </c>
      <c r="N276" s="39"/>
      <c r="O276" s="39"/>
      <c r="P276" s="65"/>
      <c r="Q276" s="691" t="s">
        <v>276</v>
      </c>
      <c r="S276" s="101"/>
      <c r="T276" s="101"/>
      <c r="U276" s="101"/>
      <c r="V276" s="101"/>
      <c r="W276" s="101"/>
      <c r="X276" s="101"/>
      <c r="Y276" s="101"/>
      <c r="Z276" s="101"/>
      <c r="AA276" s="101"/>
      <c r="AB276" s="116"/>
      <c r="AC276" s="116"/>
      <c r="AD276" s="116"/>
      <c r="AE276" s="116"/>
      <c r="AF276" s="116"/>
      <c r="AG276" s="772"/>
      <c r="AH276" s="772"/>
      <c r="AI276" s="772"/>
      <c r="AJ276" s="772"/>
      <c r="AK276" s="187"/>
      <c r="AL276" s="480"/>
      <c r="AM276" s="480"/>
      <c r="AN276" s="480"/>
      <c r="AO276" s="480"/>
      <c r="AP276" s="480"/>
      <c r="AQ276" s="476"/>
      <c r="AR276" s="476"/>
      <c r="AS276" s="48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  <c r="BE276" s="101"/>
      <c r="BF276" s="101"/>
      <c r="BG276" s="101"/>
    </row>
    <row r="277" spans="2:59" ht="15.75" thickBot="1">
      <c r="B277" s="749" t="s">
        <v>251</v>
      </c>
      <c r="C277" s="388"/>
      <c r="D277" s="750" t="s">
        <v>151</v>
      </c>
      <c r="E277" s="553"/>
      <c r="F277" s="752"/>
      <c r="G277" s="1305" t="s">
        <v>404</v>
      </c>
      <c r="H277" s="1242" t="s">
        <v>381</v>
      </c>
      <c r="I277" s="756"/>
      <c r="J277" s="756"/>
      <c r="K277" s="756"/>
      <c r="L277" s="757"/>
      <c r="M277" s="758" t="s">
        <v>277</v>
      </c>
      <c r="N277" s="756"/>
      <c r="O277" s="756"/>
      <c r="P277" s="757"/>
      <c r="Q277" s="731" t="s">
        <v>274</v>
      </c>
      <c r="S277" s="101"/>
      <c r="T277" s="101"/>
      <c r="U277" s="101"/>
      <c r="V277" s="101"/>
      <c r="W277" s="101"/>
      <c r="X277" s="101"/>
      <c r="Y277" s="101"/>
      <c r="Z277" s="101"/>
      <c r="AA277" s="546"/>
      <c r="AB277" s="116"/>
      <c r="AC277" s="342"/>
      <c r="AD277" s="342"/>
      <c r="AE277" s="342"/>
      <c r="AF277" s="342"/>
      <c r="AG277" s="342"/>
      <c r="AH277" s="342"/>
      <c r="AI277" s="342"/>
      <c r="AJ277" s="342"/>
      <c r="AK277" s="101"/>
      <c r="AL277" s="204"/>
      <c r="AM277" s="204"/>
      <c r="AN277" s="204"/>
      <c r="AO277" s="204"/>
      <c r="AP277" s="204"/>
      <c r="AQ277" s="204"/>
      <c r="AR277" s="204"/>
      <c r="AS277" s="204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</row>
    <row r="278" spans="2:59">
      <c r="B278" s="749" t="s">
        <v>260</v>
      </c>
      <c r="C278" s="388" t="s">
        <v>150</v>
      </c>
      <c r="D278" s="624"/>
      <c r="E278" s="750" t="s">
        <v>152</v>
      </c>
      <c r="F278" s="747" t="s">
        <v>54</v>
      </c>
      <c r="G278" s="1305" t="s">
        <v>405</v>
      </c>
      <c r="H278" s="1244" t="s">
        <v>155</v>
      </c>
      <c r="I278" s="553"/>
      <c r="J278" s="1255"/>
      <c r="K278" s="39"/>
      <c r="L278" s="1255"/>
      <c r="M278" s="1256" t="s">
        <v>261</v>
      </c>
      <c r="N278" s="1257" t="s">
        <v>262</v>
      </c>
      <c r="O278" s="1258" t="s">
        <v>263</v>
      </c>
      <c r="P278" s="1259" t="s">
        <v>264</v>
      </c>
      <c r="Q278" s="730" t="s">
        <v>241</v>
      </c>
      <c r="S278" s="108"/>
      <c r="T278" s="101"/>
      <c r="U278" s="146"/>
      <c r="V278" s="146"/>
      <c r="W278" s="146"/>
      <c r="X278" s="174"/>
      <c r="Y278" s="146"/>
      <c r="Z278" s="146"/>
      <c r="AA278" s="146"/>
      <c r="AB278" s="146"/>
      <c r="AC278" s="116"/>
      <c r="AD278" s="116"/>
      <c r="AE278" s="114"/>
      <c r="AF278" s="116"/>
      <c r="AG278" s="116"/>
      <c r="AH278" s="116"/>
      <c r="AI278" s="116"/>
      <c r="AJ278" s="101"/>
      <c r="AK278" s="513"/>
      <c r="AL278" s="173"/>
      <c r="AM278" s="173"/>
      <c r="AN278" s="173"/>
      <c r="AO278" s="173"/>
      <c r="AP278" s="173"/>
      <c r="AQ278" s="173"/>
      <c r="AR278" s="173"/>
      <c r="AS278" s="173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</row>
    <row r="279" spans="2:59" ht="15.75" thickBot="1">
      <c r="B279" s="56"/>
      <c r="C279" s="647"/>
      <c r="D279" s="416"/>
      <c r="E279" s="751" t="s">
        <v>6</v>
      </c>
      <c r="F279" s="396" t="s">
        <v>7</v>
      </c>
      <c r="G279" s="1199" t="s">
        <v>8</v>
      </c>
      <c r="H279" s="1243" t="s">
        <v>340</v>
      </c>
      <c r="I279" s="1260" t="s">
        <v>252</v>
      </c>
      <c r="J279" s="1261" t="s">
        <v>253</v>
      </c>
      <c r="K279" s="1262" t="s">
        <v>254</v>
      </c>
      <c r="L279" s="1261" t="s">
        <v>255</v>
      </c>
      <c r="M279" s="1263" t="s">
        <v>256</v>
      </c>
      <c r="N279" s="1261" t="s">
        <v>257</v>
      </c>
      <c r="O279" s="1262" t="s">
        <v>258</v>
      </c>
      <c r="P279" s="1264" t="s">
        <v>259</v>
      </c>
      <c r="Q279" s="647"/>
      <c r="S279" s="96"/>
      <c r="T279" s="101"/>
      <c r="U279" s="328"/>
      <c r="V279" s="328"/>
      <c r="W279" s="328"/>
      <c r="X279" s="174"/>
      <c r="Y279" s="498"/>
      <c r="Z279" s="498"/>
      <c r="AA279" s="146"/>
      <c r="AB279" s="146"/>
      <c r="AC279" s="328"/>
      <c r="AD279" s="328"/>
      <c r="AE279" s="328"/>
      <c r="AF279" s="174"/>
      <c r="AG279" s="498"/>
      <c r="AH279" s="2244"/>
      <c r="AI279" s="146"/>
      <c r="AJ279" s="146"/>
      <c r="AK279" s="555"/>
      <c r="AL279" s="492"/>
      <c r="AM279" s="492"/>
      <c r="AN279" s="492"/>
      <c r="AO279" s="493"/>
      <c r="AP279" s="493"/>
      <c r="AQ279" s="492"/>
      <c r="AR279" s="492"/>
      <c r="AS279" s="492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</row>
    <row r="280" spans="2:59" ht="16.5" customHeight="1">
      <c r="B280" s="78"/>
      <c r="C280" s="1266" t="s">
        <v>131</v>
      </c>
      <c r="D280" s="1144"/>
      <c r="E280" s="684"/>
      <c r="F280" s="685"/>
      <c r="G280" s="685"/>
      <c r="H280" s="551"/>
      <c r="I280" s="674"/>
      <c r="J280" s="674"/>
      <c r="K280" s="1283"/>
      <c r="L280" s="674"/>
      <c r="M280" s="674"/>
      <c r="N280" s="674"/>
      <c r="O280" s="674"/>
      <c r="P280" s="640"/>
      <c r="Q280" s="732"/>
      <c r="R280" s="11"/>
      <c r="S280" s="96"/>
      <c r="T280" s="101"/>
      <c r="U280" s="328"/>
      <c r="V280" s="328"/>
      <c r="W280" s="328"/>
      <c r="X280" s="174"/>
      <c r="Y280" s="146"/>
      <c r="Z280" s="146"/>
      <c r="AA280" s="146"/>
      <c r="AB280" s="146"/>
      <c r="AC280" s="146"/>
      <c r="AD280" s="146"/>
      <c r="AE280" s="146"/>
      <c r="AF280" s="174"/>
      <c r="AG280" s="498"/>
      <c r="AH280" s="498"/>
      <c r="AI280" s="146"/>
      <c r="AJ280" s="146"/>
      <c r="AK280" s="555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</row>
    <row r="281" spans="2:59" ht="14.25" customHeight="1">
      <c r="B281" s="2501" t="str">
        <f>'7-11л. МЕНЮ '!I283</f>
        <v>307/21</v>
      </c>
      <c r="C281" s="240" t="str">
        <f>'7-11л. МЕНЮ '!B283</f>
        <v>Котлета рыбная (минтай)</v>
      </c>
      <c r="D281" s="248">
        <f>'7-11л. МЕНЮ '!C283</f>
        <v>90</v>
      </c>
      <c r="E281" s="2044">
        <f>'7-11л. МЕНЮ '!D283</f>
        <v>11.571429999999999</v>
      </c>
      <c r="F281" s="1990">
        <f>'7-11л. МЕНЮ '!E283</f>
        <v>1.4142999999999999</v>
      </c>
      <c r="G281" s="1434">
        <f>'7-11л. МЕНЮ '!F283</f>
        <v>9</v>
      </c>
      <c r="H281" s="2045">
        <f>'7-11л. МЕНЮ '!G283</f>
        <v>95.013999999999996</v>
      </c>
      <c r="I281" s="1157">
        <v>0</v>
      </c>
      <c r="J281" s="1157">
        <v>6.4299999999999996E-2</v>
      </c>
      <c r="K281" s="1157">
        <v>0.08</v>
      </c>
      <c r="L281" s="664">
        <v>16.714300000000001</v>
      </c>
      <c r="M281" s="1306">
        <v>47.571399999999997</v>
      </c>
      <c r="N281" s="1306">
        <v>158.143</v>
      </c>
      <c r="O281" s="1157">
        <v>23.142900000000001</v>
      </c>
      <c r="P281" s="1157">
        <v>0.54</v>
      </c>
      <c r="Q281" s="1463">
        <f>'7-11л. МЕНЮ '!H283</f>
        <v>65</v>
      </c>
      <c r="R281" s="167"/>
      <c r="S281" s="721"/>
      <c r="T281" s="101"/>
      <c r="U281" s="101"/>
      <c r="V281" s="328"/>
      <c r="W281" s="328"/>
      <c r="X281" s="174"/>
      <c r="Y281" s="146"/>
      <c r="Z281" s="146"/>
      <c r="AA281" s="146"/>
      <c r="AB281" s="146"/>
      <c r="AC281" s="328"/>
      <c r="AD281" s="328"/>
      <c r="AE281" s="328"/>
      <c r="AF281" s="174"/>
      <c r="AG281" s="146"/>
      <c r="AH281" s="146"/>
      <c r="AI281" s="146"/>
      <c r="AJ281" s="146"/>
      <c r="AK281" s="555"/>
      <c r="AL281" s="101"/>
      <c r="AM281" s="101"/>
      <c r="AN281" s="101"/>
      <c r="AO281" s="101"/>
      <c r="AP281" s="472"/>
      <c r="AQ281" s="101"/>
      <c r="AR281" s="472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</row>
    <row r="282" spans="2:59" ht="15.75" customHeight="1">
      <c r="B282" s="2501" t="str">
        <f>'7-11л. МЕНЮ '!I284</f>
        <v>334/22</v>
      </c>
      <c r="C282" s="240" t="str">
        <f>'7-11л. МЕНЮ '!B284</f>
        <v>Рагу из овощей</v>
      </c>
      <c r="D282" s="248">
        <f>'7-11л. МЕНЮ '!C284</f>
        <v>180</v>
      </c>
      <c r="E282" s="2044">
        <f>'7-11л. МЕНЮ '!D284</f>
        <v>3.1238999999999999</v>
      </c>
      <c r="F282" s="1990">
        <f>'7-11л. МЕНЮ '!E284</f>
        <v>14.19</v>
      </c>
      <c r="G282" s="1434">
        <f>'7-11л. МЕНЮ '!F284</f>
        <v>16.7</v>
      </c>
      <c r="H282" s="2045">
        <f>'7-11л. МЕНЮ '!G284</f>
        <v>176.7022</v>
      </c>
      <c r="I282" s="322">
        <v>5.4640000000000004</v>
      </c>
      <c r="J282" s="322">
        <v>8.43E-2</v>
      </c>
      <c r="K282" s="322">
        <v>6.8000000000000005E-2</v>
      </c>
      <c r="L282" s="669">
        <v>207.8407</v>
      </c>
      <c r="M282" s="1157">
        <v>80.786299999999997</v>
      </c>
      <c r="N282" s="1157">
        <v>74.989999999999995</v>
      </c>
      <c r="O282" s="1752">
        <v>19.507000000000001</v>
      </c>
      <c r="P282" s="1157">
        <v>0.81899999999999995</v>
      </c>
      <c r="Q282" s="1463">
        <f>'7-11л. МЕНЮ '!H284</f>
        <v>34</v>
      </c>
      <c r="R282" s="526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46"/>
      <c r="AC282" s="146"/>
      <c r="AD282" s="146"/>
      <c r="AE282" s="146"/>
      <c r="AF282" s="174"/>
      <c r="AG282" s="146"/>
      <c r="AH282" s="146"/>
      <c r="AI282" s="146"/>
      <c r="AJ282" s="146"/>
      <c r="AK282" s="555"/>
      <c r="AL282" s="101"/>
      <c r="AM282" s="101"/>
      <c r="AN282" s="101"/>
      <c r="AO282" s="101"/>
      <c r="AP282" s="101"/>
      <c r="AQ282" s="101"/>
      <c r="AR282" s="472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</row>
    <row r="283" spans="2:59" ht="13.5" customHeight="1">
      <c r="B283" s="1270" t="str">
        <f>'7-11л. МЕНЮ '!I285</f>
        <v>501 /21</v>
      </c>
      <c r="C283" s="240" t="str">
        <f>'7-11л. МЕНЮ '!B285</f>
        <v>Сок фруктовый (персиковый)</v>
      </c>
      <c r="D283" s="248">
        <f>'7-11л. МЕНЮ '!C285</f>
        <v>200</v>
      </c>
      <c r="E283" s="2044">
        <f>'7-11л. МЕНЮ '!D285</f>
        <v>1</v>
      </c>
      <c r="F283" s="1990">
        <f>'7-11л. МЕНЮ '!E285</f>
        <v>0</v>
      </c>
      <c r="G283" s="1434">
        <f>'7-11л. МЕНЮ '!F285</f>
        <v>23.4</v>
      </c>
      <c r="H283" s="2045">
        <f>'7-11л. МЕНЮ '!G285</f>
        <v>97.6</v>
      </c>
      <c r="I283" s="322">
        <v>1.2</v>
      </c>
      <c r="J283" s="322">
        <v>4.0000000000000001E-3</v>
      </c>
      <c r="K283" s="322">
        <v>4.0000000000000001E-3</v>
      </c>
      <c r="L283" s="664">
        <v>0</v>
      </c>
      <c r="M283" s="1157">
        <v>30.4</v>
      </c>
      <c r="N283" s="1157">
        <v>36</v>
      </c>
      <c r="O283" s="1157">
        <v>1.8</v>
      </c>
      <c r="P283" s="2133">
        <v>0.8</v>
      </c>
      <c r="Q283" s="1463">
        <f>'7-11л. МЕНЮ '!H285</f>
        <v>85</v>
      </c>
      <c r="R283" s="527"/>
      <c r="S283" s="108"/>
      <c r="T283" s="146"/>
      <c r="U283" s="146"/>
      <c r="V283" s="146"/>
      <c r="W283" s="174"/>
      <c r="X283" s="146"/>
      <c r="Y283" s="146"/>
      <c r="Z283" s="146"/>
      <c r="AA283" s="146"/>
      <c r="AB283" s="146"/>
      <c r="AC283" s="146"/>
      <c r="AD283" s="146"/>
      <c r="AE283" s="146"/>
      <c r="AF283" s="174"/>
      <c r="AG283" s="146"/>
      <c r="AH283" s="146"/>
      <c r="AI283" s="146"/>
      <c r="AJ283" s="146"/>
      <c r="AK283" s="555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</row>
    <row r="284" spans="2:59">
      <c r="B284" s="1270" t="str">
        <f>'7-11л. МЕНЮ '!I286</f>
        <v>Пром.пр.</v>
      </c>
      <c r="C284" s="240" t="str">
        <f>'7-11л. МЕНЮ '!B286</f>
        <v>Хлеб пшеничный</v>
      </c>
      <c r="D284" s="248">
        <f>'7-11л. МЕНЮ '!C286</f>
        <v>30</v>
      </c>
      <c r="E284" s="2044">
        <f>'7-11л. МЕНЮ '!D286</f>
        <v>0.6018</v>
      </c>
      <c r="F284" s="1990">
        <f>'7-11л. МЕНЮ '!E286</f>
        <v>0.39</v>
      </c>
      <c r="G284" s="1434">
        <f>'7-11л. МЕНЮ '!F286</f>
        <v>16.260000000000002</v>
      </c>
      <c r="H284" s="2045">
        <f>'7-11л. МЕНЮ '!G286</f>
        <v>70.9572</v>
      </c>
      <c r="I284" s="1157">
        <v>0</v>
      </c>
      <c r="J284" s="1157">
        <v>3.3000000000000002E-2</v>
      </c>
      <c r="K284" s="1157">
        <v>1.2E-2</v>
      </c>
      <c r="L284" s="664">
        <v>0</v>
      </c>
      <c r="M284" s="1157">
        <v>6</v>
      </c>
      <c r="N284" s="1157">
        <v>1.95</v>
      </c>
      <c r="O284" s="1157">
        <v>0.45200000000000001</v>
      </c>
      <c r="P284" s="1157">
        <v>3.3000000000000002E-2</v>
      </c>
      <c r="Q284" s="1463">
        <f>'7-11л. МЕНЮ '!H286</f>
        <v>17</v>
      </c>
      <c r="R284" s="528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16"/>
      <c r="AC284" s="328"/>
      <c r="AD284" s="328"/>
      <c r="AE284" s="328"/>
      <c r="AF284" s="174"/>
      <c r="AG284" s="146"/>
      <c r="AH284" s="146"/>
      <c r="AI284" s="328"/>
      <c r="AJ284" s="146"/>
      <c r="AK284" s="555"/>
      <c r="AL284" s="101"/>
      <c r="AM284" s="101"/>
      <c r="AN284" s="101"/>
      <c r="AO284" s="101"/>
      <c r="AP284" s="101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/>
      <c r="BE284" s="101"/>
      <c r="BF284" s="101"/>
      <c r="BG284" s="101"/>
    </row>
    <row r="285" spans="2:59">
      <c r="B285" s="1270" t="str">
        <f>'7-11л. МЕНЮ '!I287</f>
        <v>Пром.пр.</v>
      </c>
      <c r="C285" s="3234" t="str">
        <f>'7-11л. МЕНЮ '!B287</f>
        <v>Хлеб ржаной</v>
      </c>
      <c r="D285" s="248">
        <f>'7-11л. МЕНЮ '!C287</f>
        <v>20</v>
      </c>
      <c r="E285" s="2044">
        <f>'7-11л. МЕНЮ '!D287</f>
        <v>0.93300000000000005</v>
      </c>
      <c r="F285" s="1990">
        <f>'7-11л. МЕНЮ '!E287</f>
        <v>0.33</v>
      </c>
      <c r="G285" s="1434">
        <f>'7-11л. МЕНЮ '!F287</f>
        <v>8.6869999999999994</v>
      </c>
      <c r="H285" s="2045">
        <f>'7-11л. МЕНЮ '!G287</f>
        <v>41.45</v>
      </c>
      <c r="I285" s="1756">
        <v>0</v>
      </c>
      <c r="J285" s="1756">
        <v>0.05</v>
      </c>
      <c r="K285" s="1756">
        <v>4.5999999999999999E-2</v>
      </c>
      <c r="L285" s="1420">
        <v>0</v>
      </c>
      <c r="M285" s="2222">
        <v>6.6</v>
      </c>
      <c r="N285" s="1114">
        <v>4.68</v>
      </c>
      <c r="O285" s="1756">
        <v>1.32</v>
      </c>
      <c r="P285" s="1875">
        <v>2.8000000000000001E-2</v>
      </c>
      <c r="Q285" s="437">
        <f>'7-11л. МЕНЮ '!H287</f>
        <v>18</v>
      </c>
      <c r="R285" s="528"/>
      <c r="S285" s="101"/>
      <c r="T285" s="101"/>
      <c r="U285" s="101"/>
      <c r="V285" s="101"/>
      <c r="W285" s="101"/>
      <c r="X285" s="101"/>
      <c r="Y285" s="101"/>
      <c r="Z285" s="101"/>
      <c r="AA285" s="101"/>
      <c r="AB285" s="221"/>
      <c r="AC285" s="489"/>
      <c r="AD285" s="489"/>
      <c r="AE285" s="489"/>
      <c r="AF285" s="489"/>
      <c r="AG285" s="490"/>
      <c r="AH285" s="490"/>
      <c r="AI285" s="490"/>
      <c r="AJ285" s="489"/>
      <c r="AK285" s="513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  <c r="BE285" s="101"/>
      <c r="BF285" s="101"/>
      <c r="BG285" s="101"/>
    </row>
    <row r="286" spans="2:59" ht="15.75" thickBot="1">
      <c r="B286" s="744" t="str">
        <f>'7-11л. МЕНЮ '!I288</f>
        <v>82 / 21</v>
      </c>
      <c r="C286" s="1278" t="str">
        <f>'7-11л. МЕНЮ '!B288</f>
        <v>Фрукты свежие (банан)</v>
      </c>
      <c r="D286" s="337">
        <f>'7-11л. МЕНЮ '!C288</f>
        <v>105</v>
      </c>
      <c r="E286" s="2044">
        <f>'7-11л. МЕНЮ '!D288</f>
        <v>1.575</v>
      </c>
      <c r="F286" s="1990">
        <f>'7-11л. МЕНЮ '!E288</f>
        <v>0.105</v>
      </c>
      <c r="G286" s="1434">
        <f>'7-11л. МЕНЮ '!F288</f>
        <v>12.39</v>
      </c>
      <c r="H286" s="2045">
        <f>'7-11л. МЕНЮ '!G288</f>
        <v>56.508000000000003</v>
      </c>
      <c r="I286" s="1157">
        <v>10.5</v>
      </c>
      <c r="J286" s="1157">
        <v>4.2000000000000003E-2</v>
      </c>
      <c r="K286" s="1157">
        <v>3.15E-2</v>
      </c>
      <c r="L286" s="664">
        <v>0</v>
      </c>
      <c r="M286" s="1157">
        <v>39.9</v>
      </c>
      <c r="N286" s="1157">
        <v>18.899999999999999</v>
      </c>
      <c r="O286" s="1157">
        <v>19.37</v>
      </c>
      <c r="P286" s="1157">
        <v>0.63</v>
      </c>
      <c r="Q286" s="437">
        <f>'7-11л. МЕНЮ '!H288</f>
        <v>87</v>
      </c>
      <c r="R286" s="466"/>
      <c r="AF286" s="348"/>
      <c r="AG286" s="343"/>
      <c r="AH286" s="343"/>
      <c r="AI286" s="348"/>
      <c r="AJ286" s="349"/>
      <c r="AK286" s="513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</row>
    <row r="287" spans="2:59" ht="14.25" customHeight="1">
      <c r="B287" s="1476" t="s">
        <v>172</v>
      </c>
      <c r="C287" s="17"/>
      <c r="D287" s="2451">
        <f>'7-11л. МЕНЮ '!C289</f>
        <v>625</v>
      </c>
      <c r="E287" s="2156">
        <f>'7-11л. МЕНЮ '!D289</f>
        <v>18.805129999999998</v>
      </c>
      <c r="F287" s="2157">
        <f>'7-11л. МЕНЮ '!E289</f>
        <v>16.429299999999998</v>
      </c>
      <c r="G287" s="2158">
        <f>'7-11л. МЕНЮ '!F289</f>
        <v>86.436999999999998</v>
      </c>
      <c r="H287" s="2159">
        <f>'7-11л. МЕНЮ '!G289</f>
        <v>538.23140000000001</v>
      </c>
      <c r="I287" s="2057">
        <f t="shared" ref="I287:P287" si="72">SUM(I281:I286)</f>
        <v>17.164000000000001</v>
      </c>
      <c r="J287" s="2033">
        <f t="shared" si="72"/>
        <v>0.27760000000000001</v>
      </c>
      <c r="K287" s="2033">
        <f t="shared" si="72"/>
        <v>0.24150000000000002</v>
      </c>
      <c r="L287" s="2033">
        <f t="shared" si="72"/>
        <v>224.55500000000001</v>
      </c>
      <c r="M287" s="2135">
        <f t="shared" si="72"/>
        <v>211.2577</v>
      </c>
      <c r="N287" s="2135">
        <f t="shared" si="72"/>
        <v>294.66299999999995</v>
      </c>
      <c r="O287" s="2135">
        <f t="shared" si="72"/>
        <v>65.591899999999995</v>
      </c>
      <c r="P287" s="703">
        <f t="shared" si="72"/>
        <v>2.8499999999999996</v>
      </c>
      <c r="Q287" s="642"/>
      <c r="R287" s="11"/>
      <c r="AF287" s="146"/>
      <c r="AG287" s="146"/>
      <c r="AH287" s="146"/>
      <c r="AI287" s="146"/>
      <c r="AJ287" s="146"/>
      <c r="AK287" s="513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/>
      <c r="BE287" s="101"/>
      <c r="BF287" s="101"/>
      <c r="BG287" s="101"/>
    </row>
    <row r="288" spans="2:59" ht="12.75" customHeight="1">
      <c r="B288" s="695"/>
      <c r="C288" s="696" t="s">
        <v>11</v>
      </c>
      <c r="D288" s="1120">
        <v>0.25</v>
      </c>
      <c r="E288" s="2160">
        <f>'7-11л. МЕНЮ '!D290</f>
        <v>19.25</v>
      </c>
      <c r="F288" s="2161">
        <f>'7-11л. МЕНЮ '!E290</f>
        <v>19.75</v>
      </c>
      <c r="G288" s="2162">
        <f>'7-11л. МЕНЮ '!F290</f>
        <v>83.75</v>
      </c>
      <c r="H288" s="2163">
        <f>'7-11л. МЕНЮ '!G290</f>
        <v>587.5</v>
      </c>
      <c r="I288" s="2039">
        <f t="shared" ref="I288:P288" si="73">I612</f>
        <v>15</v>
      </c>
      <c r="J288" s="2039">
        <f t="shared" si="73"/>
        <v>0.3</v>
      </c>
      <c r="K288" s="2039">
        <f t="shared" si="73"/>
        <v>0.35</v>
      </c>
      <c r="L288" s="2136">
        <f t="shared" si="73"/>
        <v>175</v>
      </c>
      <c r="M288" s="2136">
        <f t="shared" si="73"/>
        <v>275</v>
      </c>
      <c r="N288" s="2136">
        <f t="shared" si="73"/>
        <v>275</v>
      </c>
      <c r="O288" s="2136">
        <f t="shared" si="73"/>
        <v>62.5</v>
      </c>
      <c r="P288" s="2039">
        <f t="shared" si="73"/>
        <v>3</v>
      </c>
      <c r="Q288" s="732"/>
      <c r="R288" s="11"/>
      <c r="AF288" s="173"/>
      <c r="AG288" s="173"/>
      <c r="AH288" s="173"/>
      <c r="AI288" s="173"/>
      <c r="AJ288" s="173"/>
      <c r="AK288" s="513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</row>
    <row r="289" spans="2:59" ht="17.25" customHeight="1" thickBot="1">
      <c r="B289" s="227"/>
      <c r="C289" s="693" t="s">
        <v>345</v>
      </c>
      <c r="D289" s="715"/>
      <c r="E289" s="1930">
        <f>'7-11л. МЕНЮ '!D291</f>
        <v>-0.57775324675324669</v>
      </c>
      <c r="F289" s="2164">
        <f>'7-11л. МЕНЮ '!E291</f>
        <v>-4.2034177215189885</v>
      </c>
      <c r="G289" s="1938">
        <f>'7-11л. МЕНЮ '!F291</f>
        <v>0.80208955223880096</v>
      </c>
      <c r="H289" s="2165">
        <f>'7-11л. МЕНЮ '!G291</f>
        <v>-2.0965361702127652</v>
      </c>
      <c r="I289" s="1947">
        <f t="shared" ref="I289:P289" si="74">(I287*100/I610)-25</f>
        <v>3.6066666666666691</v>
      </c>
      <c r="J289" s="1947">
        <f t="shared" si="74"/>
        <v>-1.8666666666666636</v>
      </c>
      <c r="K289" s="1947">
        <f t="shared" si="74"/>
        <v>-7.7499999999999964</v>
      </c>
      <c r="L289" s="1947">
        <f t="shared" si="74"/>
        <v>7.0792857142857173</v>
      </c>
      <c r="M289" s="1947">
        <f t="shared" si="74"/>
        <v>-5.7947545454545448</v>
      </c>
      <c r="N289" s="1947">
        <f t="shared" si="74"/>
        <v>1.7875454545454517</v>
      </c>
      <c r="O289" s="1947">
        <f t="shared" si="74"/>
        <v>1.2367599999999968</v>
      </c>
      <c r="P289" s="709">
        <f t="shared" si="74"/>
        <v>-1.2500000000000036</v>
      </c>
      <c r="Q289" s="736"/>
      <c r="R289" s="167"/>
      <c r="AF289" s="174"/>
      <c r="AG289" s="146"/>
      <c r="AH289" s="146"/>
      <c r="AI289" s="146"/>
      <c r="AJ289" s="146"/>
      <c r="AK289" s="555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  <c r="BE289" s="101"/>
      <c r="BF289" s="101"/>
      <c r="BG289" s="101"/>
    </row>
    <row r="290" spans="2:59" ht="15.75" customHeight="1">
      <c r="B290" s="78"/>
      <c r="C290" s="1266" t="s">
        <v>108</v>
      </c>
      <c r="D290" s="54"/>
      <c r="E290" s="173"/>
      <c r="F290" s="2166"/>
      <c r="G290" s="2166"/>
      <c r="H290" s="2166"/>
      <c r="I290" s="2110"/>
      <c r="J290" s="2110"/>
      <c r="K290" s="2110"/>
      <c r="L290" s="2110"/>
      <c r="M290" s="2110"/>
      <c r="N290" s="2110"/>
      <c r="O290" s="2110"/>
      <c r="P290" s="734"/>
      <c r="Q290" s="735"/>
      <c r="R290" s="526"/>
      <c r="AF290" s="146"/>
      <c r="AG290" s="146"/>
      <c r="AH290" s="146"/>
      <c r="AI290" s="146"/>
      <c r="AJ290" s="146"/>
      <c r="AK290" s="555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  <c r="BE290" s="101"/>
      <c r="BF290" s="101"/>
      <c r="BG290" s="101"/>
    </row>
    <row r="291" spans="2:59" ht="15" customHeight="1">
      <c r="B291" s="1273" t="str">
        <f>'7-11л. МЕНЮ '!I293</f>
        <v>22 / 21</v>
      </c>
      <c r="C291" s="240" t="str">
        <f>'7-11л. МЕНЮ '!B293</f>
        <v xml:space="preserve">Морковь с яблоком </v>
      </c>
      <c r="D291" s="229">
        <f>'7-11л. МЕНЮ '!C293</f>
        <v>60</v>
      </c>
      <c r="E291" s="2044">
        <f>'7-11л. МЕНЮ '!D293</f>
        <v>0.52749999999999997</v>
      </c>
      <c r="F291" s="1434">
        <f>'7-11л. МЕНЮ '!E293</f>
        <v>2.7378</v>
      </c>
      <c r="G291" s="1434">
        <f>'7-11л. МЕНЮ '!F293</f>
        <v>4.2743000000000002</v>
      </c>
      <c r="H291" s="1435">
        <f>'7-11л. МЕНЮ '!G293</f>
        <v>43.856099999999998</v>
      </c>
      <c r="I291" s="1157">
        <v>1.6161000000000001</v>
      </c>
      <c r="J291" s="1157">
        <v>1.43E-2</v>
      </c>
      <c r="K291" s="1157">
        <v>2.1499999999999998E-2</v>
      </c>
      <c r="L291" s="664">
        <v>0</v>
      </c>
      <c r="M291" s="1157">
        <v>11.7239</v>
      </c>
      <c r="N291" s="1157">
        <v>19.399100000000001</v>
      </c>
      <c r="O291" s="1157">
        <v>13.934900000000001</v>
      </c>
      <c r="P291" s="1748">
        <v>0.64500000000000002</v>
      </c>
      <c r="Q291" s="1466">
        <f>'7-11л. МЕНЮ '!H293</f>
        <v>6</v>
      </c>
      <c r="R291" s="527"/>
      <c r="AF291" s="174"/>
      <c r="AG291" s="501"/>
      <c r="AH291" s="501"/>
      <c r="AI291" s="501"/>
      <c r="AJ291" s="501"/>
      <c r="AK291" s="555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  <c r="BE291" s="101"/>
      <c r="BF291" s="101"/>
      <c r="BG291" s="101"/>
    </row>
    <row r="292" spans="2:59" ht="15" customHeight="1">
      <c r="B292" s="2446" t="str">
        <f>'7-11л. МЕНЮ '!I294</f>
        <v>117-105/17</v>
      </c>
      <c r="C292" s="258" t="str">
        <f>'7-11л. МЕНЮ '!B294</f>
        <v>Суп с крупой и мясными фрикадельками</v>
      </c>
      <c r="D292" s="164">
        <f>'7-11л. МЕНЮ '!C294</f>
        <v>200</v>
      </c>
      <c r="E292" s="1990">
        <f>'7-11л. МЕНЮ '!D294</f>
        <v>6.8</v>
      </c>
      <c r="F292" s="1434">
        <f>'7-11л. МЕНЮ '!E294</f>
        <v>7.06</v>
      </c>
      <c r="G292" s="1990">
        <f>'7-11л. МЕНЮ '!F294</f>
        <v>7.9</v>
      </c>
      <c r="H292" s="1433">
        <f>'7-11л. МЕНЮ '!G294</f>
        <v>122.2</v>
      </c>
      <c r="I292" s="1145">
        <v>0.60160000000000002</v>
      </c>
      <c r="J292" s="710">
        <v>4.6399999999999997E-2</v>
      </c>
      <c r="K292" s="1145">
        <v>6.7799999999999999E-2</v>
      </c>
      <c r="L292" s="710">
        <v>99.759</v>
      </c>
      <c r="M292" s="1145">
        <v>15</v>
      </c>
      <c r="N292" s="710">
        <v>98.499499999999998</v>
      </c>
      <c r="O292" s="1145">
        <v>17.032</v>
      </c>
      <c r="P292" s="1251">
        <v>1.0900000000000001</v>
      </c>
      <c r="Q292" s="1481">
        <f>'7-11л. МЕНЮ '!H294</f>
        <v>28</v>
      </c>
      <c r="R292" s="528"/>
      <c r="AF292" s="146"/>
      <c r="AG292" s="498"/>
      <c r="AH292" s="498"/>
      <c r="AI292" s="146"/>
      <c r="AJ292" s="146"/>
      <c r="AK292" s="555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  <c r="BE292" s="101"/>
      <c r="BF292" s="101"/>
      <c r="BG292" s="101"/>
    </row>
    <row r="293" spans="2:59">
      <c r="B293" s="1159" t="str">
        <f>'7-11л. МЕНЮ '!I295</f>
        <v>437/22</v>
      </c>
      <c r="C293" s="258" t="str">
        <f>'7-11л. МЕНЮ '!B295</f>
        <v xml:space="preserve">Сырники из творога </v>
      </c>
      <c r="D293" s="164">
        <f>'7-11л. МЕНЮ '!C295</f>
        <v>180</v>
      </c>
      <c r="E293" s="1990">
        <f>'7-11л. МЕНЮ '!D295</f>
        <v>17.678000000000001</v>
      </c>
      <c r="F293" s="1434">
        <f>'7-11л. МЕНЮ '!E295</f>
        <v>11.308999999999999</v>
      </c>
      <c r="G293" s="1990">
        <f>'7-11л. МЕНЮ '!F295</f>
        <v>34.114600000000003</v>
      </c>
      <c r="H293" s="1435">
        <f>'7-11л. МЕНЮ '!G295</f>
        <v>309.02</v>
      </c>
      <c r="I293" s="3489">
        <v>0.2</v>
      </c>
      <c r="J293" s="2103">
        <v>0.04</v>
      </c>
      <c r="K293" s="2103">
        <v>0.39</v>
      </c>
      <c r="L293" s="2045">
        <v>52.593000000000004</v>
      </c>
      <c r="M293" s="1438">
        <v>255.25</v>
      </c>
      <c r="N293" s="2218">
        <v>358.64</v>
      </c>
      <c r="O293" s="1436">
        <v>37.1</v>
      </c>
      <c r="P293" s="1991">
        <v>0.90200000000000002</v>
      </c>
      <c r="Q293" s="1481">
        <f>'7-11л. МЕНЮ '!H295</f>
        <v>46</v>
      </c>
      <c r="R293" s="526"/>
      <c r="AF293" s="174"/>
      <c r="AG293" s="501"/>
      <c r="AH293" s="501"/>
      <c r="AI293" s="501"/>
      <c r="AJ293" s="501"/>
      <c r="AK293" s="555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  <c r="BE293" s="101"/>
      <c r="BF293" s="101"/>
      <c r="BG293" s="101"/>
    </row>
    <row r="294" spans="2:59" ht="15.75" customHeight="1">
      <c r="B294" s="1470" t="str">
        <f>'7-11л. МЕНЮ '!I296</f>
        <v>687/22</v>
      </c>
      <c r="C294" s="165" t="str">
        <f>'7-11л. МЕНЮ '!B296</f>
        <v>и / соус  абрикосовый</v>
      </c>
      <c r="D294" s="1677">
        <f>'7-11л. МЕНЮ '!C296</f>
        <v>30</v>
      </c>
      <c r="E294" s="1994">
        <f>'7-11л. МЕНЮ '!D296</f>
        <v>0.68</v>
      </c>
      <c r="F294" s="1430">
        <f>'7-11л. МЕНЮ '!E296</f>
        <v>0</v>
      </c>
      <c r="G294" s="1994">
        <f>'7-11л. МЕНЮ '!F296</f>
        <v>13.4604</v>
      </c>
      <c r="H294" s="1993">
        <f>'7-11л. МЕНЮ '!G296</f>
        <v>56.561999999999998</v>
      </c>
      <c r="I294" s="2514">
        <v>0.2455</v>
      </c>
      <c r="J294" s="1552">
        <v>1.3599999999999999E-2</v>
      </c>
      <c r="K294" s="1552">
        <v>2.7300000000000001E-2</v>
      </c>
      <c r="L294" s="1298">
        <v>52.5</v>
      </c>
      <c r="M294" s="2214">
        <v>20.5656</v>
      </c>
      <c r="N294" s="2223">
        <v>19.09</v>
      </c>
      <c r="O294" s="2214">
        <v>13.6364</v>
      </c>
      <c r="P294" s="2223">
        <v>0.43890000000000001</v>
      </c>
      <c r="Q294" s="1483">
        <f>'7-11л. МЕНЮ '!H296</f>
        <v>46</v>
      </c>
      <c r="R294" s="527"/>
      <c r="AF294" s="174"/>
      <c r="AG294" s="498"/>
      <c r="AH294" s="498"/>
      <c r="AI294" s="146"/>
      <c r="AJ294" s="146"/>
      <c r="AK294" s="555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</row>
    <row r="295" spans="2:59" ht="13.5" customHeight="1">
      <c r="B295" s="1273" t="str">
        <f>'7-11л. МЕНЮ '!I297</f>
        <v>502 / 21</v>
      </c>
      <c r="C295" s="240" t="str">
        <f>'7-11л. МЕНЮ '!B297</f>
        <v>Какао с молоком и витаминами</v>
      </c>
      <c r="D295" s="229">
        <f>'7-11л. МЕНЮ '!C297</f>
        <v>190</v>
      </c>
      <c r="E295" s="2452">
        <f>'7-11л. МЕНЮ '!D297</f>
        <v>5.8719999999999999</v>
      </c>
      <c r="F295" s="1430">
        <f>'7-11л. МЕНЮ '!E297</f>
        <v>4.7169999999999996</v>
      </c>
      <c r="G295" s="1430">
        <f>'7-11л. МЕНЮ '!F297</f>
        <v>22.31</v>
      </c>
      <c r="H295" s="1993">
        <f>'7-11л. МЕНЮ '!G297</f>
        <v>154.38</v>
      </c>
      <c r="I295" s="1548">
        <v>0.99099999999999999</v>
      </c>
      <c r="J295" s="1548">
        <v>5.8000000000000003E-2</v>
      </c>
      <c r="K295" s="1548">
        <v>0.24</v>
      </c>
      <c r="L295" s="1473">
        <v>25.13</v>
      </c>
      <c r="M295" s="2673">
        <v>203.92</v>
      </c>
      <c r="N295" s="1755">
        <v>168.285</v>
      </c>
      <c r="O295" s="1548">
        <v>35.923000000000002</v>
      </c>
      <c r="P295" s="1747">
        <v>0.875</v>
      </c>
      <c r="Q295" s="1466">
        <f>'7-11л. МЕНЮ '!H297</f>
        <v>79</v>
      </c>
      <c r="R295" s="528"/>
      <c r="AF295" s="174"/>
      <c r="AG295" s="146"/>
      <c r="AH295" s="146"/>
      <c r="AI295" s="146"/>
      <c r="AJ295" s="146"/>
      <c r="AK295" s="555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  <c r="BE295" s="101"/>
      <c r="BF295" s="101"/>
      <c r="BG295" s="101"/>
    </row>
    <row r="296" spans="2:59" ht="12.75" customHeight="1">
      <c r="B296" s="1464" t="str">
        <f>'7-11л. МЕНЮ '!I298</f>
        <v>Пром.пр.</v>
      </c>
      <c r="C296" s="258" t="str">
        <f>'7-11л. МЕНЮ '!B298</f>
        <v>Хлеб пшеничный</v>
      </c>
      <c r="D296" s="164">
        <f>'7-11л. МЕНЮ '!C298</f>
        <v>30</v>
      </c>
      <c r="E296" s="1428">
        <f>'7-11л. МЕНЮ '!D298</f>
        <v>0.6018</v>
      </c>
      <c r="F296" s="1429">
        <f>'7-11л. МЕНЮ '!E298</f>
        <v>0.39</v>
      </c>
      <c r="G296" s="1429">
        <f>'7-11л. МЕНЮ '!F298</f>
        <v>16.260000000000002</v>
      </c>
      <c r="H296" s="1285">
        <f>'7-11л. МЕНЮ '!G298</f>
        <v>70.9572</v>
      </c>
      <c r="I296" s="1157">
        <v>0</v>
      </c>
      <c r="J296" s="1157">
        <v>3.3000000000000002E-2</v>
      </c>
      <c r="K296" s="1157">
        <v>1.2E-2</v>
      </c>
      <c r="L296" s="664">
        <v>0</v>
      </c>
      <c r="M296" s="1157">
        <v>6</v>
      </c>
      <c r="N296" s="1157">
        <v>1.95</v>
      </c>
      <c r="O296" s="1157">
        <v>0.45200000000000001</v>
      </c>
      <c r="P296" s="1157">
        <v>3.3000000000000002E-2</v>
      </c>
      <c r="Q296" s="1466">
        <f>'7-11л. МЕНЮ '!H298</f>
        <v>17</v>
      </c>
      <c r="R296" s="11"/>
      <c r="AF296" s="174"/>
      <c r="AG296" s="146"/>
      <c r="AH296" s="146"/>
      <c r="AI296" s="146"/>
      <c r="AJ296" s="146"/>
      <c r="AK296" s="555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  <c r="BE296" s="101"/>
      <c r="BF296" s="101"/>
      <c r="BG296" s="101"/>
    </row>
    <row r="297" spans="2:59" ht="13.5" customHeight="1" thickBot="1">
      <c r="B297" s="1465" t="str">
        <f>'7-11л. МЕНЮ '!I299</f>
        <v>Пром.пр.</v>
      </c>
      <c r="C297" s="185" t="str">
        <f>'7-11л. МЕНЮ '!B299</f>
        <v>Хлеб ржаной</v>
      </c>
      <c r="D297" s="1479">
        <f>'7-11л. МЕНЮ '!C299</f>
        <v>20</v>
      </c>
      <c r="E297" s="1428">
        <f>'7-11л. МЕНЮ '!D299</f>
        <v>0.93300000000000005</v>
      </c>
      <c r="F297" s="1429">
        <f>'7-11л. МЕНЮ '!E299</f>
        <v>0.33</v>
      </c>
      <c r="G297" s="1429">
        <f>'7-11л. МЕНЮ '!F299</f>
        <v>8.6869999999999994</v>
      </c>
      <c r="H297" s="1285">
        <f>'7-11л. МЕНЮ '!G299</f>
        <v>41.45</v>
      </c>
      <c r="I297" s="1756">
        <v>0</v>
      </c>
      <c r="J297" s="1756">
        <v>0.05</v>
      </c>
      <c r="K297" s="1756">
        <v>4.5999999999999999E-2</v>
      </c>
      <c r="L297" s="1420">
        <v>0</v>
      </c>
      <c r="M297" s="2222">
        <v>6.6</v>
      </c>
      <c r="N297" s="1114">
        <v>4.68</v>
      </c>
      <c r="O297" s="1756">
        <v>1.32</v>
      </c>
      <c r="P297" s="1875">
        <v>2.8000000000000001E-2</v>
      </c>
      <c r="Q297" s="1466">
        <f>'7-11л. МЕНЮ '!H299</f>
        <v>18</v>
      </c>
      <c r="R297" s="11"/>
      <c r="AF297" s="489"/>
      <c r="AG297" s="490"/>
      <c r="AH297" s="490"/>
      <c r="AI297" s="489"/>
      <c r="AJ297" s="489"/>
      <c r="AK297" s="513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  <c r="BE297" s="101"/>
      <c r="BF297" s="101"/>
      <c r="BG297" s="101"/>
    </row>
    <row r="298" spans="2:59" ht="14.25" customHeight="1">
      <c r="B298" s="413" t="s">
        <v>160</v>
      </c>
      <c r="C298" s="677"/>
      <c r="D298" s="2454">
        <f>'7-11л. МЕНЮ '!C300</f>
        <v>710</v>
      </c>
      <c r="E298" s="1932">
        <f>'7-11л. МЕНЮ '!D300</f>
        <v>33.092300000000002</v>
      </c>
      <c r="F298" s="1936">
        <f>'7-11л. МЕНЮ '!E300</f>
        <v>26.543799999999997</v>
      </c>
      <c r="G298" s="1936">
        <f>'7-11л. МЕНЮ '!F300</f>
        <v>107.00630000000001</v>
      </c>
      <c r="H298" s="1933">
        <f>'7-11л. МЕНЮ '!G300</f>
        <v>798.42530000000011</v>
      </c>
      <c r="I298" s="2033">
        <f t="shared" ref="I298:P298" si="75">SUM(I291:I297)</f>
        <v>3.6542000000000003</v>
      </c>
      <c r="J298" s="2033">
        <f t="shared" si="75"/>
        <v>0.25530000000000003</v>
      </c>
      <c r="K298" s="2033">
        <f t="shared" si="75"/>
        <v>0.80460000000000009</v>
      </c>
      <c r="L298" s="2033">
        <f t="shared" si="75"/>
        <v>229.982</v>
      </c>
      <c r="M298" s="2135">
        <f t="shared" si="75"/>
        <v>519.05950000000007</v>
      </c>
      <c r="N298" s="2135">
        <f t="shared" si="75"/>
        <v>670.54359999999997</v>
      </c>
      <c r="O298" s="2135">
        <f t="shared" si="75"/>
        <v>119.39829999999999</v>
      </c>
      <c r="P298" s="700">
        <f t="shared" si="75"/>
        <v>4.0118999999999998</v>
      </c>
      <c r="Q298" s="732"/>
      <c r="R298" s="466"/>
      <c r="AF298" s="777"/>
      <c r="AG298" s="778"/>
      <c r="AH298" s="778"/>
      <c r="AI298" s="778"/>
      <c r="AJ298" s="777"/>
      <c r="AK298" s="513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  <c r="BE298" s="101"/>
      <c r="BF298" s="101"/>
      <c r="BG298" s="101"/>
    </row>
    <row r="299" spans="2:59" ht="16.5" customHeight="1">
      <c r="B299" s="695"/>
      <c r="C299" s="696" t="s">
        <v>11</v>
      </c>
      <c r="D299" s="1120">
        <v>0.35</v>
      </c>
      <c r="E299" s="1934">
        <f>'7-11л. МЕНЮ '!D301</f>
        <v>26.95</v>
      </c>
      <c r="F299" s="1937">
        <f>'7-11л. МЕНЮ '!E301</f>
        <v>27.65</v>
      </c>
      <c r="G299" s="1937">
        <f>'7-11л. МЕНЮ '!F301</f>
        <v>117.25</v>
      </c>
      <c r="H299" s="1935">
        <f>'7-11л. МЕНЮ '!G301</f>
        <v>822.5</v>
      </c>
      <c r="I299" s="2039">
        <f t="shared" ref="I299:P299" si="76">I616</f>
        <v>21</v>
      </c>
      <c r="J299" s="2039">
        <f t="shared" si="76"/>
        <v>0.42</v>
      </c>
      <c r="K299" s="2039">
        <f t="shared" si="76"/>
        <v>0.49</v>
      </c>
      <c r="L299" s="2039">
        <f t="shared" si="76"/>
        <v>245</v>
      </c>
      <c r="M299" s="2136">
        <f t="shared" si="76"/>
        <v>385</v>
      </c>
      <c r="N299" s="2136">
        <f t="shared" si="76"/>
        <v>385</v>
      </c>
      <c r="O299" s="2039">
        <f t="shared" si="76"/>
        <v>87.5</v>
      </c>
      <c r="P299" s="2039">
        <f t="shared" si="76"/>
        <v>4.2</v>
      </c>
      <c r="Q299" s="732"/>
      <c r="R299" s="11"/>
      <c r="AF299" s="146"/>
      <c r="AG299" s="146"/>
      <c r="AH299" s="146"/>
      <c r="AI299" s="146"/>
      <c r="AJ299" s="146"/>
      <c r="AK299" s="513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  <c r="BE299" s="101"/>
      <c r="BF299" s="101"/>
      <c r="BG299" s="101"/>
    </row>
    <row r="300" spans="2:59" ht="12.75" customHeight="1" thickBot="1">
      <c r="B300" s="227"/>
      <c r="C300" s="693" t="s">
        <v>345</v>
      </c>
      <c r="D300" s="715"/>
      <c r="E300" s="1930">
        <f>'7-11л. МЕНЮ '!D302</f>
        <v>7.9770129870129907</v>
      </c>
      <c r="F300" s="1938">
        <f>'7-11л. МЕНЮ '!E302</f>
        <v>-1.4002531645569647</v>
      </c>
      <c r="G300" s="1938">
        <f>'7-11л. МЕНЮ '!F302</f>
        <v>-3.0578208955223865</v>
      </c>
      <c r="H300" s="1931">
        <f>'7-11л. МЕНЮ '!G302</f>
        <v>-1.0244553191489274</v>
      </c>
      <c r="I300" s="1947">
        <f t="shared" ref="I300:P300" si="77">(I298*100/I610)-35</f>
        <v>-28.909666666666666</v>
      </c>
      <c r="J300" s="1947">
        <f t="shared" si="77"/>
        <v>-13.724999999999998</v>
      </c>
      <c r="K300" s="1947">
        <f t="shared" si="77"/>
        <v>22.471428571428582</v>
      </c>
      <c r="L300" s="1947">
        <f t="shared" si="77"/>
        <v>-2.1454285714285675</v>
      </c>
      <c r="M300" s="1947">
        <f t="shared" si="77"/>
        <v>12.187227272727277</v>
      </c>
      <c r="N300" s="1947">
        <f t="shared" si="77"/>
        <v>25.958509090909089</v>
      </c>
      <c r="O300" s="1947">
        <f t="shared" si="77"/>
        <v>12.759320000000002</v>
      </c>
      <c r="P300" s="2178">
        <f t="shared" si="77"/>
        <v>-1.5675000000000026</v>
      </c>
      <c r="Q300" s="736"/>
      <c r="R300" s="167"/>
      <c r="AF300" s="281"/>
      <c r="AG300" s="281"/>
      <c r="AH300" s="281"/>
      <c r="AI300" s="281"/>
      <c r="AJ300" s="3150"/>
      <c r="AK300" s="513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  <c r="BE300" s="101"/>
      <c r="BF300" s="101"/>
      <c r="BG300" s="101"/>
    </row>
    <row r="301" spans="2:59">
      <c r="B301" s="648"/>
      <c r="C301" s="523" t="s">
        <v>199</v>
      </c>
      <c r="D301" s="54"/>
      <c r="E301" s="2107"/>
      <c r="F301" s="2108"/>
      <c r="G301" s="2108"/>
      <c r="H301" s="2108"/>
      <c r="I301" s="2146"/>
      <c r="J301" s="2146"/>
      <c r="K301" s="1176"/>
      <c r="L301" s="2146"/>
      <c r="M301" s="2146"/>
      <c r="N301" s="2146"/>
      <c r="O301" s="2146"/>
      <c r="P301" s="2215"/>
      <c r="Q301" s="735"/>
      <c r="R301" s="526"/>
      <c r="AF301" s="174"/>
      <c r="AG301" s="498"/>
      <c r="AH301" s="498"/>
      <c r="AI301" s="146"/>
      <c r="AJ301" s="146"/>
      <c r="AK301" s="555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</row>
    <row r="302" spans="2:59" ht="15.75">
      <c r="B302" s="1159" t="str">
        <f>'7-11л. МЕНЮ '!I304</f>
        <v>827/22</v>
      </c>
      <c r="C302" s="258" t="str">
        <f>'7-11л. МЕНЮ '!B304</f>
        <v>Компот из яблок с лимоном</v>
      </c>
      <c r="D302" s="248">
        <f>'7-11л. МЕНЮ '!C304</f>
        <v>200</v>
      </c>
      <c r="E302" s="1929">
        <f>'7-11л. МЕНЮ '!D304</f>
        <v>0.31740000000000002</v>
      </c>
      <c r="F302" s="1434">
        <f>'7-11л. МЕНЮ '!E304</f>
        <v>0.21740000000000001</v>
      </c>
      <c r="G302" s="1434">
        <f>'7-11л. МЕНЮ '!F304</f>
        <v>9.3366000000000007</v>
      </c>
      <c r="H302" s="1434">
        <f>'7-11л. МЕНЮ '!G304</f>
        <v>39.4602</v>
      </c>
      <c r="I302" s="1434">
        <v>3.12</v>
      </c>
      <c r="J302" s="1434">
        <v>0</v>
      </c>
      <c r="K302" s="1434">
        <v>0</v>
      </c>
      <c r="L302" s="1433">
        <v>1.58</v>
      </c>
      <c r="M302" s="1436">
        <v>9.5280000000000005</v>
      </c>
      <c r="N302" s="1436">
        <v>6.08</v>
      </c>
      <c r="O302" s="1436">
        <v>4.6130000000000004</v>
      </c>
      <c r="P302" s="1437">
        <v>0.65</v>
      </c>
      <c r="Q302" s="437">
        <f>'7-11л. МЕНЮ '!H304</f>
        <v>73</v>
      </c>
      <c r="R302" s="527"/>
      <c r="AF302" s="174"/>
      <c r="AG302" s="146"/>
      <c r="AH302" s="498"/>
      <c r="AI302" s="146"/>
      <c r="AJ302" s="146"/>
      <c r="AK302" s="555"/>
      <c r="AL302" s="101"/>
      <c r="AM302" s="101"/>
      <c r="AN302" s="101"/>
      <c r="AO302" s="101"/>
      <c r="AP302" s="101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101"/>
      <c r="BE302" s="101"/>
      <c r="BF302" s="101"/>
      <c r="BG302" s="101"/>
    </row>
    <row r="303" spans="2:59" ht="13.5" customHeight="1">
      <c r="B303" s="1159" t="str">
        <f>'7-11л. МЕНЮ '!I305</f>
        <v>301 / 21</v>
      </c>
      <c r="C303" s="258" t="str">
        <f>'7-11л. МЕНЮ '!B305</f>
        <v>Рыба, запечённая с яйцом</v>
      </c>
      <c r="D303" s="248">
        <f>'7-11л. МЕНЮ '!C305</f>
        <v>90</v>
      </c>
      <c r="E303" s="1929">
        <f>'7-11л. МЕНЮ '!D305</f>
        <v>11.560700000000001</v>
      </c>
      <c r="F303" s="1434">
        <f>'7-11л. МЕНЮ '!E305</f>
        <v>5.0755999999999997</v>
      </c>
      <c r="G303" s="1434">
        <f>'7-11л. МЕНЮ '!F305</f>
        <v>7.9802999999999997</v>
      </c>
      <c r="H303" s="1434">
        <f>'7-11л. МЕНЮ '!G305</f>
        <v>123.6157</v>
      </c>
      <c r="I303" s="1990">
        <v>0.81</v>
      </c>
      <c r="J303" s="1434">
        <v>6.3E-2</v>
      </c>
      <c r="K303" s="1990">
        <v>5.1999999999999998E-2</v>
      </c>
      <c r="L303" s="1433">
        <v>29.61</v>
      </c>
      <c r="M303" s="1991">
        <v>29.52</v>
      </c>
      <c r="N303" s="1438">
        <v>124.83</v>
      </c>
      <c r="O303" s="1991">
        <v>17.37</v>
      </c>
      <c r="P303" s="1251">
        <v>0.78300000000000003</v>
      </c>
      <c r="Q303" s="437">
        <f>'7-11л. МЕНЮ '!H305</f>
        <v>64</v>
      </c>
      <c r="R303" s="528"/>
      <c r="AF303" s="174"/>
      <c r="AG303" s="146"/>
      <c r="AH303" s="146"/>
      <c r="AI303" s="146"/>
      <c r="AJ303" s="146"/>
      <c r="AK303" s="555"/>
      <c r="AL303" s="101"/>
      <c r="AM303" s="101"/>
      <c r="AN303" s="101"/>
      <c r="AO303" s="101"/>
      <c r="AP303" s="101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101"/>
      <c r="BE303" s="101"/>
      <c r="BF303" s="101"/>
      <c r="BG303" s="101"/>
    </row>
    <row r="304" spans="2:59" ht="13.5" customHeight="1" thickBot="1">
      <c r="B304" s="1465" t="str">
        <f>'7-11л. МЕНЮ '!I306</f>
        <v>Пром.пр.</v>
      </c>
      <c r="C304" s="1278" t="str">
        <f>'7-11л. МЕНЮ '!B306</f>
        <v>Хлеб пшеничный</v>
      </c>
      <c r="D304" s="337">
        <f>'7-11л. МЕНЮ '!C306</f>
        <v>20</v>
      </c>
      <c r="E304" s="1929">
        <f>'7-11л. МЕНЮ '!D306</f>
        <v>0.4012</v>
      </c>
      <c r="F304" s="1434">
        <f>'7-11л. МЕНЮ '!E306</f>
        <v>0.26</v>
      </c>
      <c r="G304" s="1434">
        <f>'7-11л. МЕНЮ '!F306</f>
        <v>10.84</v>
      </c>
      <c r="H304" s="1434">
        <f>'7-11л. МЕНЮ '!G306</f>
        <v>47.3048</v>
      </c>
      <c r="I304" s="2001">
        <v>0</v>
      </c>
      <c r="J304" s="428">
        <v>2.1999999999999999E-2</v>
      </c>
      <c r="K304" s="1805">
        <v>8.0000000000000002E-3</v>
      </c>
      <c r="L304" s="740">
        <v>0</v>
      </c>
      <c r="M304" s="1888">
        <v>4</v>
      </c>
      <c r="N304" s="705">
        <v>1.3</v>
      </c>
      <c r="O304" s="1888">
        <v>0.28000000000000003</v>
      </c>
      <c r="P304" s="2178">
        <v>2.1999999999999999E-2</v>
      </c>
      <c r="Q304" s="437">
        <f>'7-11л. МЕНЮ '!H306</f>
        <v>17</v>
      </c>
      <c r="R304" s="11"/>
      <c r="AF304" s="489"/>
      <c r="AG304" s="490"/>
      <c r="AH304" s="490"/>
      <c r="AI304" s="489"/>
      <c r="AJ304" s="489"/>
      <c r="AK304" s="513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  <c r="BE304" s="101"/>
      <c r="BF304" s="101"/>
      <c r="BG304" s="101"/>
    </row>
    <row r="305" spans="2:59" ht="14.25" customHeight="1">
      <c r="B305" s="413" t="s">
        <v>206</v>
      </c>
      <c r="C305" s="540"/>
      <c r="D305" s="2438">
        <f>'7-11л. МЕНЮ '!C307</f>
        <v>310</v>
      </c>
      <c r="E305" s="2167">
        <f>'7-11л. МЕНЮ '!D307</f>
        <v>12.279299999999999</v>
      </c>
      <c r="F305" s="2158">
        <f>'7-11л. МЕНЮ '!E307</f>
        <v>5.552999999999999</v>
      </c>
      <c r="G305" s="2158">
        <f>'7-11л. МЕНЮ '!F307</f>
        <v>28.1569</v>
      </c>
      <c r="H305" s="2168">
        <f>'7-11л. МЕНЮ '!G307</f>
        <v>210.38069999999999</v>
      </c>
      <c r="I305" s="2057">
        <f t="shared" ref="I305:P305" si="78">SUM(I302:I304)</f>
        <v>3.93</v>
      </c>
      <c r="J305" s="2057">
        <f t="shared" si="78"/>
        <v>8.4999999999999992E-2</v>
      </c>
      <c r="K305" s="2057">
        <f t="shared" si="78"/>
        <v>0.06</v>
      </c>
      <c r="L305" s="2057">
        <f t="shared" si="78"/>
        <v>31.189999999999998</v>
      </c>
      <c r="M305" s="2144">
        <f t="shared" si="78"/>
        <v>43.048000000000002</v>
      </c>
      <c r="N305" s="2144">
        <f t="shared" si="78"/>
        <v>132.21</v>
      </c>
      <c r="O305" s="2057">
        <f t="shared" si="78"/>
        <v>22.263000000000002</v>
      </c>
      <c r="P305" s="2176">
        <f t="shared" si="78"/>
        <v>1.4550000000000001</v>
      </c>
      <c r="Q305" s="642"/>
      <c r="R305" s="11"/>
      <c r="AF305" s="777"/>
      <c r="AG305" s="778"/>
      <c r="AH305" s="778"/>
      <c r="AI305" s="777"/>
      <c r="AJ305" s="777"/>
      <c r="AK305" s="513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  <c r="BE305" s="101"/>
      <c r="BF305" s="101"/>
      <c r="BG305" s="101"/>
    </row>
    <row r="306" spans="2:59" ht="16.5" customHeight="1">
      <c r="B306" s="695"/>
      <c r="C306" s="696" t="s">
        <v>11</v>
      </c>
      <c r="D306" s="1120">
        <v>0.1</v>
      </c>
      <c r="E306" s="1809">
        <f>'7-11л. МЕНЮ '!D308</f>
        <v>7.7</v>
      </c>
      <c r="F306" s="1810">
        <f>'7-11л. МЕНЮ '!E308</f>
        <v>7.9</v>
      </c>
      <c r="G306" s="1810">
        <f>'7-11л. МЕНЮ '!F308</f>
        <v>33.5</v>
      </c>
      <c r="H306" s="1928">
        <f>'7-11л. МЕНЮ '!G308</f>
        <v>235</v>
      </c>
      <c r="I306" s="1894">
        <f t="shared" ref="I306:P306" si="79">I620</f>
        <v>6</v>
      </c>
      <c r="J306" s="1894">
        <f t="shared" si="79"/>
        <v>0.12</v>
      </c>
      <c r="K306" s="1894">
        <f t="shared" si="79"/>
        <v>0.14000000000000001</v>
      </c>
      <c r="L306" s="1894">
        <f t="shared" si="79"/>
        <v>70</v>
      </c>
      <c r="M306" s="1895">
        <f t="shared" si="79"/>
        <v>110</v>
      </c>
      <c r="N306" s="1895">
        <f t="shared" si="79"/>
        <v>110</v>
      </c>
      <c r="O306" s="1894">
        <f t="shared" si="79"/>
        <v>25</v>
      </c>
      <c r="P306" s="2177">
        <f t="shared" si="79"/>
        <v>1.2</v>
      </c>
      <c r="Q306" s="732"/>
      <c r="AF306" s="146"/>
      <c r="AG306" s="146"/>
      <c r="AH306" s="146"/>
      <c r="AI306" s="146"/>
      <c r="AJ306" s="146"/>
      <c r="AK306" s="513"/>
      <c r="AL306" s="101"/>
      <c r="AM306" s="101"/>
      <c r="AN306" s="101"/>
      <c r="AO306" s="101"/>
      <c r="AP306" s="101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101"/>
      <c r="BE306" s="101"/>
      <c r="BF306" s="101"/>
      <c r="BG306" s="101"/>
    </row>
    <row r="307" spans="2:59" ht="14.25" customHeight="1" thickBot="1">
      <c r="B307" s="227"/>
      <c r="C307" s="693" t="s">
        <v>345</v>
      </c>
      <c r="D307" s="715"/>
      <c r="E307" s="1804">
        <f>'7-11л. МЕНЮ '!D309</f>
        <v>5.9471428571428557</v>
      </c>
      <c r="F307" s="428">
        <f>'7-11л. МЕНЮ '!E309</f>
        <v>-2.9708860759493678</v>
      </c>
      <c r="G307" s="428">
        <f>'7-11л. МЕНЮ '!F309</f>
        <v>-1.5949552238805964</v>
      </c>
      <c r="H307" s="740">
        <f>'7-11л. МЕНЮ '!G309</f>
        <v>-1.0476297872340421</v>
      </c>
      <c r="I307" s="705">
        <f t="shared" ref="I307:P307" si="80">(I305*100/I610)-10</f>
        <v>-3.45</v>
      </c>
      <c r="J307" s="705">
        <f t="shared" si="80"/>
        <v>-2.9166666666666661</v>
      </c>
      <c r="K307" s="705">
        <f t="shared" si="80"/>
        <v>-5.7142857142857144</v>
      </c>
      <c r="L307" s="705">
        <f t="shared" si="80"/>
        <v>-5.5442857142857145</v>
      </c>
      <c r="M307" s="705">
        <f t="shared" si="80"/>
        <v>-6.0865454545454547</v>
      </c>
      <c r="N307" s="705">
        <f t="shared" si="80"/>
        <v>2.0190909090909095</v>
      </c>
      <c r="O307" s="705">
        <f t="shared" si="80"/>
        <v>-1.0947999999999993</v>
      </c>
      <c r="P307" s="2178">
        <f t="shared" si="80"/>
        <v>2.125</v>
      </c>
      <c r="Q307" s="736"/>
      <c r="AF307" s="281"/>
      <c r="AG307" s="281"/>
      <c r="AH307" s="281"/>
      <c r="AI307" s="281"/>
      <c r="AJ307" s="281"/>
      <c r="AK307" s="101"/>
      <c r="AL307" s="101"/>
      <c r="AM307" s="101"/>
      <c r="AN307" s="101"/>
      <c r="AO307" s="101"/>
      <c r="AP307" s="101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101"/>
      <c r="BE307" s="101"/>
      <c r="BF307" s="101"/>
      <c r="BG307" s="101"/>
    </row>
    <row r="308" spans="2:59" ht="12.75" customHeight="1">
      <c r="AF308" s="116"/>
      <c r="AG308" s="116"/>
      <c r="AH308" s="116"/>
      <c r="AI308" s="116"/>
      <c r="AJ308" s="116"/>
      <c r="AK308" s="101"/>
      <c r="AL308" s="101"/>
      <c r="AM308" s="101"/>
      <c r="AN308" s="101"/>
      <c r="AO308" s="101"/>
      <c r="AP308" s="101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101"/>
      <c r="BE308" s="101"/>
      <c r="BF308" s="101"/>
      <c r="BG308" s="101"/>
    </row>
    <row r="309" spans="2:59" ht="15.75" customHeight="1" thickBot="1">
      <c r="E309" s="1904"/>
      <c r="F309" s="1904"/>
      <c r="G309" s="1904"/>
      <c r="H309" s="1904"/>
      <c r="I309" s="1904"/>
      <c r="J309" s="1904"/>
      <c r="K309" s="1904"/>
      <c r="L309" s="1904"/>
      <c r="M309" s="1904"/>
      <c r="N309" s="1904"/>
      <c r="O309" s="1904"/>
      <c r="P309" s="1904"/>
      <c r="AF309" s="281"/>
      <c r="AG309" s="281"/>
      <c r="AH309" s="281"/>
      <c r="AI309" s="281"/>
      <c r="AJ309" s="281"/>
      <c r="AK309" s="513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  <c r="BE309" s="101"/>
      <c r="BF309" s="101"/>
      <c r="BG309" s="101"/>
    </row>
    <row r="310" spans="2:59" ht="14.25" customHeight="1">
      <c r="B310" s="620"/>
      <c r="C310" s="41" t="s">
        <v>239</v>
      </c>
      <c r="D310" s="42"/>
      <c r="E310" s="141">
        <f t="shared" ref="E310:P310" si="81">E287+E298</f>
        <v>51.89743</v>
      </c>
      <c r="F310" s="233">
        <f t="shared" si="81"/>
        <v>42.973099999999995</v>
      </c>
      <c r="G310" s="233">
        <f t="shared" si="81"/>
        <v>193.44330000000002</v>
      </c>
      <c r="H310" s="233">
        <f t="shared" si="81"/>
        <v>1336.6567</v>
      </c>
      <c r="I310" s="233">
        <f t="shared" si="81"/>
        <v>20.818200000000001</v>
      </c>
      <c r="J310" s="233">
        <f t="shared" si="81"/>
        <v>0.53290000000000004</v>
      </c>
      <c r="K310" s="233">
        <f t="shared" si="81"/>
        <v>1.0461</v>
      </c>
      <c r="L310" s="233">
        <f t="shared" si="81"/>
        <v>454.53700000000003</v>
      </c>
      <c r="M310" s="666">
        <f t="shared" si="81"/>
        <v>730.31720000000007</v>
      </c>
      <c r="N310" s="667">
        <f t="shared" si="81"/>
        <v>965.20659999999998</v>
      </c>
      <c r="O310" s="667">
        <f t="shared" si="81"/>
        <v>184.99019999999999</v>
      </c>
      <c r="P310" s="621">
        <f t="shared" si="81"/>
        <v>6.8618999999999994</v>
      </c>
      <c r="AF310" s="489"/>
      <c r="AG310" s="3163"/>
      <c r="AH310" s="490"/>
      <c r="AI310" s="490"/>
      <c r="AJ310" s="489"/>
      <c r="AK310" s="513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  <c r="BE310" s="101"/>
      <c r="BF310" s="101"/>
      <c r="BG310" s="101"/>
    </row>
    <row r="311" spans="2:59">
      <c r="B311" s="380"/>
      <c r="C311" s="644" t="s">
        <v>11</v>
      </c>
      <c r="D311" s="1120">
        <v>0.6</v>
      </c>
      <c r="E311" s="1897">
        <f t="shared" ref="E311:P311" si="82">E624</f>
        <v>46.2</v>
      </c>
      <c r="F311" s="1894">
        <f t="shared" si="82"/>
        <v>47.4</v>
      </c>
      <c r="G311" s="1894">
        <f t="shared" si="82"/>
        <v>201</v>
      </c>
      <c r="H311" s="1894">
        <f t="shared" si="82"/>
        <v>1410</v>
      </c>
      <c r="I311" s="1894">
        <f t="shared" si="82"/>
        <v>36</v>
      </c>
      <c r="J311" s="1894">
        <f t="shared" si="82"/>
        <v>0.72</v>
      </c>
      <c r="K311" s="1894">
        <f t="shared" si="82"/>
        <v>0.84</v>
      </c>
      <c r="L311" s="1894">
        <f t="shared" si="82"/>
        <v>420</v>
      </c>
      <c r="M311" s="1895">
        <f t="shared" si="82"/>
        <v>660</v>
      </c>
      <c r="N311" s="1895">
        <f t="shared" si="82"/>
        <v>660</v>
      </c>
      <c r="O311" s="1895">
        <f t="shared" si="82"/>
        <v>150</v>
      </c>
      <c r="P311" s="1896">
        <f t="shared" si="82"/>
        <v>7.2</v>
      </c>
      <c r="Q311" s="286"/>
      <c r="S311" s="3177"/>
      <c r="T311" s="171"/>
      <c r="U311" s="171"/>
      <c r="V311" s="171"/>
      <c r="W311" s="171"/>
      <c r="X311" s="171"/>
      <c r="Y311" s="171"/>
      <c r="Z311" s="171"/>
      <c r="AA311" s="171"/>
      <c r="AB311" s="111"/>
      <c r="AC311" s="777"/>
      <c r="AD311" s="777"/>
      <c r="AE311" s="777"/>
      <c r="AF311" s="777"/>
      <c r="AG311" s="778"/>
      <c r="AH311" s="778"/>
      <c r="AI311" s="778"/>
      <c r="AJ311" s="777"/>
      <c r="AK311" s="513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  <c r="BE311" s="101"/>
      <c r="BF311" s="101"/>
      <c r="BG311" s="101"/>
    </row>
    <row r="312" spans="2:59" ht="15.75" thickBot="1">
      <c r="B312" s="227"/>
      <c r="C312" s="693" t="s">
        <v>345</v>
      </c>
      <c r="D312" s="715"/>
      <c r="E312" s="704">
        <f t="shared" ref="E312:P312" si="83">(E310*100/E610)-60</f>
        <v>7.3992597402597511</v>
      </c>
      <c r="F312" s="705">
        <f t="shared" si="83"/>
        <v>-5.6036708860759532</v>
      </c>
      <c r="G312" s="705">
        <f t="shared" si="83"/>
        <v>-2.2557313432835784</v>
      </c>
      <c r="H312" s="705">
        <f t="shared" si="83"/>
        <v>-3.1209914893616997</v>
      </c>
      <c r="I312" s="705">
        <f t="shared" si="83"/>
        <v>-25.302999999999997</v>
      </c>
      <c r="J312" s="705">
        <f t="shared" si="83"/>
        <v>-15.591666666666661</v>
      </c>
      <c r="K312" s="705">
        <f t="shared" si="83"/>
        <v>14.721428571428575</v>
      </c>
      <c r="L312" s="705">
        <f t="shared" si="83"/>
        <v>4.9338571428571498</v>
      </c>
      <c r="M312" s="705">
        <f t="shared" si="83"/>
        <v>6.3924727272727324</v>
      </c>
      <c r="N312" s="705">
        <f t="shared" si="83"/>
        <v>27.746054545454555</v>
      </c>
      <c r="O312" s="705">
        <f t="shared" si="83"/>
        <v>13.996080000000006</v>
      </c>
      <c r="P312" s="709">
        <f t="shared" si="83"/>
        <v>-2.8175000000000026</v>
      </c>
      <c r="Q312" s="286"/>
      <c r="S312" s="171"/>
      <c r="T312" s="2503"/>
      <c r="U312" s="2503"/>
      <c r="V312" s="2503"/>
      <c r="W312" s="2503"/>
      <c r="X312" s="2503"/>
      <c r="Y312" s="2503"/>
      <c r="Z312" s="2503"/>
      <c r="AA312" s="2503"/>
      <c r="AB312" s="111"/>
      <c r="AC312" s="146"/>
      <c r="AD312" s="146"/>
      <c r="AE312" s="146"/>
      <c r="AF312" s="146"/>
      <c r="AG312" s="146"/>
      <c r="AH312" s="146"/>
      <c r="AI312" s="146"/>
      <c r="AJ312" s="146"/>
      <c r="AK312" s="513"/>
      <c r="AL312" s="101"/>
      <c r="AM312" s="101"/>
      <c r="AN312" s="101"/>
      <c r="AO312" s="101"/>
      <c r="AP312" s="101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101"/>
      <c r="BE312" s="101"/>
      <c r="BF312" s="101"/>
      <c r="BG312" s="101"/>
    </row>
    <row r="313" spans="2:59" ht="15.75" thickBot="1">
      <c r="E313" s="1904"/>
      <c r="F313" s="1904"/>
      <c r="G313" s="1904"/>
      <c r="H313" s="1904"/>
      <c r="I313" s="1904"/>
      <c r="J313" s="1904"/>
      <c r="K313" s="1904"/>
      <c r="L313" s="1904"/>
      <c r="M313" s="1904"/>
      <c r="N313" s="1904"/>
      <c r="O313" s="1904"/>
      <c r="P313" s="1904"/>
      <c r="Q313" s="286"/>
      <c r="S313" s="101"/>
      <c r="T313" s="342"/>
      <c r="U313" s="342"/>
      <c r="V313" s="342"/>
      <c r="W313" s="342"/>
      <c r="X313" s="342"/>
      <c r="Y313" s="342"/>
      <c r="Z313" s="342"/>
      <c r="AA313" s="342"/>
      <c r="AB313" s="215"/>
      <c r="AC313" s="281"/>
      <c r="AD313" s="281"/>
      <c r="AE313" s="281"/>
      <c r="AF313" s="281"/>
      <c r="AG313" s="281"/>
      <c r="AH313" s="281"/>
      <c r="AI313" s="281"/>
      <c r="AJ313" s="281"/>
      <c r="AK313" s="513"/>
      <c r="AL313" s="101"/>
      <c r="AM313" s="101"/>
      <c r="AN313" s="101"/>
      <c r="AO313" s="101"/>
      <c r="AP313" s="101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101"/>
      <c r="BE313" s="101"/>
      <c r="BF313" s="101"/>
      <c r="BG313" s="101"/>
    </row>
    <row r="314" spans="2:59" ht="16.5" customHeight="1">
      <c r="B314" s="620"/>
      <c r="C314" s="41" t="s">
        <v>238</v>
      </c>
      <c r="D314" s="42"/>
      <c r="E314" s="141">
        <f t="shared" ref="E314:P314" si="84">E298+E305</f>
        <v>45.371600000000001</v>
      </c>
      <c r="F314" s="233">
        <f t="shared" si="84"/>
        <v>32.096799999999995</v>
      </c>
      <c r="G314" s="233">
        <f t="shared" si="84"/>
        <v>135.16320000000002</v>
      </c>
      <c r="H314" s="233">
        <f t="shared" si="84"/>
        <v>1008.806</v>
      </c>
      <c r="I314" s="233">
        <f t="shared" si="84"/>
        <v>7.5842000000000009</v>
      </c>
      <c r="J314" s="233">
        <f t="shared" si="84"/>
        <v>0.34030000000000005</v>
      </c>
      <c r="K314" s="233">
        <f t="shared" si="84"/>
        <v>0.86460000000000004</v>
      </c>
      <c r="L314" s="233">
        <f t="shared" si="84"/>
        <v>261.17200000000003</v>
      </c>
      <c r="M314" s="666">
        <f t="shared" si="84"/>
        <v>562.10750000000007</v>
      </c>
      <c r="N314" s="667">
        <f t="shared" si="84"/>
        <v>802.75360000000001</v>
      </c>
      <c r="O314" s="667">
        <f t="shared" si="84"/>
        <v>141.66129999999998</v>
      </c>
      <c r="P314" s="621">
        <f t="shared" si="84"/>
        <v>5.4668999999999999</v>
      </c>
      <c r="Q314" s="286"/>
      <c r="S314" s="101"/>
      <c r="T314" s="101"/>
      <c r="U314" s="101"/>
      <c r="V314" s="101"/>
      <c r="W314" s="101"/>
      <c r="X314" s="101"/>
      <c r="Y314" s="101"/>
      <c r="Z314" s="101"/>
      <c r="AA314" s="116"/>
      <c r="AB314" s="116"/>
      <c r="AC314" s="489"/>
      <c r="AD314" s="489"/>
      <c r="AE314" s="489"/>
      <c r="AF314" s="489"/>
      <c r="AG314" s="3163"/>
      <c r="AH314" s="490"/>
      <c r="AI314" s="490"/>
      <c r="AJ314" s="489"/>
      <c r="AK314" s="513"/>
      <c r="AL314" s="101"/>
      <c r="AM314" s="101"/>
      <c r="AN314" s="101"/>
      <c r="AO314" s="101"/>
      <c r="AP314" s="101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101"/>
      <c r="BE314" s="101"/>
      <c r="BF314" s="101"/>
      <c r="BG314" s="101"/>
    </row>
    <row r="315" spans="2:59" ht="16.5" customHeight="1">
      <c r="B315" s="380"/>
      <c r="C315" s="644" t="s">
        <v>11</v>
      </c>
      <c r="D315" s="1120">
        <v>0.45</v>
      </c>
      <c r="E315" s="1897">
        <f t="shared" ref="E315:P315" si="85">E628</f>
        <v>34.65</v>
      </c>
      <c r="F315" s="1894">
        <f t="shared" si="85"/>
        <v>35.549999999999997</v>
      </c>
      <c r="G315" s="1894">
        <f t="shared" si="85"/>
        <v>150.75</v>
      </c>
      <c r="H315" s="1894">
        <f t="shared" si="85"/>
        <v>1057.5</v>
      </c>
      <c r="I315" s="1894">
        <f t="shared" si="85"/>
        <v>27</v>
      </c>
      <c r="J315" s="1894">
        <f t="shared" si="85"/>
        <v>0.54</v>
      </c>
      <c r="K315" s="1894">
        <f t="shared" si="85"/>
        <v>0.63</v>
      </c>
      <c r="L315" s="1894">
        <f t="shared" si="85"/>
        <v>315</v>
      </c>
      <c r="M315" s="1895">
        <f t="shared" si="85"/>
        <v>495</v>
      </c>
      <c r="N315" s="1895">
        <f t="shared" si="85"/>
        <v>495</v>
      </c>
      <c r="O315" s="1895">
        <f t="shared" si="85"/>
        <v>112.5</v>
      </c>
      <c r="P315" s="1896">
        <f t="shared" si="85"/>
        <v>5.4</v>
      </c>
      <c r="Q315" s="286"/>
      <c r="S315" s="101"/>
      <c r="T315" s="101"/>
      <c r="U315" s="101"/>
      <c r="V315" s="101"/>
      <c r="W315" s="101"/>
      <c r="X315" s="101"/>
      <c r="Y315" s="101"/>
      <c r="Z315" s="101"/>
      <c r="AA315" s="498"/>
      <c r="AB315" s="146"/>
      <c r="AC315" s="777"/>
      <c r="AD315" s="777"/>
      <c r="AE315" s="777"/>
      <c r="AF315" s="777"/>
      <c r="AG315" s="778"/>
      <c r="AH315" s="778"/>
      <c r="AI315" s="778"/>
      <c r="AJ315" s="777"/>
      <c r="AK315" s="513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  <c r="BE315" s="101"/>
      <c r="BF315" s="101"/>
      <c r="BG315" s="101"/>
    </row>
    <row r="316" spans="2:59" ht="15.75" customHeight="1" thickBot="1">
      <c r="B316" s="227"/>
      <c r="C316" s="693" t="s">
        <v>345</v>
      </c>
      <c r="D316" s="715"/>
      <c r="E316" s="704">
        <f t="shared" ref="E316:P316" si="86">(E314*100/E610)-45</f>
        <v>13.924155844155841</v>
      </c>
      <c r="F316" s="705">
        <f t="shared" si="86"/>
        <v>-4.3711392405063378</v>
      </c>
      <c r="G316" s="705">
        <f t="shared" si="86"/>
        <v>-4.6527761194029793</v>
      </c>
      <c r="H316" s="705">
        <f t="shared" si="86"/>
        <v>-2.0720851063829784</v>
      </c>
      <c r="I316" s="705">
        <f t="shared" si="86"/>
        <v>-32.359666666666669</v>
      </c>
      <c r="J316" s="705">
        <f t="shared" si="86"/>
        <v>-16.641666666666666</v>
      </c>
      <c r="K316" s="705">
        <f t="shared" si="86"/>
        <v>16.757142857142867</v>
      </c>
      <c r="L316" s="705">
        <f t="shared" si="86"/>
        <v>-7.6897142857142811</v>
      </c>
      <c r="M316" s="705">
        <f t="shared" si="86"/>
        <v>6.1006818181818261</v>
      </c>
      <c r="N316" s="705">
        <f t="shared" si="86"/>
        <v>27.977599999999995</v>
      </c>
      <c r="O316" s="705">
        <f t="shared" si="86"/>
        <v>11.664519999999989</v>
      </c>
      <c r="P316" s="709">
        <f t="shared" si="86"/>
        <v>0.55749999999999744</v>
      </c>
      <c r="Q316" s="286"/>
      <c r="S316" s="101"/>
      <c r="T316" s="101"/>
      <c r="U316" s="101"/>
      <c r="V316" s="101"/>
      <c r="W316" s="101"/>
      <c r="X316" s="101"/>
      <c r="Y316" s="101"/>
      <c r="Z316" s="101"/>
      <c r="AA316" s="173"/>
      <c r="AB316" s="173"/>
      <c r="AC316" s="146"/>
      <c r="AD316" s="146"/>
      <c r="AE316" s="146"/>
      <c r="AF316" s="146"/>
      <c r="AG316" s="146"/>
      <c r="AH316" s="146"/>
      <c r="AI316" s="146"/>
      <c r="AJ316" s="146"/>
      <c r="AK316" s="513"/>
      <c r="AL316" s="101"/>
      <c r="AM316" s="101"/>
      <c r="AN316" s="101"/>
      <c r="AO316" s="101"/>
      <c r="AP316" s="101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101"/>
      <c r="BE316" s="101"/>
      <c r="BF316" s="101"/>
      <c r="BG316" s="101"/>
    </row>
    <row r="317" spans="2:59" ht="14.25" customHeight="1" thickBot="1">
      <c r="E317" s="1904"/>
      <c r="F317" s="1904"/>
      <c r="G317" s="1904"/>
      <c r="H317" s="1904"/>
      <c r="I317" s="1904"/>
      <c r="J317" s="1904"/>
      <c r="K317" s="1904"/>
      <c r="L317" s="1904"/>
      <c r="M317" s="1904"/>
      <c r="N317" s="1904"/>
      <c r="O317" s="1904"/>
      <c r="P317" s="1916"/>
      <c r="Q317" s="286"/>
      <c r="S317" s="101"/>
      <c r="T317" s="101"/>
      <c r="U317" s="101"/>
      <c r="V317" s="101"/>
      <c r="W317" s="101"/>
      <c r="X317" s="101"/>
      <c r="Y317" s="101"/>
      <c r="Z317" s="101"/>
      <c r="AA317" s="111"/>
      <c r="AB317" s="111"/>
      <c r="AC317" s="281"/>
      <c r="AD317" s="281"/>
      <c r="AE317" s="281"/>
      <c r="AF317" s="281"/>
      <c r="AG317" s="281"/>
      <c r="AH317" s="281"/>
      <c r="AI317" s="281"/>
      <c r="AJ317" s="3150"/>
      <c r="AK317" s="513"/>
      <c r="AL317" s="101"/>
      <c r="AM317" s="101"/>
      <c r="AN317" s="101"/>
      <c r="AO317" s="101"/>
      <c r="AP317" s="101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101"/>
      <c r="BE317" s="101"/>
      <c r="BF317" s="101"/>
      <c r="BG317" s="101"/>
    </row>
    <row r="318" spans="2:59">
      <c r="B318" s="694" t="s">
        <v>265</v>
      </c>
      <c r="C318" s="41"/>
      <c r="D318" s="42"/>
      <c r="E318" s="679">
        <f t="shared" ref="E318:P318" si="87">E287+E298+E305</f>
        <v>64.176729999999992</v>
      </c>
      <c r="F318" s="680">
        <f t="shared" si="87"/>
        <v>48.526099999999992</v>
      </c>
      <c r="G318" s="680">
        <f t="shared" si="87"/>
        <v>221.60020000000003</v>
      </c>
      <c r="H318" s="680">
        <f t="shared" si="87"/>
        <v>1547.0373999999999</v>
      </c>
      <c r="I318" s="680">
        <f t="shared" si="87"/>
        <v>24.748200000000001</v>
      </c>
      <c r="J318" s="680">
        <f t="shared" si="87"/>
        <v>0.6179</v>
      </c>
      <c r="K318" s="680">
        <f t="shared" si="87"/>
        <v>1.1061000000000001</v>
      </c>
      <c r="L318" s="1296">
        <f t="shared" si="87"/>
        <v>485.72700000000003</v>
      </c>
      <c r="M318" s="1392">
        <f t="shared" si="87"/>
        <v>773.36520000000007</v>
      </c>
      <c r="N318" s="1392">
        <f t="shared" si="87"/>
        <v>1097.4166</v>
      </c>
      <c r="O318" s="1296">
        <f t="shared" si="87"/>
        <v>207.25319999999999</v>
      </c>
      <c r="P318" s="714">
        <f t="shared" si="87"/>
        <v>8.3169000000000004</v>
      </c>
      <c r="Q318" s="286"/>
      <c r="S318" s="101"/>
      <c r="T318" s="101"/>
      <c r="U318" s="101"/>
      <c r="V318" s="101"/>
      <c r="W318" s="101"/>
      <c r="X318" s="101"/>
      <c r="Y318" s="101"/>
      <c r="Z318" s="101"/>
      <c r="AA318" s="328"/>
      <c r="AB318" s="328"/>
      <c r="AC318" s="3161"/>
      <c r="AD318" s="3161"/>
      <c r="AE318" s="3161"/>
      <c r="AF318" s="3169"/>
      <c r="AG318" s="3168"/>
      <c r="AH318" s="3169"/>
      <c r="AI318" s="3169"/>
      <c r="AJ318" s="3161"/>
      <c r="AK318" s="513"/>
      <c r="AL318" s="101"/>
      <c r="AM318" s="101"/>
      <c r="AN318" s="101"/>
      <c r="AO318" s="101"/>
      <c r="AP318" s="101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101"/>
      <c r="BE318" s="101"/>
      <c r="BF318" s="101"/>
      <c r="BG318" s="101"/>
    </row>
    <row r="319" spans="2:59" ht="13.5" customHeight="1">
      <c r="B319" s="695"/>
      <c r="C319" s="696" t="s">
        <v>11</v>
      </c>
      <c r="D319" s="1120">
        <v>0.7</v>
      </c>
      <c r="E319" s="1897">
        <f t="shared" ref="E319:P319" si="88">E632</f>
        <v>53.9</v>
      </c>
      <c r="F319" s="1894">
        <f t="shared" si="88"/>
        <v>55.3</v>
      </c>
      <c r="G319" s="1894">
        <f t="shared" si="88"/>
        <v>234.5</v>
      </c>
      <c r="H319" s="1894">
        <f t="shared" si="88"/>
        <v>1645</v>
      </c>
      <c r="I319" s="1894">
        <f t="shared" si="88"/>
        <v>42</v>
      </c>
      <c r="J319" s="1894">
        <f t="shared" si="88"/>
        <v>0.84</v>
      </c>
      <c r="K319" s="1894">
        <f t="shared" si="88"/>
        <v>0.98</v>
      </c>
      <c r="L319" s="1894">
        <f t="shared" si="88"/>
        <v>490</v>
      </c>
      <c r="M319" s="1895">
        <f t="shared" si="88"/>
        <v>770</v>
      </c>
      <c r="N319" s="1895">
        <f t="shared" si="88"/>
        <v>770</v>
      </c>
      <c r="O319" s="1895">
        <f t="shared" si="88"/>
        <v>175</v>
      </c>
      <c r="P319" s="1896">
        <f t="shared" si="88"/>
        <v>8.4</v>
      </c>
      <c r="Q319" s="286"/>
      <c r="S319" s="101"/>
      <c r="T319" s="101"/>
      <c r="U319" s="101"/>
      <c r="V319" s="101"/>
      <c r="W319" s="101"/>
      <c r="X319" s="101"/>
      <c r="Y319" s="101"/>
      <c r="Z319" s="101"/>
      <c r="AA319" s="111"/>
      <c r="AB319" s="111"/>
      <c r="AC319" s="777"/>
      <c r="AD319" s="777"/>
      <c r="AE319" s="777"/>
      <c r="AF319" s="777"/>
      <c r="AG319" s="778"/>
      <c r="AH319" s="778"/>
      <c r="AI319" s="778"/>
      <c r="AJ319" s="777"/>
      <c r="AK319" s="513"/>
      <c r="AL319" s="194"/>
      <c r="AM319" s="181"/>
      <c r="AN319" s="181"/>
      <c r="AO319" s="194"/>
      <c r="AP319" s="472"/>
      <c r="AQ319" s="194"/>
      <c r="AR319" s="194"/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101"/>
      <c r="BE319" s="101"/>
      <c r="BF319" s="101"/>
      <c r="BG319" s="101"/>
    </row>
    <row r="320" spans="2:59" ht="13.5" customHeight="1" thickBot="1">
      <c r="B320" s="227"/>
      <c r="C320" s="693" t="s">
        <v>345</v>
      </c>
      <c r="D320" s="715"/>
      <c r="E320" s="704">
        <f t="shared" ref="E320:P320" si="89">(E318*100/E610)-70</f>
        <v>13.346402597402587</v>
      </c>
      <c r="F320" s="705">
        <f t="shared" si="89"/>
        <v>-8.5745569620253193</v>
      </c>
      <c r="G320" s="705">
        <f t="shared" si="89"/>
        <v>-3.8506865671641606</v>
      </c>
      <c r="H320" s="705">
        <f t="shared" si="89"/>
        <v>-4.1686212765957436</v>
      </c>
      <c r="I320" s="705">
        <f t="shared" si="89"/>
        <v>-28.753</v>
      </c>
      <c r="J320" s="705">
        <f t="shared" si="89"/>
        <v>-18.508333333333333</v>
      </c>
      <c r="K320" s="705">
        <f t="shared" si="89"/>
        <v>9.0071428571428669</v>
      </c>
      <c r="L320" s="705">
        <f t="shared" si="89"/>
        <v>-0.61042857142857088</v>
      </c>
      <c r="M320" s="705">
        <f t="shared" si="89"/>
        <v>0.30592727272727416</v>
      </c>
      <c r="N320" s="705">
        <f t="shared" si="89"/>
        <v>29.765145454545461</v>
      </c>
      <c r="O320" s="705">
        <f t="shared" si="89"/>
        <v>12.90128</v>
      </c>
      <c r="P320" s="709">
        <f t="shared" si="89"/>
        <v>-0.69249999999999545</v>
      </c>
      <c r="Q320" s="286"/>
      <c r="S320" s="101"/>
      <c r="T320" s="101"/>
      <c r="U320" s="101"/>
      <c r="V320" s="101"/>
      <c r="W320" s="101"/>
      <c r="X320" s="101"/>
      <c r="Y320" s="101"/>
      <c r="Z320" s="101"/>
      <c r="AA320" s="111"/>
      <c r="AB320" s="111"/>
      <c r="AC320" s="146"/>
      <c r="AD320" s="146"/>
      <c r="AE320" s="146"/>
      <c r="AF320" s="146"/>
      <c r="AG320" s="146"/>
      <c r="AH320" s="146"/>
      <c r="AI320" s="146"/>
      <c r="AJ320" s="146"/>
      <c r="AK320" s="513"/>
      <c r="AL320" s="194"/>
      <c r="AM320" s="194"/>
      <c r="AN320" s="194"/>
      <c r="AO320" s="194"/>
      <c r="AP320" s="194"/>
      <c r="AQ320" s="194"/>
      <c r="AR320" s="194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101"/>
      <c r="BE320" s="101"/>
      <c r="BF320" s="101"/>
      <c r="BG320" s="101"/>
    </row>
    <row r="321" spans="2:59" ht="15" customHeight="1">
      <c r="Q321" s="286"/>
      <c r="S321" s="101"/>
      <c r="T321" s="101"/>
      <c r="U321" s="101"/>
      <c r="V321" s="101"/>
      <c r="W321" s="101"/>
      <c r="X321" s="101"/>
      <c r="Y321" s="101"/>
      <c r="Z321" s="101"/>
      <c r="AA321" s="111"/>
      <c r="AB321" s="111"/>
      <c r="AC321" s="116"/>
      <c r="AD321" s="116"/>
      <c r="AE321" s="116"/>
      <c r="AF321" s="116"/>
      <c r="AG321" s="116"/>
      <c r="AH321" s="116"/>
      <c r="AI321" s="116"/>
      <c r="AJ321" s="116"/>
      <c r="AK321" s="513"/>
      <c r="AL321" s="101"/>
      <c r="AM321" s="181"/>
      <c r="AN321" s="181"/>
      <c r="AO321" s="101"/>
      <c r="AP321" s="96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101"/>
      <c r="BE321" s="101"/>
      <c r="BF321" s="101"/>
      <c r="BG321" s="101"/>
    </row>
    <row r="322" spans="2:59" ht="14.25" customHeight="1">
      <c r="Q322" s="286"/>
      <c r="S322" s="101"/>
      <c r="T322" s="101"/>
      <c r="U322" s="101"/>
      <c r="V322" s="101"/>
      <c r="W322" s="101"/>
      <c r="X322" s="101"/>
      <c r="Y322" s="101"/>
      <c r="Z322" s="101"/>
      <c r="AA322" s="366"/>
      <c r="AB322" s="215"/>
      <c r="AC322" s="116"/>
      <c r="AD322" s="116"/>
      <c r="AE322" s="116"/>
      <c r="AF322" s="116"/>
      <c r="AG322" s="116"/>
      <c r="AH322" s="116"/>
      <c r="AI322" s="116"/>
      <c r="AJ322" s="116"/>
      <c r="AK322" s="101"/>
      <c r="AL322" s="480"/>
      <c r="AM322" s="480"/>
      <c r="AN322" s="480"/>
      <c r="AO322" s="480"/>
      <c r="AP322" s="480"/>
      <c r="AQ322" s="476"/>
      <c r="AR322" s="476"/>
      <c r="AS322" s="48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101"/>
      <c r="BE322" s="101"/>
      <c r="BF322" s="101"/>
      <c r="BG322" s="101"/>
    </row>
    <row r="323" spans="2:59">
      <c r="Q323" s="286"/>
      <c r="S323" s="101"/>
      <c r="T323" s="101"/>
      <c r="U323" s="101"/>
      <c r="V323" s="101"/>
      <c r="W323" s="101"/>
      <c r="X323" s="101"/>
      <c r="Y323" s="101"/>
      <c r="Z323" s="101"/>
      <c r="AA323" s="499"/>
      <c r="AB323" s="345"/>
      <c r="AC323" s="116"/>
      <c r="AD323" s="116"/>
      <c r="AE323" s="116"/>
      <c r="AF323" s="116"/>
      <c r="AG323" s="116"/>
      <c r="AH323" s="116"/>
      <c r="AI323" s="116"/>
      <c r="AJ323" s="116"/>
      <c r="AK323" s="513"/>
      <c r="AL323" s="204"/>
      <c r="AM323" s="204"/>
      <c r="AN323" s="204"/>
      <c r="AO323" s="204"/>
      <c r="AP323" s="204"/>
      <c r="AQ323" s="204"/>
      <c r="AR323" s="204"/>
      <c r="AS323" s="204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101"/>
      <c r="BE323" s="101"/>
      <c r="BF323" s="101"/>
      <c r="BG323" s="101"/>
    </row>
    <row r="324" spans="2:59" ht="12.75" customHeight="1">
      <c r="C324" s="646"/>
      <c r="D324" s="12" t="s">
        <v>174</v>
      </c>
      <c r="E324" s="288"/>
      <c r="Q324" s="1"/>
      <c r="S324" s="101"/>
      <c r="T324" s="101"/>
      <c r="U324" s="101"/>
      <c r="V324" s="101"/>
      <c r="W324" s="101"/>
      <c r="X324" s="101"/>
      <c r="Y324" s="101"/>
      <c r="Z324" s="101"/>
      <c r="AA324" s="505"/>
      <c r="AB324" s="505"/>
      <c r="AC324" s="218"/>
      <c r="AD324" s="116"/>
      <c r="AE324" s="116"/>
      <c r="AF324" s="116"/>
      <c r="AG324" s="116"/>
      <c r="AH324" s="116"/>
      <c r="AI324" s="116"/>
      <c r="AJ324" s="116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  <c r="BE324" s="101"/>
      <c r="BF324" s="101"/>
      <c r="BG324" s="101"/>
    </row>
    <row r="325" spans="2:59" ht="12.75" customHeight="1">
      <c r="C325" s="13" t="s">
        <v>394</v>
      </c>
      <c r="D325" s="143"/>
      <c r="E325" s="2"/>
      <c r="F325"/>
      <c r="I325"/>
      <c r="J325"/>
      <c r="K325" s="26"/>
      <c r="L325" s="26"/>
      <c r="M325"/>
      <c r="N325"/>
      <c r="O325"/>
      <c r="P325"/>
      <c r="Q325" s="101"/>
      <c r="S325" s="101"/>
      <c r="T325" s="101"/>
      <c r="U325" s="101"/>
      <c r="V325" s="101"/>
      <c r="W325" s="101"/>
      <c r="X325" s="101"/>
      <c r="Y325" s="101"/>
      <c r="Z325" s="101"/>
      <c r="AA325" s="506"/>
      <c r="AB325" s="506"/>
      <c r="AC325" s="116"/>
      <c r="AD325" s="116"/>
      <c r="AE325" s="116"/>
      <c r="AF325" s="116"/>
      <c r="AG325" s="116"/>
      <c r="AH325" s="116"/>
      <c r="AI325" s="116"/>
      <c r="AJ325" s="116"/>
      <c r="AK325" s="101"/>
      <c r="AL325" s="101"/>
      <c r="AM325" s="101"/>
      <c r="AN325" s="101"/>
      <c r="AO325" s="101"/>
      <c r="AP325" s="101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101"/>
      <c r="BE325" s="101"/>
      <c r="BF325" s="101"/>
      <c r="BG325" s="101"/>
    </row>
    <row r="326" spans="2:59" ht="16.5" customHeight="1">
      <c r="C326" s="25" t="s">
        <v>272</v>
      </c>
      <c r="I326" s="724" t="s">
        <v>283</v>
      </c>
      <c r="N326" s="5"/>
      <c r="S326" s="101"/>
      <c r="T326" s="101"/>
      <c r="U326" s="101"/>
      <c r="V326" s="101"/>
      <c r="W326" s="101"/>
      <c r="X326" s="101"/>
      <c r="Y326" s="101"/>
      <c r="Z326" s="101"/>
      <c r="AA326" s="343"/>
      <c r="AB326" s="343"/>
      <c r="AC326" s="116"/>
      <c r="AD326" s="181"/>
      <c r="AE326" s="116"/>
      <c r="AF326" s="116"/>
      <c r="AG326" s="96"/>
      <c r="AH326" s="496"/>
      <c r="AI326" s="116"/>
      <c r="AJ326" s="114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  <c r="BE326" s="101"/>
      <c r="BF326" s="101"/>
      <c r="BG326" s="101"/>
    </row>
    <row r="327" spans="2:59" ht="14.25" customHeight="1">
      <c r="C327" s="646" t="s">
        <v>395</v>
      </c>
      <c r="S327" s="101"/>
      <c r="T327" s="101"/>
      <c r="U327" s="101"/>
      <c r="V327" s="101"/>
      <c r="W327" s="101"/>
      <c r="X327" s="101"/>
      <c r="Y327" s="101"/>
      <c r="Z327" s="101"/>
      <c r="AA327" s="503"/>
      <c r="AB327" s="503"/>
      <c r="AC327" s="177"/>
      <c r="AD327" s="116"/>
      <c r="AE327" s="110"/>
      <c r="AF327" s="116"/>
      <c r="AG327" s="574"/>
      <c r="AH327" s="116"/>
      <c r="AI327" s="116"/>
      <c r="AJ327" s="101"/>
      <c r="AK327" s="3164"/>
      <c r="AL327" s="101"/>
      <c r="AM327" s="101"/>
      <c r="AN327" s="101"/>
      <c r="AO327" s="101"/>
      <c r="AP327" s="101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101"/>
      <c r="BE327" s="101"/>
      <c r="BF327" s="101"/>
      <c r="BG327" s="101"/>
    </row>
    <row r="328" spans="2:59" ht="21.75" thickBot="1">
      <c r="B328" s="2" t="s">
        <v>473</v>
      </c>
      <c r="C328" s="26"/>
      <c r="D328"/>
      <c r="F328" s="32" t="s">
        <v>477</v>
      </c>
      <c r="J328" s="29" t="s">
        <v>0</v>
      </c>
      <c r="M328" s="74" t="s">
        <v>466</v>
      </c>
      <c r="N328" s="33"/>
      <c r="P328" s="114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16"/>
      <c r="AD328" s="116"/>
      <c r="AE328" s="116"/>
      <c r="AF328" s="116"/>
      <c r="AG328" s="574"/>
      <c r="AH328" s="116"/>
      <c r="AI328" s="116"/>
      <c r="AJ328" s="116"/>
      <c r="AK328" s="187"/>
      <c r="AL328" s="101"/>
      <c r="AM328" s="101"/>
      <c r="AN328" s="101"/>
      <c r="AO328" s="101"/>
      <c r="AP328" s="101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101"/>
      <c r="BE328" s="101"/>
      <c r="BF328" s="101"/>
      <c r="BG328" s="101"/>
    </row>
    <row r="329" spans="2:59" ht="15.75" thickBot="1">
      <c r="B329" s="748" t="s">
        <v>268</v>
      </c>
      <c r="C329" s="784" t="s">
        <v>399</v>
      </c>
      <c r="D329" s="746" t="s">
        <v>144</v>
      </c>
      <c r="E329" s="753" t="s">
        <v>145</v>
      </c>
      <c r="F329" s="330"/>
      <c r="G329" s="330"/>
      <c r="H329" s="39"/>
      <c r="I329" s="524" t="s">
        <v>249</v>
      </c>
      <c r="J329" s="39"/>
      <c r="K329" s="655"/>
      <c r="L329" s="441"/>
      <c r="M329" s="755" t="s">
        <v>278</v>
      </c>
      <c r="N329" s="39"/>
      <c r="O329" s="39"/>
      <c r="P329" s="65"/>
      <c r="Q329" s="691" t="s">
        <v>276</v>
      </c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16"/>
      <c r="AD329" s="116"/>
      <c r="AE329" s="116"/>
      <c r="AF329" s="116"/>
      <c r="AG329" s="772"/>
      <c r="AH329" s="772"/>
      <c r="AI329" s="772"/>
      <c r="AJ329" s="772"/>
      <c r="AK329" s="187"/>
      <c r="AL329" s="101"/>
      <c r="AM329" s="101"/>
      <c r="AN329" s="101"/>
      <c r="AO329" s="101"/>
      <c r="AP329" s="101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101"/>
      <c r="BE329" s="101"/>
      <c r="BF329" s="101"/>
      <c r="BG329" s="101"/>
    </row>
    <row r="330" spans="2:59" ht="14.25" customHeight="1" thickBot="1">
      <c r="B330" s="749" t="s">
        <v>251</v>
      </c>
      <c r="C330" s="388"/>
      <c r="D330" s="750" t="s">
        <v>151</v>
      </c>
      <c r="E330" s="553"/>
      <c r="F330" s="752"/>
      <c r="G330" s="1305" t="s">
        <v>404</v>
      </c>
      <c r="H330" s="1242" t="s">
        <v>381</v>
      </c>
      <c r="I330" s="756"/>
      <c r="J330" s="756"/>
      <c r="K330" s="756"/>
      <c r="L330" s="757"/>
      <c r="M330" s="758" t="s">
        <v>277</v>
      </c>
      <c r="N330" s="756"/>
      <c r="O330" s="756"/>
      <c r="P330" s="757"/>
      <c r="Q330" s="731" t="s">
        <v>274</v>
      </c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342"/>
      <c r="AD330" s="342"/>
      <c r="AE330" s="342"/>
      <c r="AF330" s="342"/>
      <c r="AG330" s="342"/>
      <c r="AH330" s="342"/>
      <c r="AI330" s="342"/>
      <c r="AJ330" s="342"/>
      <c r="AK330" s="101"/>
      <c r="AL330" s="101"/>
      <c r="AM330" s="101"/>
      <c r="AN330" s="101"/>
      <c r="AO330" s="101"/>
      <c r="AP330" s="101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101"/>
      <c r="BE330" s="101"/>
      <c r="BF330" s="101"/>
      <c r="BG330" s="101"/>
    </row>
    <row r="331" spans="2:59" ht="11.25" customHeight="1">
      <c r="B331" s="749" t="s">
        <v>260</v>
      </c>
      <c r="C331" s="388" t="s">
        <v>150</v>
      </c>
      <c r="D331" s="624"/>
      <c r="E331" s="750" t="s">
        <v>152</v>
      </c>
      <c r="F331" s="747" t="s">
        <v>54</v>
      </c>
      <c r="G331" s="1305" t="s">
        <v>405</v>
      </c>
      <c r="H331" s="1244" t="s">
        <v>155</v>
      </c>
      <c r="I331" s="553"/>
      <c r="J331" s="1255"/>
      <c r="K331" s="39"/>
      <c r="L331" s="1255"/>
      <c r="M331" s="1256" t="s">
        <v>261</v>
      </c>
      <c r="N331" s="1257" t="s">
        <v>262</v>
      </c>
      <c r="O331" s="1258" t="s">
        <v>263</v>
      </c>
      <c r="P331" s="1259" t="s">
        <v>264</v>
      </c>
      <c r="Q331" s="730" t="s">
        <v>241</v>
      </c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73"/>
      <c r="AD331" s="173"/>
      <c r="AE331" s="145"/>
      <c r="AF331" s="173"/>
      <c r="AG331" s="173"/>
      <c r="AH331" s="173"/>
      <c r="AI331" s="173"/>
      <c r="AJ331" s="173"/>
      <c r="AK331" s="513"/>
      <c r="AL331" s="101"/>
      <c r="AM331" s="101"/>
      <c r="AN331" s="101"/>
      <c r="AO331" s="101"/>
      <c r="AP331" s="101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101"/>
      <c r="BE331" s="101"/>
      <c r="BF331" s="101"/>
      <c r="BG331" s="101"/>
    </row>
    <row r="332" spans="2:59" ht="15.75" customHeight="1" thickBot="1">
      <c r="B332" s="56"/>
      <c r="C332" s="647"/>
      <c r="D332" s="416"/>
      <c r="E332" s="751" t="s">
        <v>6</v>
      </c>
      <c r="F332" s="396" t="s">
        <v>7</v>
      </c>
      <c r="G332" s="1199" t="s">
        <v>8</v>
      </c>
      <c r="H332" s="1243" t="s">
        <v>340</v>
      </c>
      <c r="I332" s="1260" t="s">
        <v>252</v>
      </c>
      <c r="J332" s="1261" t="s">
        <v>253</v>
      </c>
      <c r="K332" s="1262" t="s">
        <v>254</v>
      </c>
      <c r="L332" s="1261" t="s">
        <v>255</v>
      </c>
      <c r="M332" s="1263" t="s">
        <v>256</v>
      </c>
      <c r="N332" s="1261" t="s">
        <v>257</v>
      </c>
      <c r="O332" s="1262" t="s">
        <v>258</v>
      </c>
      <c r="P332" s="1264" t="s">
        <v>259</v>
      </c>
      <c r="Q332" s="647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46"/>
      <c r="AD332" s="146"/>
      <c r="AE332" s="146"/>
      <c r="AF332" s="174"/>
      <c r="AG332" s="498"/>
      <c r="AH332" s="498"/>
      <c r="AI332" s="146"/>
      <c r="AJ332" s="146"/>
      <c r="AK332" s="555"/>
      <c r="AL332" s="101"/>
      <c r="AM332" s="101"/>
      <c r="AN332" s="101"/>
      <c r="AO332" s="101"/>
      <c r="AP332" s="101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101"/>
      <c r="BE332" s="101"/>
      <c r="BF332" s="101"/>
      <c r="BG332" s="101"/>
    </row>
    <row r="333" spans="2:59" ht="15" customHeight="1">
      <c r="B333" s="78"/>
      <c r="C333" s="1266" t="s">
        <v>131</v>
      </c>
      <c r="D333" s="1144"/>
      <c r="E333" s="1472"/>
      <c r="F333" s="685"/>
      <c r="G333" s="685"/>
      <c r="H333" s="683"/>
      <c r="I333" s="676"/>
      <c r="J333" s="676"/>
      <c r="K333" s="1293"/>
      <c r="L333" s="676"/>
      <c r="M333" s="676"/>
      <c r="N333" s="676"/>
      <c r="O333" s="676"/>
      <c r="P333" s="734"/>
      <c r="Q333" s="735"/>
      <c r="Z333" s="101"/>
      <c r="AA333" s="101"/>
      <c r="AB333" s="101"/>
      <c r="AC333" s="328"/>
      <c r="AD333" s="328"/>
      <c r="AE333" s="328"/>
      <c r="AF333" s="174"/>
      <c r="AG333" s="146"/>
      <c r="AH333" s="146"/>
      <c r="AI333" s="146"/>
      <c r="AJ333" s="146"/>
      <c r="AK333" s="555"/>
      <c r="AL333" s="101"/>
      <c r="AM333" s="101"/>
      <c r="AN333" s="101"/>
      <c r="AO333" s="101"/>
      <c r="AP333" s="101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101"/>
      <c r="BE333" s="101"/>
      <c r="BF333" s="101"/>
      <c r="BG333" s="101"/>
    </row>
    <row r="334" spans="2:59" ht="14.25" customHeight="1">
      <c r="B334" s="1464" t="str">
        <f>'7-11л. МЕНЮ '!I338</f>
        <v>268 / 21</v>
      </c>
      <c r="C334" s="2718" t="str">
        <f>'7-11л. МЕНЮ '!B338</f>
        <v>Омлет натуральный и /овощи</v>
      </c>
      <c r="D334" s="2216">
        <f>'7-11л. МЕНЮ '!C338</f>
        <v>140</v>
      </c>
      <c r="E334" s="1233">
        <f>'7-11л. МЕНЮ '!D338</f>
        <v>12.54</v>
      </c>
      <c r="F334" s="323">
        <f>'7-11л. МЕНЮ '!E338</f>
        <v>13.75</v>
      </c>
      <c r="G334" s="1233">
        <f>'7-11л. МЕНЮ '!F338</f>
        <v>3.17</v>
      </c>
      <c r="H334" s="698">
        <f>'7-11л. МЕНЮ '!G338</f>
        <v>185.14</v>
      </c>
      <c r="I334" s="1419">
        <v>0.28699999999999998</v>
      </c>
      <c r="J334" s="1145">
        <v>6.9000000000000006E-2</v>
      </c>
      <c r="K334" s="710">
        <v>0.39</v>
      </c>
      <c r="L334" s="1155">
        <v>164.006</v>
      </c>
      <c r="M334" s="1441">
        <v>107.693</v>
      </c>
      <c r="N334" s="2507">
        <v>198.2824</v>
      </c>
      <c r="O334" s="710">
        <v>16.419</v>
      </c>
      <c r="P334" s="1145">
        <v>2.09</v>
      </c>
      <c r="Q334" s="1481">
        <f>'7-11л. МЕНЮ '!H338</f>
        <v>43</v>
      </c>
      <c r="Z334" s="101"/>
      <c r="AA334" s="101"/>
      <c r="AB334" s="101"/>
      <c r="AC334" s="328"/>
      <c r="AD334" s="328"/>
      <c r="AE334" s="328"/>
      <c r="AF334" s="174"/>
      <c r="AG334" s="498"/>
      <c r="AH334" s="498"/>
      <c r="AI334" s="328"/>
      <c r="AJ334" s="146"/>
      <c r="AK334" s="555"/>
      <c r="AL334" s="101"/>
      <c r="AM334" s="101"/>
      <c r="AN334" s="101"/>
      <c r="AO334" s="101"/>
      <c r="AP334" s="101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101"/>
      <c r="BE334" s="101"/>
      <c r="BF334" s="101"/>
      <c r="BG334" s="101"/>
    </row>
    <row r="335" spans="2:59">
      <c r="B335" s="1480" t="str">
        <f>'7-11л. МЕНЮ '!I339</f>
        <v>157 / 21</v>
      </c>
      <c r="C335" s="3306" t="str">
        <f>'7-11л. МЕНЮ '!B339</f>
        <v>консервированные отварные (сложный гарнир)</v>
      </c>
      <c r="D335" s="1185">
        <f>'7-11л. РАСКЛАДКА'!C289</f>
        <v>80</v>
      </c>
      <c r="E335" s="1749">
        <f>'7-11л. МЕНЮ '!D339</f>
        <v>2.2120000000000002</v>
      </c>
      <c r="F335" s="1552">
        <f>'7-11л. МЕНЮ '!E339</f>
        <v>1.0640000000000001</v>
      </c>
      <c r="G335" s="1749">
        <f>'7-11л. МЕНЮ '!F339</f>
        <v>4.6120000000000001</v>
      </c>
      <c r="H335" s="1473">
        <f>'7-11л. МЕНЮ '!G339</f>
        <v>37.332000000000001</v>
      </c>
      <c r="I335" s="1751">
        <v>3.2</v>
      </c>
      <c r="J335" s="1749">
        <v>0.06</v>
      </c>
      <c r="K335" s="1552">
        <v>2.12E-2</v>
      </c>
      <c r="L335" s="1298">
        <v>29.4</v>
      </c>
      <c r="M335" s="1548">
        <v>14.288</v>
      </c>
      <c r="N335" s="1750">
        <v>44.36</v>
      </c>
      <c r="O335" s="1548">
        <v>14.6</v>
      </c>
      <c r="P335" s="1750">
        <v>0.5</v>
      </c>
      <c r="Q335" s="1483">
        <f>'7-11л. МЕНЮ '!H339</f>
        <v>43</v>
      </c>
      <c r="Z335" s="101"/>
      <c r="AA335" s="101"/>
      <c r="AB335" s="101"/>
      <c r="AC335" s="146"/>
      <c r="AD335" s="146"/>
      <c r="AE335" s="146"/>
      <c r="AF335" s="174"/>
      <c r="AG335" s="146"/>
      <c r="AH335" s="146"/>
      <c r="AI335" s="146"/>
      <c r="AJ335" s="146"/>
      <c r="AK335" s="555"/>
      <c r="AL335" s="101"/>
      <c r="AM335" s="101"/>
      <c r="AN335" s="101"/>
      <c r="AO335" s="101"/>
      <c r="AP335" s="101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101"/>
      <c r="BE335" s="101"/>
      <c r="BF335" s="101"/>
      <c r="BG335" s="101"/>
    </row>
    <row r="336" spans="2:59" ht="13.5" customHeight="1">
      <c r="B336" s="1480" t="str">
        <f>'7-11л. МЕНЮ '!I340</f>
        <v>54-23гн/22</v>
      </c>
      <c r="C336" s="567" t="str">
        <f>'7-11л. МЕНЮ '!B340</f>
        <v>Кофейный напиток с молоком</v>
      </c>
      <c r="D336" s="260">
        <f>'7-11л. МЕНЮ '!C340</f>
        <v>200</v>
      </c>
      <c r="E336" s="1745">
        <f>'7-11л. МЕНЮ '!D340</f>
        <v>6.5</v>
      </c>
      <c r="F336" s="1756">
        <f>'7-11л. МЕНЮ '!E340</f>
        <v>5.0999999999999996</v>
      </c>
      <c r="G336" s="1756">
        <f>'7-11л. МЕНЮ '!F340</f>
        <v>15.7</v>
      </c>
      <c r="H336" s="1420">
        <f>'7-11л. МЕНЮ '!G340</f>
        <v>134.19999999999999</v>
      </c>
      <c r="I336" s="1552">
        <v>1.04</v>
      </c>
      <c r="J336" s="1552">
        <v>0.06</v>
      </c>
      <c r="K336" s="1552">
        <v>0.25</v>
      </c>
      <c r="L336" s="1473">
        <v>26.49</v>
      </c>
      <c r="M336" s="1755">
        <v>217.7</v>
      </c>
      <c r="N336" s="1755">
        <v>184</v>
      </c>
      <c r="O336" s="2571">
        <v>42</v>
      </c>
      <c r="P336" s="1432">
        <v>0.88</v>
      </c>
      <c r="Q336" s="1482">
        <f>'7-11л. МЕНЮ '!H340</f>
        <v>82</v>
      </c>
      <c r="S336" s="101"/>
      <c r="T336" s="96"/>
      <c r="U336" s="93"/>
      <c r="V336" s="101"/>
      <c r="W336" s="101"/>
      <c r="X336" s="101"/>
      <c r="Y336" s="101"/>
      <c r="Z336" s="101"/>
      <c r="AA336" s="101"/>
      <c r="AB336" s="101"/>
      <c r="AC336" s="328"/>
      <c r="AD336" s="328"/>
      <c r="AE336" s="328"/>
      <c r="AF336" s="174"/>
      <c r="AG336" s="146"/>
      <c r="AH336" s="146"/>
      <c r="AI336" s="328"/>
      <c r="AJ336" s="146"/>
      <c r="AK336" s="555"/>
      <c r="AL336" s="101"/>
      <c r="AM336" s="101"/>
      <c r="AN336" s="101"/>
      <c r="AO336" s="101"/>
      <c r="AP336" s="101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101"/>
      <c r="BE336" s="101"/>
      <c r="BF336" s="101"/>
      <c r="BG336" s="101"/>
    </row>
    <row r="337" spans="2:59">
      <c r="B337" s="1273" t="str">
        <f>'7-11л. МЕНЮ '!I341</f>
        <v>Пром.пр.</v>
      </c>
      <c r="C337" s="331" t="str">
        <f>'7-11л. МЕНЮ '!B341</f>
        <v>Хлеб пшеничный</v>
      </c>
      <c r="D337" s="248">
        <f>'7-11л. МЕНЮ '!C341</f>
        <v>50</v>
      </c>
      <c r="E337" s="1309">
        <f>'7-11л. МЕНЮ '!D341</f>
        <v>1.0029999999999999</v>
      </c>
      <c r="F337" s="323">
        <f>'7-11л. МЕНЮ '!E341</f>
        <v>0.65</v>
      </c>
      <c r="G337" s="323">
        <f>'7-11л. МЕНЮ '!F341</f>
        <v>27.1</v>
      </c>
      <c r="H337" s="698">
        <f>'7-11л. МЕНЮ '!G341</f>
        <v>118.262</v>
      </c>
      <c r="I337" s="1157">
        <v>0</v>
      </c>
      <c r="J337" s="1157">
        <v>5.5E-2</v>
      </c>
      <c r="K337" s="1157">
        <v>0.02</v>
      </c>
      <c r="L337" s="664">
        <v>0</v>
      </c>
      <c r="M337" s="1308">
        <v>10</v>
      </c>
      <c r="N337" s="1157">
        <v>3.25</v>
      </c>
      <c r="O337" s="1157">
        <v>0.7</v>
      </c>
      <c r="P337" s="1157">
        <v>5.5E-2</v>
      </c>
      <c r="Q337" s="1481">
        <f>'7-11л. МЕНЮ '!H341</f>
        <v>17</v>
      </c>
      <c r="S337" s="2243"/>
      <c r="T337" s="96"/>
      <c r="U337" s="93"/>
      <c r="V337" s="101"/>
      <c r="W337" s="101"/>
      <c r="X337" s="101"/>
      <c r="Y337" s="101"/>
      <c r="Z337" s="101"/>
      <c r="AA337" s="101"/>
      <c r="AB337" s="101"/>
      <c r="AC337" s="328"/>
      <c r="AD337" s="328"/>
      <c r="AE337" s="328"/>
      <c r="AF337" s="174"/>
      <c r="AG337" s="146"/>
      <c r="AH337" s="146"/>
      <c r="AI337" s="328"/>
      <c r="AJ337" s="146"/>
      <c r="AK337" s="555"/>
      <c r="AL337" s="101"/>
      <c r="AM337" s="101"/>
      <c r="AN337" s="101"/>
      <c r="AO337" s="101"/>
      <c r="AP337" s="101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101"/>
      <c r="BE337" s="101"/>
      <c r="BF337" s="101"/>
      <c r="BG337" s="101"/>
    </row>
    <row r="338" spans="2:59">
      <c r="B338" s="1273" t="str">
        <f>'7-11л. МЕНЮ '!I342</f>
        <v>Пром.пр.</v>
      </c>
      <c r="C338" s="331" t="str">
        <f>'7-11л. МЕНЮ '!B342</f>
        <v>Хлеб ржаной</v>
      </c>
      <c r="D338" s="248">
        <f>'7-11л. МЕНЮ '!C342</f>
        <v>20</v>
      </c>
      <c r="E338" s="1309">
        <f>'7-11л. МЕНЮ '!D342</f>
        <v>0.93300000000000005</v>
      </c>
      <c r="F338" s="323">
        <f>'7-11л. МЕНЮ '!E342</f>
        <v>0.33</v>
      </c>
      <c r="G338" s="323">
        <f>'7-11л. МЕНЮ '!F342</f>
        <v>8.6869999999999994</v>
      </c>
      <c r="H338" s="698">
        <f>'7-11л. МЕНЮ '!G342</f>
        <v>41.45</v>
      </c>
      <c r="I338" s="1756">
        <v>0</v>
      </c>
      <c r="J338" s="1756">
        <v>0.05</v>
      </c>
      <c r="K338" s="1756">
        <v>4.5999999999999999E-2</v>
      </c>
      <c r="L338" s="1420">
        <v>0</v>
      </c>
      <c r="M338" s="2222">
        <v>6.6</v>
      </c>
      <c r="N338" s="1114">
        <v>4.68</v>
      </c>
      <c r="O338" s="1756">
        <v>1.32</v>
      </c>
      <c r="P338" s="1875">
        <v>2.8000000000000001E-2</v>
      </c>
      <c r="Q338" s="1481">
        <f>'7-11л. МЕНЮ '!H342</f>
        <v>18</v>
      </c>
      <c r="AG338" s="490"/>
      <c r="AH338" s="490"/>
      <c r="AI338" s="489"/>
      <c r="AJ338" s="489"/>
      <c r="AK338" s="513"/>
      <c r="AL338" s="101"/>
      <c r="AM338" s="101"/>
      <c r="AN338" s="101"/>
      <c r="AO338" s="101"/>
      <c r="AP338" s="101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101"/>
      <c r="BE338" s="101"/>
      <c r="BF338" s="101"/>
      <c r="BG338" s="101"/>
    </row>
    <row r="339" spans="2:59" ht="14.25" customHeight="1" thickBot="1">
      <c r="B339" s="1465" t="str">
        <f>'7-11л. МЕНЮ '!I343</f>
        <v xml:space="preserve">338 / 17 </v>
      </c>
      <c r="C339" s="1235" t="str">
        <f>'7-11л. МЕНЮ '!B343</f>
        <v>Фрукты свежие (яблоко)</v>
      </c>
      <c r="D339" s="337">
        <f>'7-11л. МЕНЮ '!C343</f>
        <v>105</v>
      </c>
      <c r="E339" s="1309">
        <f>'7-11л. МЕНЮ '!D343</f>
        <v>0.42</v>
      </c>
      <c r="F339" s="323">
        <f>'7-11л. МЕНЮ '!E343</f>
        <v>0.42</v>
      </c>
      <c r="G339" s="323">
        <f>'7-11л. МЕНЮ '!F343</f>
        <v>10.29</v>
      </c>
      <c r="H339" s="698">
        <f>'7-11л. МЕНЮ '!G343</f>
        <v>49.35</v>
      </c>
      <c r="I339" s="323">
        <v>10.5</v>
      </c>
      <c r="J339" s="323">
        <v>3.15E-2</v>
      </c>
      <c r="K339" s="323">
        <v>2.1000000000000001E-2</v>
      </c>
      <c r="L339" s="698">
        <v>0</v>
      </c>
      <c r="M339" s="1419">
        <v>16.8</v>
      </c>
      <c r="N339" s="710">
        <v>11.55</v>
      </c>
      <c r="O339" s="323">
        <v>9.4499999999999993</v>
      </c>
      <c r="P339" s="710">
        <v>2.31</v>
      </c>
      <c r="Q339" s="1481">
        <f>'7-11л. МЕНЮ '!H343</f>
        <v>86</v>
      </c>
      <c r="AG339" s="778"/>
      <c r="AH339" s="778"/>
      <c r="AI339" s="777"/>
      <c r="AJ339" s="777"/>
      <c r="AK339" s="513"/>
      <c r="AL339" s="101"/>
      <c r="AM339" s="101"/>
      <c r="AN339" s="101"/>
      <c r="AO339" s="101"/>
      <c r="AP339" s="101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101"/>
      <c r="BE339" s="101"/>
      <c r="BF339" s="101"/>
      <c r="BG339" s="101"/>
    </row>
    <row r="340" spans="2:59" ht="13.5" customHeight="1">
      <c r="B340" s="413" t="s">
        <v>172</v>
      </c>
      <c r="D340" s="1475">
        <f>'7-11л. МЕНЮ '!C344</f>
        <v>595</v>
      </c>
      <c r="E340" s="1873">
        <f>'7-11л. МЕНЮ '!D344</f>
        <v>23.608000000000001</v>
      </c>
      <c r="F340" s="1807">
        <f>'7-11л. МЕНЮ '!E344</f>
        <v>21.314</v>
      </c>
      <c r="G340" s="1807">
        <f>'7-11л. МЕНЮ '!F344</f>
        <v>69.558999999999997</v>
      </c>
      <c r="H340" s="1927">
        <f>'7-11л. МЕНЮ '!G344</f>
        <v>565.73400000000004</v>
      </c>
      <c r="I340" s="233">
        <f t="shared" ref="I340:P340" si="90">SUM(I334:I339)</f>
        <v>15.027000000000001</v>
      </c>
      <c r="J340" s="665">
        <f>SUM(J334:J339)</f>
        <v>0.32550000000000001</v>
      </c>
      <c r="K340" s="665">
        <f t="shared" si="90"/>
        <v>0.74820000000000009</v>
      </c>
      <c r="L340" s="665">
        <f t="shared" si="90"/>
        <v>219.89600000000002</v>
      </c>
      <c r="M340" s="702">
        <f t="shared" si="90"/>
        <v>373.08100000000002</v>
      </c>
      <c r="N340" s="702">
        <f t="shared" si="90"/>
        <v>446.12240000000003</v>
      </c>
      <c r="O340" s="665">
        <f t="shared" si="90"/>
        <v>84.489000000000004</v>
      </c>
      <c r="P340" s="3380">
        <f t="shared" si="90"/>
        <v>5.8629999999999995</v>
      </c>
      <c r="Q340" s="642"/>
      <c r="R340" s="11"/>
      <c r="AG340" s="146"/>
      <c r="AH340" s="146"/>
      <c r="AI340" s="146"/>
      <c r="AJ340" s="146"/>
      <c r="AK340" s="101"/>
      <c r="AL340" s="101"/>
      <c r="AM340" s="101"/>
      <c r="AN340" s="101"/>
      <c r="AO340" s="101"/>
      <c r="AP340" s="101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101"/>
      <c r="BE340" s="101"/>
      <c r="BF340" s="101"/>
      <c r="BG340" s="101"/>
    </row>
    <row r="341" spans="2:59" ht="12.75" customHeight="1">
      <c r="B341" s="380"/>
      <c r="C341" s="644" t="s">
        <v>11</v>
      </c>
      <c r="D341" s="1120">
        <v>0.25</v>
      </c>
      <c r="E341" s="1874">
        <f>'7-11л. МЕНЮ '!D345</f>
        <v>19.25</v>
      </c>
      <c r="F341" s="3379">
        <f>'7-11л. МЕНЮ '!E345</f>
        <v>19.75</v>
      </c>
      <c r="G341" s="3379">
        <f>'7-11л. МЕНЮ '!F345</f>
        <v>83.75</v>
      </c>
      <c r="H341" s="3383">
        <f>'7-11л. МЕНЮ '!G345</f>
        <v>587.5</v>
      </c>
      <c r="I341" s="1894">
        <f t="shared" ref="I341:P341" si="91">I612</f>
        <v>15</v>
      </c>
      <c r="J341" s="1894">
        <f t="shared" si="91"/>
        <v>0.3</v>
      </c>
      <c r="K341" s="1894">
        <f t="shared" si="91"/>
        <v>0.35</v>
      </c>
      <c r="L341" s="1894">
        <f t="shared" si="91"/>
        <v>175</v>
      </c>
      <c r="M341" s="1895">
        <f t="shared" si="91"/>
        <v>275</v>
      </c>
      <c r="N341" s="1895">
        <f t="shared" si="91"/>
        <v>275</v>
      </c>
      <c r="O341" s="1894">
        <f t="shared" si="91"/>
        <v>62.5</v>
      </c>
      <c r="P341" s="1896">
        <f t="shared" si="91"/>
        <v>3</v>
      </c>
      <c r="Q341" s="739"/>
      <c r="R341" s="7"/>
      <c r="AG341" s="146"/>
      <c r="AH341" s="146"/>
      <c r="AI341" s="146"/>
      <c r="AJ341" s="146"/>
      <c r="AK341" s="513"/>
      <c r="AL341" s="101"/>
      <c r="AM341" s="101"/>
      <c r="AN341" s="101"/>
      <c r="AO341" s="101"/>
      <c r="AP341" s="101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/>
      <c r="BD341" s="101"/>
      <c r="BE341" s="101"/>
      <c r="BF341" s="101"/>
      <c r="BG341" s="101"/>
    </row>
    <row r="342" spans="2:59" ht="13.5" customHeight="1" thickBot="1">
      <c r="B342" s="227"/>
      <c r="C342" s="693" t="s">
        <v>345</v>
      </c>
      <c r="D342" s="715"/>
      <c r="E342" s="1458">
        <f>'7-11л. МЕНЮ '!D346</f>
        <v>5.6597402597402606</v>
      </c>
      <c r="F342" s="428">
        <f>'7-11л. МЕНЮ '!E346</f>
        <v>1.9797468354430379</v>
      </c>
      <c r="G342" s="428">
        <f>'7-11л. МЕНЮ '!F346</f>
        <v>-4.2361194029850751</v>
      </c>
      <c r="H342" s="740">
        <f>'7-11л. МЕНЮ '!G346</f>
        <v>-0.92621276595744462</v>
      </c>
      <c r="I342" s="705">
        <f t="shared" ref="I342:P342" si="92">(I340*100/I670)-25</f>
        <v>4.5000000000001705E-2</v>
      </c>
      <c r="J342" s="705">
        <f t="shared" si="92"/>
        <v>2.1250000000000036</v>
      </c>
      <c r="K342" s="705">
        <f t="shared" si="92"/>
        <v>28.44285714285715</v>
      </c>
      <c r="L342" s="705">
        <f t="shared" si="92"/>
        <v>6.4137142857142884</v>
      </c>
      <c r="M342" s="705">
        <f t="shared" si="92"/>
        <v>8.9164545454545419</v>
      </c>
      <c r="N342" s="705">
        <f t="shared" si="92"/>
        <v>15.556581818181826</v>
      </c>
      <c r="O342" s="705">
        <f t="shared" si="92"/>
        <v>8.7956000000000003</v>
      </c>
      <c r="P342" s="709">
        <f t="shared" si="92"/>
        <v>23.858333333333327</v>
      </c>
      <c r="Q342" s="70"/>
      <c r="R342" s="7"/>
      <c r="AG342" s="146"/>
      <c r="AH342" s="146"/>
      <c r="AI342" s="146"/>
      <c r="AJ342" s="146"/>
      <c r="AK342" s="555"/>
      <c r="AL342" s="101"/>
      <c r="AM342" s="101"/>
      <c r="AN342" s="101"/>
      <c r="AO342" s="101"/>
      <c r="AP342" s="101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/>
      <c r="BD342" s="101"/>
      <c r="BE342" s="101"/>
      <c r="BF342" s="101"/>
      <c r="BG342" s="101"/>
    </row>
    <row r="343" spans="2:59">
      <c r="B343" s="78"/>
      <c r="C343" s="523" t="s">
        <v>108</v>
      </c>
      <c r="D343" s="54"/>
      <c r="E343" s="1180"/>
      <c r="F343" s="1875"/>
      <c r="G343" s="1875"/>
      <c r="H343" s="1114"/>
      <c r="I343" s="1114"/>
      <c r="J343" s="1114"/>
      <c r="K343" s="1114"/>
      <c r="L343" s="1114"/>
      <c r="M343" s="1114"/>
      <c r="N343" s="1114"/>
      <c r="O343" s="1114"/>
      <c r="P343" s="1875"/>
      <c r="Q343" s="735"/>
      <c r="R343" s="96"/>
      <c r="AG343" s="281"/>
      <c r="AH343" s="281"/>
      <c r="AI343" s="281"/>
      <c r="AJ343" s="281"/>
      <c r="AK343" s="101"/>
      <c r="AL343" s="101"/>
      <c r="AM343" s="101"/>
      <c r="AN343" s="101"/>
      <c r="AO343" s="101"/>
      <c r="AP343" s="101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101"/>
      <c r="BE343" s="101"/>
      <c r="BF343" s="101"/>
      <c r="BG343" s="101"/>
    </row>
    <row r="344" spans="2:59">
      <c r="B344" s="1159" t="str">
        <f>'7-11л. МЕНЮ '!I348</f>
        <v>149/ 21</v>
      </c>
      <c r="C344" s="331" t="str">
        <f>'7-11л. МЕНЮ '!B348</f>
        <v>Овощи консервированные</v>
      </c>
      <c r="D344" s="248">
        <f>'7-11л. МЕНЮ '!C348</f>
        <v>60</v>
      </c>
      <c r="E344" s="1145">
        <f>'7-11л. МЕНЮ '!D348</f>
        <v>1.0249999999999999</v>
      </c>
      <c r="F344" s="710">
        <f>'7-11л. МЕНЮ '!E348</f>
        <v>3</v>
      </c>
      <c r="G344" s="1145">
        <f>'7-11л. МЕНЮ '!F348</f>
        <v>5.08</v>
      </c>
      <c r="H344" s="698">
        <f>'7-11л. МЕНЮ '!G348</f>
        <v>51.42</v>
      </c>
      <c r="I344" s="1145">
        <v>10.8</v>
      </c>
      <c r="J344" s="710">
        <v>1.2E-2</v>
      </c>
      <c r="K344" s="1145">
        <v>1.6E-2</v>
      </c>
      <c r="L344" s="710">
        <v>0</v>
      </c>
      <c r="M344" s="1145">
        <v>25.2</v>
      </c>
      <c r="N344" s="710">
        <v>18.600000000000001</v>
      </c>
      <c r="O344" s="1145">
        <v>8.4</v>
      </c>
      <c r="P344" s="1251">
        <v>0.34799999999999998</v>
      </c>
      <c r="Q344" s="1481">
        <f>'7-11л. МЕНЮ '!H348</f>
        <v>4</v>
      </c>
      <c r="R344" s="7"/>
      <c r="AG344" s="146"/>
      <c r="AH344" s="146"/>
      <c r="AI344" s="328"/>
      <c r="AJ344" s="146"/>
      <c r="AK344" s="555"/>
      <c r="AL344" s="101"/>
      <c r="AM344" s="101"/>
      <c r="AN344" s="101"/>
      <c r="AO344" s="101"/>
      <c r="AP344" s="101"/>
      <c r="AQ344" s="101"/>
      <c r="AR344" s="101"/>
      <c r="AS344" s="101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101"/>
      <c r="BE344" s="101"/>
      <c r="BF344" s="101"/>
      <c r="BG344" s="101"/>
    </row>
    <row r="345" spans="2:59" ht="10.5" customHeight="1">
      <c r="B345" s="166"/>
      <c r="C345" s="353" t="str">
        <f>'7-11л. МЕНЮ '!B349</f>
        <v>порциями (капуста квашеная)*</v>
      </c>
      <c r="D345" s="757"/>
      <c r="E345" s="1911"/>
      <c r="F345" s="1906"/>
      <c r="G345" s="1911"/>
      <c r="H345" s="1906"/>
      <c r="I345" s="1911"/>
      <c r="J345" s="1906"/>
      <c r="K345" s="1911"/>
      <c r="L345" s="1906"/>
      <c r="M345" s="1911"/>
      <c r="N345" s="1906"/>
      <c r="O345" s="1911"/>
      <c r="P345" s="1910"/>
      <c r="Q345" s="639"/>
      <c r="R345" s="218"/>
      <c r="AG345" s="3153"/>
      <c r="AH345" s="3153"/>
      <c r="AI345" s="3151"/>
      <c r="AJ345" s="3154"/>
      <c r="AK345" s="555"/>
      <c r="AL345" s="101"/>
      <c r="AM345" s="101"/>
      <c r="AN345" s="101"/>
      <c r="AO345" s="101"/>
      <c r="AP345" s="101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1"/>
      <c r="BB345" s="101"/>
      <c r="BC345" s="101"/>
      <c r="BD345" s="101"/>
      <c r="BE345" s="101"/>
      <c r="BF345" s="101"/>
      <c r="BG345" s="101"/>
    </row>
    <row r="346" spans="2:59" ht="16.5" customHeight="1">
      <c r="B346" s="2232" t="str">
        <f>'7-11л. МЕНЮ '!I350</f>
        <v>108-109/17</v>
      </c>
      <c r="C346" s="2463" t="str">
        <f>'7-11л. МЕНЮ '!B350</f>
        <v>Суп с клёцками</v>
      </c>
      <c r="D346" s="260">
        <f>'7-11л. МЕНЮ '!C350</f>
        <v>200</v>
      </c>
      <c r="E346" s="1546">
        <f>'7-11л. МЕНЮ '!D350</f>
        <v>2.8460000000000001</v>
      </c>
      <c r="F346" s="1548">
        <f>'7-11л. МЕНЮ '!E350</f>
        <v>3.6739999999999999</v>
      </c>
      <c r="G346" s="1548">
        <f>'7-11л. МЕНЮ '!F350</f>
        <v>18.815000000000001</v>
      </c>
      <c r="H346" s="720">
        <f>'7-11л. МЕНЮ '!G350</f>
        <v>119.71</v>
      </c>
      <c r="I346" s="1430">
        <v>4.5999999999999996</v>
      </c>
      <c r="J346" s="1430">
        <v>8.4000000000000005E-2</v>
      </c>
      <c r="K346" s="1430">
        <v>0.06</v>
      </c>
      <c r="L346" s="1423">
        <v>16.84</v>
      </c>
      <c r="M346" s="1431">
        <v>26.72</v>
      </c>
      <c r="N346" s="1431">
        <v>57.78</v>
      </c>
      <c r="O346" s="1430">
        <v>12.28</v>
      </c>
      <c r="P346" s="1432">
        <v>0.94</v>
      </c>
      <c r="Q346" s="1483">
        <f>'7-11л. МЕНЮ '!H350</f>
        <v>27</v>
      </c>
      <c r="R346" s="7"/>
      <c r="AG346" s="146"/>
      <c r="AH346" s="146"/>
      <c r="AI346" s="146"/>
      <c r="AJ346" s="146"/>
      <c r="AK346" s="555"/>
      <c r="AL346" s="101"/>
      <c r="AM346" s="101"/>
      <c r="AN346" s="101"/>
      <c r="AO346" s="101"/>
      <c r="AP346" s="101"/>
      <c r="AQ346" s="101"/>
      <c r="AR346" s="101"/>
      <c r="AS346" s="101"/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01"/>
      <c r="BD346" s="101"/>
      <c r="BE346" s="101"/>
      <c r="BF346" s="101"/>
      <c r="BG346" s="101"/>
    </row>
    <row r="347" spans="2:59">
      <c r="B347" s="1159" t="str">
        <f>'7-11л. МЕНЮ '!I351</f>
        <v>595/22</v>
      </c>
      <c r="C347" s="239" t="str">
        <f>'7-11л. МЕНЮ '!B351</f>
        <v>Наггетсы</v>
      </c>
      <c r="D347" s="248">
        <f>'7-11л. МЕНЮ '!C351</f>
        <v>90</v>
      </c>
      <c r="E347" s="1308">
        <f>'7-11л. МЕНЮ '!D351</f>
        <v>17.824100000000001</v>
      </c>
      <c r="F347" s="1157">
        <f>'7-11л. МЕНЮ '!E351</f>
        <v>12.203200000000001</v>
      </c>
      <c r="G347" s="1157">
        <f>'7-11л. МЕНЮ '!F351</f>
        <v>11.1615</v>
      </c>
      <c r="H347" s="669">
        <f>'7-11л. МЕНЮ '!G351</f>
        <v>225.77099999999999</v>
      </c>
      <c r="I347" s="2023">
        <v>0</v>
      </c>
      <c r="J347" s="2024">
        <v>9.6100000000000005E-2</v>
      </c>
      <c r="K347" s="2023">
        <v>0.03</v>
      </c>
      <c r="L347" s="2025">
        <v>7.0494000000000003</v>
      </c>
      <c r="M347" s="2134">
        <v>64.5</v>
      </c>
      <c r="N347" s="2134">
        <v>53</v>
      </c>
      <c r="O347" s="2023">
        <v>12.295500000000001</v>
      </c>
      <c r="P347" s="2026">
        <v>0.7</v>
      </c>
      <c r="Q347" s="1466">
        <f>'7-11л. МЕНЮ '!H351</f>
        <v>60</v>
      </c>
      <c r="R347" s="96"/>
      <c r="AG347" s="146"/>
      <c r="AH347" s="146"/>
      <c r="AI347" s="146"/>
      <c r="AJ347" s="146"/>
      <c r="AK347" s="555"/>
      <c r="AL347" s="101"/>
      <c r="AM347" s="101"/>
      <c r="AN347" s="101"/>
      <c r="AO347" s="101"/>
      <c r="AP347" s="101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101"/>
      <c r="BE347" s="101"/>
      <c r="BF347" s="101"/>
      <c r="BG347" s="101"/>
    </row>
    <row r="348" spans="2:59" ht="15" customHeight="1">
      <c r="B348" s="1159" t="str">
        <f>'7-11л. МЕНЮ '!I352</f>
        <v>381/22</v>
      </c>
      <c r="C348" s="239" t="str">
        <f>'7-11л. МЕНЮ '!B352</f>
        <v>Ризотто</v>
      </c>
      <c r="D348" s="248">
        <f>'7-11л. МЕНЮ '!C352</f>
        <v>150</v>
      </c>
      <c r="E348" s="1308">
        <f>'7-11л. МЕНЮ '!D352</f>
        <v>3.266</v>
      </c>
      <c r="F348" s="1157">
        <f>'7-11л. МЕНЮ '!E352</f>
        <v>9.6996000000000002</v>
      </c>
      <c r="G348" s="1157">
        <f>'7-11л. МЕНЮ '!F352</f>
        <v>33.817</v>
      </c>
      <c r="H348" s="669">
        <f>'7-11л. МЕНЮ '!G352</f>
        <v>235.62799999999999</v>
      </c>
      <c r="I348" s="1752">
        <v>1.08</v>
      </c>
      <c r="J348" s="1752">
        <v>4.1799999999999997E-2</v>
      </c>
      <c r="K348" s="1752">
        <v>2.8500000000000001E-2</v>
      </c>
      <c r="L348" s="1752">
        <v>24.932459999999999</v>
      </c>
      <c r="M348" s="1752">
        <v>76</v>
      </c>
      <c r="N348" s="1752">
        <v>72.448999999999998</v>
      </c>
      <c r="O348" s="1752">
        <v>15.001799999999999</v>
      </c>
      <c r="P348" s="2133">
        <v>0.57540000000000002</v>
      </c>
      <c r="Q348" s="1466">
        <f>'7-11л. МЕНЮ '!H352</f>
        <v>32</v>
      </c>
      <c r="R348" s="96"/>
      <c r="AG348" s="146"/>
      <c r="AH348" s="146"/>
      <c r="AI348" s="146"/>
      <c r="AJ348" s="146"/>
      <c r="AK348" s="555"/>
      <c r="AL348" s="101"/>
      <c r="AM348" s="101"/>
      <c r="AN348" s="101"/>
      <c r="AO348" s="101"/>
      <c r="AP348" s="101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101"/>
      <c r="BE348" s="101"/>
      <c r="BF348" s="101"/>
      <c r="BG348" s="101"/>
    </row>
    <row r="349" spans="2:59" ht="15" customHeight="1">
      <c r="B349" s="1159" t="str">
        <f>'7-11л. МЕНЮ '!I353</f>
        <v>501 /21</v>
      </c>
      <c r="C349" s="239" t="str">
        <f>'7-11л. МЕНЮ '!B353</f>
        <v>Сок фруктовый (яблочный)</v>
      </c>
      <c r="D349" s="248">
        <f>'7-11л. МЕНЮ '!C353</f>
        <v>200</v>
      </c>
      <c r="E349" s="1308">
        <f>'7-11л. МЕНЮ '!D353</f>
        <v>1</v>
      </c>
      <c r="F349" s="1157">
        <f>'7-11л. МЕНЮ '!E353</f>
        <v>0.2</v>
      </c>
      <c r="G349" s="1157">
        <f>'7-11л. МЕНЮ '!F353</f>
        <v>20.2</v>
      </c>
      <c r="H349" s="669">
        <f>'7-11л. МЕНЮ '!G353</f>
        <v>86</v>
      </c>
      <c r="I349" s="1157">
        <v>4</v>
      </c>
      <c r="J349" s="1157">
        <v>0.02</v>
      </c>
      <c r="K349" s="1157">
        <v>0.02</v>
      </c>
      <c r="L349" s="669">
        <v>0</v>
      </c>
      <c r="M349" s="1157">
        <v>14</v>
      </c>
      <c r="N349" s="1157">
        <v>14</v>
      </c>
      <c r="O349" s="1157">
        <v>8</v>
      </c>
      <c r="P349" s="1157">
        <v>0.28000000000000003</v>
      </c>
      <c r="Q349" s="1466">
        <f>'7-11л. МЕНЮ '!H353</f>
        <v>85</v>
      </c>
      <c r="R349" s="96"/>
      <c r="AG349" s="146"/>
      <c r="AH349" s="146"/>
      <c r="AI349" s="146"/>
      <c r="AJ349" s="146"/>
      <c r="AK349" s="555"/>
      <c r="AL349" s="101"/>
      <c r="AM349" s="101"/>
      <c r="AN349" s="101"/>
      <c r="AO349" s="101"/>
      <c r="AP349" s="101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101"/>
      <c r="BE349" s="101"/>
      <c r="BF349" s="101"/>
      <c r="BG349" s="101"/>
    </row>
    <row r="350" spans="2:59" ht="13.5" customHeight="1">
      <c r="B350" s="1464" t="str">
        <f>'7-11л. МЕНЮ '!I354</f>
        <v>Пром.пр.</v>
      </c>
      <c r="C350" s="239" t="str">
        <f>'7-11л. МЕНЮ '!B354</f>
        <v>Хлеб пшеничный</v>
      </c>
      <c r="D350" s="248">
        <f>'7-11л. МЕНЮ '!C354</f>
        <v>40</v>
      </c>
      <c r="E350" s="1308">
        <f>'7-11л. МЕНЮ '!D354</f>
        <v>0.8024</v>
      </c>
      <c r="F350" s="1157">
        <f>'7-11л. МЕНЮ '!E354</f>
        <v>0.52</v>
      </c>
      <c r="G350" s="1157">
        <f>'7-11л. МЕНЮ '!F354</f>
        <v>21.68</v>
      </c>
      <c r="H350" s="669">
        <f>'7-11л. МЕНЮ '!G354</f>
        <v>94.6096</v>
      </c>
      <c r="I350" s="1436">
        <v>0</v>
      </c>
      <c r="J350" s="1436">
        <v>4.3999999999999997E-2</v>
      </c>
      <c r="K350" s="1436">
        <v>1.6E-2</v>
      </c>
      <c r="L350" s="1433">
        <v>0</v>
      </c>
      <c r="M350" s="2084">
        <v>8</v>
      </c>
      <c r="N350" s="1436">
        <v>2.6</v>
      </c>
      <c r="O350" s="1436">
        <v>0.56000000000000005</v>
      </c>
      <c r="P350" s="1437">
        <v>4.3999999999999997E-2</v>
      </c>
      <c r="Q350" s="1466">
        <f>'7-11л. МЕНЮ '!H354</f>
        <v>17</v>
      </c>
      <c r="R350" s="11"/>
      <c r="AG350" s="490"/>
      <c r="AH350" s="490"/>
      <c r="AI350" s="490"/>
      <c r="AJ350" s="489"/>
      <c r="AK350" s="513"/>
      <c r="AL350" s="101"/>
      <c r="AM350" s="101"/>
      <c r="AN350" s="101"/>
      <c r="AO350" s="101"/>
      <c r="AP350" s="101"/>
      <c r="AQ350" s="101"/>
      <c r="AR350" s="101"/>
      <c r="AS350" s="101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01"/>
      <c r="BD350" s="101"/>
      <c r="BE350" s="101"/>
      <c r="BF350" s="101"/>
      <c r="BG350" s="101"/>
    </row>
    <row r="351" spans="2:59" ht="14.25" customHeight="1" thickBot="1">
      <c r="B351" s="1465" t="str">
        <f>'7-11л. МЕНЮ '!I355</f>
        <v>Пром.пр.</v>
      </c>
      <c r="C351" s="1235" t="str">
        <f>'7-11л. МЕНЮ '!B355</f>
        <v>Хлеб ржаной</v>
      </c>
      <c r="D351" s="337">
        <f>'7-11л. МЕНЮ '!C355</f>
        <v>30</v>
      </c>
      <c r="E351" s="1308">
        <f>'7-11л. МЕНЮ '!D355</f>
        <v>1.4</v>
      </c>
      <c r="F351" s="1157">
        <f>'7-11л. МЕНЮ '!E355</f>
        <v>0.495</v>
      </c>
      <c r="G351" s="1157">
        <f>'7-11л. МЕНЮ '!F355</f>
        <v>13.031000000000001</v>
      </c>
      <c r="H351" s="669">
        <f>'7-11л. МЕНЮ '!G355</f>
        <v>62.174999999999997</v>
      </c>
      <c r="I351" s="1752">
        <v>0</v>
      </c>
      <c r="J351" s="1752">
        <v>7.4999999999999997E-2</v>
      </c>
      <c r="K351" s="1752">
        <v>7.4999999999999997E-2</v>
      </c>
      <c r="L351" s="727">
        <v>0</v>
      </c>
      <c r="M351" s="2027">
        <v>9.9</v>
      </c>
      <c r="N351" s="1752">
        <v>7.02</v>
      </c>
      <c r="O351" s="1157">
        <v>1.98</v>
      </c>
      <c r="P351" s="1748">
        <v>4.2000000000000003E-2</v>
      </c>
      <c r="Q351" s="1481">
        <f>'7-11л. МЕНЮ '!H355</f>
        <v>18</v>
      </c>
      <c r="AG351" s="778"/>
      <c r="AH351" s="778"/>
      <c r="AI351" s="778"/>
      <c r="AJ351" s="777"/>
      <c r="AK351" s="513"/>
      <c r="AL351" s="101"/>
      <c r="AM351" s="101"/>
      <c r="AN351" s="101"/>
      <c r="AO351" s="101"/>
      <c r="AP351" s="101"/>
      <c r="AQ351" s="101"/>
      <c r="AR351" s="101"/>
      <c r="AS351" s="101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101"/>
      <c r="BE351" s="101"/>
      <c r="BF351" s="101"/>
      <c r="BG351" s="101"/>
    </row>
    <row r="352" spans="2:59" ht="15.75" customHeight="1">
      <c r="B352" s="413" t="s">
        <v>160</v>
      </c>
      <c r="C352" s="677"/>
      <c r="D352" s="1475">
        <f>'7-11л. МЕНЮ '!C356</f>
        <v>770</v>
      </c>
      <c r="E352" s="420">
        <f t="shared" ref="E352:P352" si="93">SUM(E344:E351)</f>
        <v>28.163499999999999</v>
      </c>
      <c r="F352" s="665">
        <f t="shared" si="93"/>
        <v>29.791800000000002</v>
      </c>
      <c r="G352" s="665">
        <f t="shared" si="93"/>
        <v>123.78450000000001</v>
      </c>
      <c r="H352" s="700">
        <f t="shared" si="93"/>
        <v>875.31359999999995</v>
      </c>
      <c r="I352" s="665">
        <f t="shared" si="93"/>
        <v>20.48</v>
      </c>
      <c r="J352" s="665">
        <f t="shared" si="93"/>
        <v>0.37290000000000001</v>
      </c>
      <c r="K352" s="665">
        <f t="shared" si="93"/>
        <v>0.2455</v>
      </c>
      <c r="L352" s="665">
        <f t="shared" si="93"/>
        <v>48.821860000000001</v>
      </c>
      <c r="M352" s="702">
        <f t="shared" si="93"/>
        <v>224.32000000000002</v>
      </c>
      <c r="N352" s="702">
        <f t="shared" si="93"/>
        <v>225.44900000000001</v>
      </c>
      <c r="O352" s="702">
        <f t="shared" si="93"/>
        <v>58.517299999999999</v>
      </c>
      <c r="P352" s="3380">
        <f t="shared" si="93"/>
        <v>2.9293999999999998</v>
      </c>
      <c r="Q352" s="642"/>
      <c r="AG352" s="146"/>
      <c r="AH352" s="146"/>
      <c r="AI352" s="146"/>
      <c r="AJ352" s="146"/>
      <c r="AK352" s="513"/>
      <c r="AL352" s="101"/>
      <c r="AM352" s="101"/>
      <c r="AN352" s="101"/>
      <c r="AO352" s="101"/>
      <c r="AP352" s="101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1"/>
      <c r="BB352" s="101"/>
      <c r="BC352" s="101"/>
      <c r="BD352" s="101"/>
      <c r="BE352" s="101"/>
      <c r="BF352" s="101"/>
      <c r="BG352" s="101"/>
    </row>
    <row r="353" spans="2:59">
      <c r="B353" s="695"/>
      <c r="C353" s="696" t="s">
        <v>11</v>
      </c>
      <c r="D353" s="1120">
        <v>0.35</v>
      </c>
      <c r="E353" s="1897">
        <f t="shared" ref="E353:H353" si="94">(E670/100)*35</f>
        <v>26.95</v>
      </c>
      <c r="F353" s="1894">
        <f t="shared" si="94"/>
        <v>27.650000000000002</v>
      </c>
      <c r="G353" s="1894">
        <f t="shared" si="94"/>
        <v>117.25</v>
      </c>
      <c r="H353" s="1894">
        <f t="shared" si="94"/>
        <v>822.5</v>
      </c>
      <c r="I353" s="1894">
        <f t="shared" ref="I353:P353" si="95">I616</f>
        <v>21</v>
      </c>
      <c r="J353" s="1894">
        <f t="shared" si="95"/>
        <v>0.42</v>
      </c>
      <c r="K353" s="1894">
        <f t="shared" si="95"/>
        <v>0.49</v>
      </c>
      <c r="L353" s="1894">
        <f t="shared" si="95"/>
        <v>245</v>
      </c>
      <c r="M353" s="1895">
        <f t="shared" si="95"/>
        <v>385</v>
      </c>
      <c r="N353" s="1895">
        <f t="shared" si="95"/>
        <v>385</v>
      </c>
      <c r="O353" s="1894">
        <f t="shared" si="95"/>
        <v>87.5</v>
      </c>
      <c r="P353" s="1896">
        <f t="shared" si="95"/>
        <v>4.2</v>
      </c>
      <c r="Q353" s="739"/>
      <c r="AG353" s="281"/>
      <c r="AH353" s="281"/>
      <c r="AI353" s="281"/>
      <c r="AJ353" s="3150"/>
      <c r="AK353" s="513"/>
      <c r="AL353" s="101"/>
      <c r="AM353" s="101"/>
      <c r="AN353" s="101"/>
      <c r="AO353" s="101"/>
      <c r="AP353" s="101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101"/>
      <c r="BE353" s="101"/>
      <c r="BF353" s="101"/>
      <c r="BG353" s="101"/>
    </row>
    <row r="354" spans="2:59" ht="14.25" customHeight="1" thickBot="1">
      <c r="B354" s="227"/>
      <c r="C354" s="693" t="s">
        <v>345</v>
      </c>
      <c r="D354" s="715"/>
      <c r="E354" s="704">
        <f t="shared" ref="E354:P354" si="96">(E352*100/E670)-35</f>
        <v>1.5759740259740269</v>
      </c>
      <c r="F354" s="705">
        <f t="shared" si="96"/>
        <v>2.7111392405063341</v>
      </c>
      <c r="G354" s="705">
        <f t="shared" si="96"/>
        <v>1.9505970149253784</v>
      </c>
      <c r="H354" s="705">
        <f t="shared" si="96"/>
        <v>2.2473872340425558</v>
      </c>
      <c r="I354" s="705">
        <f t="shared" si="96"/>
        <v>-0.86666666666666714</v>
      </c>
      <c r="J354" s="705">
        <f t="shared" si="96"/>
        <v>-3.9250000000000007</v>
      </c>
      <c r="K354" s="705">
        <f t="shared" si="96"/>
        <v>-17.464285714285712</v>
      </c>
      <c r="L354" s="705">
        <f t="shared" si="96"/>
        <v>-28.025448571428573</v>
      </c>
      <c r="M354" s="705">
        <f t="shared" si="96"/>
        <v>-14.607272727272726</v>
      </c>
      <c r="N354" s="705">
        <f t="shared" si="96"/>
        <v>-14.504636363636362</v>
      </c>
      <c r="O354" s="705">
        <f t="shared" si="96"/>
        <v>-11.59308</v>
      </c>
      <c r="P354" s="709">
        <f t="shared" si="96"/>
        <v>-10.588333333333335</v>
      </c>
      <c r="Q354" s="739"/>
      <c r="AG354" s="146"/>
      <c r="AH354" s="146"/>
      <c r="AI354" s="146"/>
      <c r="AJ354" s="146"/>
      <c r="AK354" s="555"/>
      <c r="AL354" s="101"/>
      <c r="AM354" s="101"/>
      <c r="AN354" s="101"/>
      <c r="AO354" s="101"/>
      <c r="AP354" s="101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101"/>
      <c r="BE354" s="101"/>
      <c r="BF354" s="101"/>
      <c r="BG354" s="101"/>
    </row>
    <row r="355" spans="2:59">
      <c r="B355" s="78"/>
      <c r="C355" s="1274" t="s">
        <v>199</v>
      </c>
      <c r="D355" s="1275"/>
      <c r="E355" s="1903"/>
      <c r="F355" s="1905"/>
      <c r="G355" s="1905"/>
      <c r="H355" s="1906"/>
      <c r="I355" s="1906"/>
      <c r="J355" s="1906"/>
      <c r="K355" s="1870"/>
      <c r="L355" s="1906"/>
      <c r="M355" s="1906"/>
      <c r="N355" s="1906"/>
      <c r="O355" s="1906"/>
      <c r="P355" s="1869"/>
      <c r="Q355" s="735"/>
      <c r="AG355" s="146"/>
      <c r="AH355" s="146"/>
      <c r="AI355" s="146"/>
      <c r="AJ355" s="146"/>
      <c r="AK355" s="555"/>
      <c r="AL355" s="101"/>
      <c r="AM355" s="101"/>
      <c r="AN355" s="101"/>
      <c r="AO355" s="101"/>
      <c r="AP355" s="101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101"/>
      <c r="BE355" s="101"/>
      <c r="BF355" s="101"/>
      <c r="BG355" s="101"/>
    </row>
    <row r="356" spans="2:59">
      <c r="B356" s="1294" t="str">
        <f>'7-11л. МЕНЮ '!I360</f>
        <v>783 /22</v>
      </c>
      <c r="C356" s="1121" t="str">
        <f>'7-11л. МЕНЮ '!B360</f>
        <v>Чай фруктовый</v>
      </c>
      <c r="D356" s="1276">
        <f>'7-11л. МЕНЮ '!C360</f>
        <v>180</v>
      </c>
      <c r="E356" s="1309">
        <f>'7-11л. МЕНЮ '!D360</f>
        <v>0.19</v>
      </c>
      <c r="F356" s="323">
        <f>'7-11л. МЕНЮ '!E360</f>
        <v>0</v>
      </c>
      <c r="G356" s="323">
        <f>'7-11л. МЕНЮ '!F360</f>
        <v>6.78</v>
      </c>
      <c r="H356" s="670">
        <f>'7-11л. МЕНЮ '!G360</f>
        <v>27.76</v>
      </c>
      <c r="I356" s="322">
        <v>0.45079999999999998</v>
      </c>
      <c r="J356" s="322">
        <v>0</v>
      </c>
      <c r="K356" s="322">
        <v>0</v>
      </c>
      <c r="L356" s="2577">
        <v>0.5</v>
      </c>
      <c r="M356" s="1308">
        <v>3.78</v>
      </c>
      <c r="N356" s="1157">
        <v>4.6500000000000004</v>
      </c>
      <c r="O356" s="1157">
        <v>2.69</v>
      </c>
      <c r="P356" s="1748">
        <v>0.55000000000000004</v>
      </c>
      <c r="Q356" s="437">
        <f>'7-11л. МЕНЮ '!H360</f>
        <v>70</v>
      </c>
      <c r="AG356" s="146"/>
      <c r="AH356" s="146"/>
      <c r="AI356" s="328"/>
      <c r="AJ356" s="146"/>
      <c r="AK356" s="555"/>
      <c r="AL356" s="101"/>
      <c r="AM356" s="101"/>
      <c r="AN356" s="101"/>
      <c r="AO356" s="101"/>
      <c r="AP356" s="101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1"/>
      <c r="BB356" s="101"/>
      <c r="BC356" s="101"/>
      <c r="BD356" s="101"/>
      <c r="BE356" s="101"/>
      <c r="BF356" s="101"/>
      <c r="BG356" s="101"/>
    </row>
    <row r="357" spans="2:59" ht="14.25" customHeight="1">
      <c r="B357" s="1294" t="str">
        <f>'7-11л. МЕНЮ '!I361</f>
        <v>ТТК /3/17</v>
      </c>
      <c r="C357" s="245" t="str">
        <f>'7-11л. МЕНЮ '!B361</f>
        <v>Бутерброд с сыром   (сыр твердых сортов</v>
      </c>
      <c r="D357" s="248">
        <f>'7-11л. МЕНЮ '!C361</f>
        <v>10</v>
      </c>
      <c r="E357" s="1233">
        <f>'7-11л. МЕНЮ '!D361</f>
        <v>2.3334000000000001</v>
      </c>
      <c r="F357" s="323">
        <f>'7-11л. МЕНЮ '!E361</f>
        <v>2.9333999999999998</v>
      </c>
      <c r="G357" s="1233">
        <f>'7-11л. МЕНЮ '!F361</f>
        <v>0</v>
      </c>
      <c r="H357" s="698">
        <f>'7-11л. МЕНЮ '!G361</f>
        <v>35.866999999999997</v>
      </c>
      <c r="I357" s="1145">
        <v>7.3340000000000002E-2</v>
      </c>
      <c r="J357" s="710">
        <v>3.0000000000000001E-3</v>
      </c>
      <c r="K357" s="1233">
        <v>0.03</v>
      </c>
      <c r="L357" s="710">
        <v>26</v>
      </c>
      <c r="M357" s="1145">
        <v>88</v>
      </c>
      <c r="N357" s="710">
        <v>50</v>
      </c>
      <c r="O357" s="1145">
        <v>3.6669999999999998</v>
      </c>
      <c r="P357" s="1251">
        <v>0.1</v>
      </c>
      <c r="Q357" s="437">
        <f>'7-11л. МЕНЮ '!H361</f>
        <v>13</v>
      </c>
      <c r="AG357" s="146"/>
      <c r="AH357" s="146"/>
      <c r="AI357" s="146"/>
      <c r="AJ357" s="146"/>
      <c r="AK357" s="555"/>
      <c r="AL357" s="101"/>
      <c r="AM357" s="101"/>
      <c r="AN357" s="101"/>
      <c r="AO357" s="101"/>
      <c r="AP357" s="101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1"/>
      <c r="BB357" s="101"/>
      <c r="BC357" s="101"/>
      <c r="BD357" s="101"/>
      <c r="BE357" s="101"/>
      <c r="BF357" s="101"/>
      <c r="BG357" s="101"/>
    </row>
    <row r="358" spans="2:59" ht="14.25" customHeight="1">
      <c r="B358" s="2528">
        <f>'7-11л. МЕНЮ '!I362</f>
        <v>0</v>
      </c>
      <c r="C358" s="315" t="str">
        <f>'7-11л. МЕНЮ '!B362</f>
        <v xml:space="preserve">                                      хлеб пшеничный)</v>
      </c>
      <c r="D358" s="338">
        <f>'7-11л. МЕНЮ '!C362</f>
        <v>25</v>
      </c>
      <c r="E358" s="1749">
        <f>'7-11л. МЕНЮ '!D362</f>
        <v>0.50149999999999995</v>
      </c>
      <c r="F358" s="1552">
        <f>'7-11л. МЕНЮ '!E362</f>
        <v>0.32500000000000001</v>
      </c>
      <c r="G358" s="1749">
        <f>'7-11л. МЕНЮ '!F362</f>
        <v>13.55</v>
      </c>
      <c r="H358" s="1473">
        <f>'7-11л. МЕНЮ '!G362</f>
        <v>59.131</v>
      </c>
      <c r="I358" s="1994">
        <v>0</v>
      </c>
      <c r="J358" s="1430">
        <v>2.8000000000000001E-2</v>
      </c>
      <c r="K358" s="1994">
        <v>0.01</v>
      </c>
      <c r="L358" s="1423">
        <v>0</v>
      </c>
      <c r="M358" s="2088">
        <v>5</v>
      </c>
      <c r="N358" s="1431">
        <v>1.625</v>
      </c>
      <c r="O358" s="1994">
        <v>0.35</v>
      </c>
      <c r="P358" s="1747">
        <v>2.8000000000000001E-2</v>
      </c>
      <c r="Q358" s="1471">
        <f>'7-11л. МЕНЮ '!H362</f>
        <v>0</v>
      </c>
      <c r="AG358" s="146"/>
      <c r="AH358" s="146"/>
      <c r="AI358" s="328"/>
      <c r="AJ358" s="146"/>
      <c r="AK358" s="555"/>
      <c r="AL358" s="101"/>
      <c r="AM358" s="101"/>
      <c r="AN358" s="101"/>
      <c r="AO358" s="101"/>
      <c r="AP358" s="101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101"/>
      <c r="BE358" s="101"/>
      <c r="BF358" s="101"/>
      <c r="BG358" s="101"/>
    </row>
    <row r="359" spans="2:59" ht="15" customHeight="1">
      <c r="B359" s="2527" t="str">
        <f>'7-11л. МЕНЮ '!I363</f>
        <v>Пром.пр.</v>
      </c>
      <c r="C359" s="1202" t="str">
        <f>'7-11л. МЕНЮ '!B363</f>
        <v>Кондитерское изделие (печенье)</v>
      </c>
      <c r="D359" s="1185">
        <f>'7-11л. МЕНЮ '!C363</f>
        <v>10</v>
      </c>
      <c r="E359" s="1751">
        <f>'7-11л. МЕНЮ '!D363</f>
        <v>0.85533999999999999</v>
      </c>
      <c r="F359" s="1552">
        <f>'7-11л. МЕНЮ '!E363</f>
        <v>2.4670000000000001</v>
      </c>
      <c r="G359" s="1552">
        <f>'7-11л. МЕНЮ '!F363</f>
        <v>8.16</v>
      </c>
      <c r="H359" s="720">
        <f>'7-11л. МЕНЮ '!G363</f>
        <v>48.263300000000001</v>
      </c>
      <c r="I359" s="1548">
        <v>0</v>
      </c>
      <c r="J359" s="1548">
        <v>0</v>
      </c>
      <c r="K359" s="1552">
        <v>0</v>
      </c>
      <c r="L359" s="1548">
        <v>1.5</v>
      </c>
      <c r="M359" s="1548">
        <v>4.3499999999999996</v>
      </c>
      <c r="N359" s="1548">
        <v>0</v>
      </c>
      <c r="O359" s="1548">
        <v>0.03</v>
      </c>
      <c r="P359" s="1747">
        <v>3.1329999999999997E-2</v>
      </c>
      <c r="Q359" s="1471">
        <f>'7-11л. МЕНЮ '!H363</f>
        <v>14</v>
      </c>
      <c r="AG359" s="490"/>
      <c r="AH359" s="490"/>
      <c r="AI359" s="489"/>
      <c r="AJ359" s="489"/>
      <c r="AK359" s="513"/>
      <c r="AL359" s="101"/>
      <c r="AM359" s="101"/>
      <c r="AN359" s="101"/>
      <c r="AO359" s="101"/>
      <c r="AP359" s="101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101"/>
      <c r="BE359" s="101"/>
      <c r="BF359" s="101"/>
      <c r="BG359" s="101"/>
    </row>
    <row r="360" spans="2:59" ht="15" customHeight="1" thickBot="1">
      <c r="B360" s="1295" t="str">
        <f>'7-11л. МЕНЮ '!I364</f>
        <v>82 / 21</v>
      </c>
      <c r="C360" s="1942" t="str">
        <f>'7-11л. МЕНЮ '!B364</f>
        <v>Фрукты свежие (банан)</v>
      </c>
      <c r="D360" s="1277">
        <f>'7-11л. МЕНЮ '!C364</f>
        <v>100</v>
      </c>
      <c r="E360" s="1309">
        <f>'7-11л. МЕНЮ '!D364</f>
        <v>1.5</v>
      </c>
      <c r="F360" s="323">
        <f>'7-11л. МЕНЮ '!E364</f>
        <v>0.1</v>
      </c>
      <c r="G360" s="323">
        <f>'7-11л. МЕНЮ '!F364</f>
        <v>11.8</v>
      </c>
      <c r="H360" s="670">
        <f>'7-11л. МЕНЮ '!G364</f>
        <v>54.1</v>
      </c>
      <c r="I360" s="1748">
        <v>10</v>
      </c>
      <c r="J360" s="1157">
        <v>0.04</v>
      </c>
      <c r="K360" s="1157">
        <v>0.03</v>
      </c>
      <c r="L360" s="664">
        <v>0</v>
      </c>
      <c r="M360" s="1308">
        <v>38</v>
      </c>
      <c r="N360" s="1157">
        <v>18</v>
      </c>
      <c r="O360" s="1157">
        <v>18.45</v>
      </c>
      <c r="P360" s="1157">
        <v>0.6</v>
      </c>
      <c r="Q360" s="437">
        <f>'7-11л. МЕНЮ '!H364</f>
        <v>87</v>
      </c>
      <c r="AG360" s="778"/>
      <c r="AH360" s="778"/>
      <c r="AI360" s="777"/>
      <c r="AJ360" s="777"/>
      <c r="AK360" s="101"/>
      <c r="AL360" s="101"/>
      <c r="AM360" s="101"/>
      <c r="AN360" s="101"/>
      <c r="AO360" s="101"/>
      <c r="AP360" s="101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1"/>
      <c r="BB360" s="101"/>
      <c r="BC360" s="101"/>
      <c r="BD360" s="101"/>
      <c r="BE360" s="101"/>
      <c r="BF360" s="101"/>
      <c r="BG360" s="101"/>
    </row>
    <row r="361" spans="2:59" ht="15" customHeight="1">
      <c r="B361" s="413" t="s">
        <v>206</v>
      </c>
      <c r="C361" s="540"/>
      <c r="D361" s="2450">
        <f>'7-11л. МЕНЮ '!C365</f>
        <v>325</v>
      </c>
      <c r="E361" s="679">
        <f>'7-11л. МЕНЮ '!D365</f>
        <v>5.3802400000000006</v>
      </c>
      <c r="F361" s="680">
        <f>'7-11л. МЕНЮ '!E365</f>
        <v>5.8254000000000001</v>
      </c>
      <c r="G361" s="680">
        <f>'7-11л. МЕНЮ '!F365</f>
        <v>40.290000000000006</v>
      </c>
      <c r="H361" s="1812">
        <f>'7-11л. МЕНЮ '!G365</f>
        <v>225.12129999999999</v>
      </c>
      <c r="I361" s="233">
        <f t="shared" ref="I361:P361" si="97">SUM(I356:I360)</f>
        <v>10.524139999999999</v>
      </c>
      <c r="J361" s="665">
        <f t="shared" si="97"/>
        <v>7.1000000000000008E-2</v>
      </c>
      <c r="K361" s="665">
        <f t="shared" si="97"/>
        <v>7.0000000000000007E-2</v>
      </c>
      <c r="L361" s="665">
        <f t="shared" si="97"/>
        <v>28</v>
      </c>
      <c r="M361" s="702">
        <f t="shared" si="97"/>
        <v>139.13</v>
      </c>
      <c r="N361" s="702">
        <f t="shared" si="97"/>
        <v>74.275000000000006</v>
      </c>
      <c r="O361" s="665">
        <f t="shared" si="97"/>
        <v>25.186999999999998</v>
      </c>
      <c r="P361" s="3380">
        <f t="shared" si="97"/>
        <v>1.3093300000000001</v>
      </c>
      <c r="Q361" s="642"/>
      <c r="AG361" s="146"/>
      <c r="AH361" s="146"/>
      <c r="AI361" s="146"/>
      <c r="AJ361" s="146"/>
      <c r="AK361" s="513"/>
      <c r="AL361" s="101"/>
      <c r="AM361" s="101"/>
      <c r="AN361" s="101"/>
      <c r="AO361" s="101"/>
      <c r="AP361" s="101"/>
      <c r="AQ361" s="101"/>
      <c r="AR361" s="101"/>
      <c r="AS361" s="101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101"/>
      <c r="BE361" s="101"/>
      <c r="BF361" s="101"/>
      <c r="BG361" s="101"/>
    </row>
    <row r="362" spans="2:59" ht="15" customHeight="1">
      <c r="B362" s="695"/>
      <c r="C362" s="696" t="s">
        <v>11</v>
      </c>
      <c r="D362" s="1234">
        <v>0.1</v>
      </c>
      <c r="E362" s="1802">
        <f>'7-11л. МЕНЮ '!D366</f>
        <v>7.7</v>
      </c>
      <c r="F362" s="1803">
        <f>'7-11л. МЕНЮ '!E366</f>
        <v>7.9</v>
      </c>
      <c r="G362" s="1803">
        <f>'7-11л. МЕНЮ '!F366</f>
        <v>33.5</v>
      </c>
      <c r="H362" s="1813">
        <f>'7-11л. МЕНЮ '!G366</f>
        <v>235</v>
      </c>
      <c r="I362" s="1894">
        <f t="shared" ref="I362:P362" si="98">I620</f>
        <v>6</v>
      </c>
      <c r="J362" s="1894">
        <f t="shared" si="98"/>
        <v>0.12</v>
      </c>
      <c r="K362" s="1894">
        <f t="shared" si="98"/>
        <v>0.14000000000000001</v>
      </c>
      <c r="L362" s="1894">
        <f t="shared" si="98"/>
        <v>70</v>
      </c>
      <c r="M362" s="1895">
        <f t="shared" si="98"/>
        <v>110</v>
      </c>
      <c r="N362" s="1895">
        <f t="shared" si="98"/>
        <v>110</v>
      </c>
      <c r="O362" s="1894">
        <f t="shared" si="98"/>
        <v>25</v>
      </c>
      <c r="P362" s="1896">
        <f t="shared" si="98"/>
        <v>1.2</v>
      </c>
      <c r="Q362" s="79"/>
      <c r="AG362" s="281"/>
      <c r="AH362" s="281"/>
      <c r="AI362" s="281"/>
      <c r="AJ362" s="281"/>
      <c r="AK362" s="513"/>
      <c r="AL362" s="101"/>
      <c r="AM362" s="101"/>
      <c r="AN362" s="101"/>
      <c r="AO362" s="101"/>
      <c r="AP362" s="101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101"/>
      <c r="BE362" s="101"/>
      <c r="BF362" s="101"/>
      <c r="BG362" s="101"/>
    </row>
    <row r="363" spans="2:59" ht="14.25" customHeight="1" thickBot="1">
      <c r="B363" s="227"/>
      <c r="C363" s="693" t="s">
        <v>345</v>
      </c>
      <c r="D363" s="715"/>
      <c r="E363" s="1458">
        <f>'7-11л. МЕНЮ '!D367</f>
        <v>-3.0126753246753228</v>
      </c>
      <c r="F363" s="428">
        <f>'7-11л. МЕНЮ '!E367</f>
        <v>-2.6260759493670891</v>
      </c>
      <c r="G363" s="428">
        <f>'7-11л. МЕНЮ '!F367</f>
        <v>2.0268656716417919</v>
      </c>
      <c r="H363" s="1178">
        <f>'7-11л. МЕНЮ '!G367</f>
        <v>-0.42037021276595787</v>
      </c>
      <c r="I363" s="705">
        <f t="shared" ref="I363:P363" si="99">(I361*100/I670)-10</f>
        <v>7.5402333333333331</v>
      </c>
      <c r="J363" s="705">
        <f t="shared" si="99"/>
        <v>-4.083333333333333</v>
      </c>
      <c r="K363" s="705">
        <f t="shared" si="99"/>
        <v>-4.9999999999999991</v>
      </c>
      <c r="L363" s="705">
        <f t="shared" si="99"/>
        <v>-6</v>
      </c>
      <c r="M363" s="705">
        <f t="shared" si="99"/>
        <v>2.6481818181818184</v>
      </c>
      <c r="N363" s="705">
        <f t="shared" si="99"/>
        <v>-3.2477272727272721</v>
      </c>
      <c r="O363" s="705">
        <f t="shared" si="99"/>
        <v>7.4799999999999756E-2</v>
      </c>
      <c r="P363" s="709">
        <f t="shared" si="99"/>
        <v>0.91108333333333569</v>
      </c>
      <c r="Q363" s="736"/>
      <c r="S363" s="101"/>
      <c r="T363" s="101"/>
      <c r="U363" s="342"/>
      <c r="V363" s="342"/>
      <c r="W363" s="342"/>
      <c r="X363" s="342"/>
      <c r="Y363" s="342"/>
      <c r="Z363" s="342"/>
      <c r="AA363" s="342"/>
      <c r="AB363" s="215"/>
      <c r="AC363" s="489"/>
      <c r="AD363" s="489"/>
      <c r="AE363" s="489"/>
      <c r="AF363" s="489"/>
      <c r="AG363" s="490"/>
      <c r="AH363" s="490"/>
      <c r="AI363" s="490"/>
      <c r="AJ363" s="489"/>
      <c r="AK363" s="513"/>
      <c r="AL363" s="101"/>
      <c r="AM363" s="101"/>
      <c r="AN363" s="101"/>
      <c r="AO363" s="101"/>
      <c r="AP363" s="101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1"/>
      <c r="BB363" s="101"/>
      <c r="BC363" s="101"/>
      <c r="BD363" s="101"/>
      <c r="BE363" s="101"/>
      <c r="BF363" s="101"/>
      <c r="BG363" s="101"/>
    </row>
    <row r="364" spans="2:59" ht="12.75" customHeight="1" thickBot="1">
      <c r="E364" s="1904"/>
      <c r="F364" s="1904"/>
      <c r="G364" s="1904"/>
      <c r="H364" s="1904"/>
      <c r="I364" s="1904"/>
      <c r="J364" s="1904"/>
      <c r="K364" s="1904"/>
      <c r="L364" s="1904"/>
      <c r="M364" s="1904"/>
      <c r="N364" s="1904"/>
      <c r="O364" s="1904"/>
      <c r="P364" s="1904"/>
      <c r="Q364" s="286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777"/>
      <c r="AD364" s="777"/>
      <c r="AE364" s="777"/>
      <c r="AF364" s="777"/>
      <c r="AG364" s="778"/>
      <c r="AH364" s="778"/>
      <c r="AI364" s="778"/>
      <c r="AJ364" s="777"/>
      <c r="AK364" s="513"/>
      <c r="AL364" s="101"/>
      <c r="AM364" s="101"/>
      <c r="AN364" s="101"/>
      <c r="AO364" s="101"/>
      <c r="AP364" s="101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101"/>
      <c r="BE364" s="101"/>
      <c r="BF364" s="101"/>
      <c r="BG364" s="101"/>
    </row>
    <row r="365" spans="2:59">
      <c r="B365" s="620"/>
      <c r="C365" s="41" t="s">
        <v>239</v>
      </c>
      <c r="D365" s="42"/>
      <c r="E365" s="141">
        <f t="shared" ref="E365:P365" si="100">E340+E352</f>
        <v>51.771500000000003</v>
      </c>
      <c r="F365" s="233">
        <f t="shared" si="100"/>
        <v>51.105800000000002</v>
      </c>
      <c r="G365" s="233">
        <f t="shared" si="100"/>
        <v>193.34350000000001</v>
      </c>
      <c r="H365" s="233">
        <f t="shared" si="100"/>
        <v>1441.0475999999999</v>
      </c>
      <c r="I365" s="233">
        <f t="shared" si="100"/>
        <v>35.507000000000005</v>
      </c>
      <c r="J365" s="233">
        <f t="shared" si="100"/>
        <v>0.69840000000000002</v>
      </c>
      <c r="K365" s="233">
        <f t="shared" si="100"/>
        <v>0.99370000000000003</v>
      </c>
      <c r="L365" s="233">
        <f t="shared" si="100"/>
        <v>268.71786000000003</v>
      </c>
      <c r="M365" s="667">
        <f t="shared" si="100"/>
        <v>597.40100000000007</v>
      </c>
      <c r="N365" s="667">
        <f t="shared" si="100"/>
        <v>671.57140000000004</v>
      </c>
      <c r="O365" s="667">
        <f t="shared" si="100"/>
        <v>143.00630000000001</v>
      </c>
      <c r="P365" s="621">
        <f t="shared" si="100"/>
        <v>8.7923999999999989</v>
      </c>
      <c r="Q365" s="286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46"/>
      <c r="AD365" s="146"/>
      <c r="AE365" s="146"/>
      <c r="AF365" s="146"/>
      <c r="AG365" s="146"/>
      <c r="AH365" s="146"/>
      <c r="AI365" s="146"/>
      <c r="AJ365" s="146"/>
      <c r="AK365" s="513"/>
      <c r="AL365" s="101"/>
      <c r="AM365" s="101"/>
      <c r="AN365" s="101"/>
      <c r="AO365" s="101"/>
      <c r="AP365" s="101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1"/>
      <c r="BB365" s="101"/>
      <c r="BC365" s="101"/>
      <c r="BD365" s="101"/>
      <c r="BE365" s="101"/>
      <c r="BF365" s="101"/>
      <c r="BG365" s="101"/>
    </row>
    <row r="366" spans="2:59" ht="13.5" customHeight="1">
      <c r="B366" s="380"/>
      <c r="C366" s="644" t="s">
        <v>11</v>
      </c>
      <c r="D366" s="1120">
        <v>0.6</v>
      </c>
      <c r="E366" s="1897">
        <f t="shared" ref="E366:P366" si="101">E624</f>
        <v>46.2</v>
      </c>
      <c r="F366" s="1894">
        <f t="shared" si="101"/>
        <v>47.4</v>
      </c>
      <c r="G366" s="1894">
        <f t="shared" si="101"/>
        <v>201</v>
      </c>
      <c r="H366" s="1894">
        <f t="shared" si="101"/>
        <v>1410</v>
      </c>
      <c r="I366" s="1894">
        <f t="shared" si="101"/>
        <v>36</v>
      </c>
      <c r="J366" s="1894">
        <f t="shared" si="101"/>
        <v>0.72</v>
      </c>
      <c r="K366" s="1894">
        <f t="shared" si="101"/>
        <v>0.84</v>
      </c>
      <c r="L366" s="1894">
        <f t="shared" si="101"/>
        <v>420</v>
      </c>
      <c r="M366" s="1895">
        <f t="shared" si="101"/>
        <v>660</v>
      </c>
      <c r="N366" s="1895">
        <f t="shared" si="101"/>
        <v>660</v>
      </c>
      <c r="O366" s="1895">
        <f t="shared" si="101"/>
        <v>150</v>
      </c>
      <c r="P366" s="1896">
        <f t="shared" si="101"/>
        <v>7.2</v>
      </c>
      <c r="Q366" s="286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281"/>
      <c r="AD366" s="281"/>
      <c r="AE366" s="281"/>
      <c r="AF366" s="281"/>
      <c r="AG366" s="281"/>
      <c r="AH366" s="281"/>
      <c r="AI366" s="281"/>
      <c r="AJ366" s="281"/>
      <c r="AK366" s="513"/>
      <c r="AL366" s="101"/>
      <c r="AM366" s="101"/>
      <c r="AN366" s="101"/>
      <c r="AO366" s="101"/>
      <c r="AP366" s="101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1"/>
      <c r="BB366" s="101"/>
      <c r="BC366" s="101"/>
      <c r="BD366" s="101"/>
      <c r="BE366" s="101"/>
      <c r="BF366" s="101"/>
      <c r="BG366" s="101"/>
    </row>
    <row r="367" spans="2:59" ht="13.5" customHeight="1" thickBot="1">
      <c r="B367" s="227"/>
      <c r="C367" s="693" t="s">
        <v>345</v>
      </c>
      <c r="D367" s="715"/>
      <c r="E367" s="704">
        <f t="shared" ref="E367:P367" si="102">(E365*100/E670)-60</f>
        <v>7.2357142857142946</v>
      </c>
      <c r="F367" s="705">
        <f t="shared" si="102"/>
        <v>4.6908860759493649</v>
      </c>
      <c r="G367" s="705">
        <f t="shared" si="102"/>
        <v>-2.2855223880596967</v>
      </c>
      <c r="H367" s="705">
        <f t="shared" si="102"/>
        <v>1.321174468085097</v>
      </c>
      <c r="I367" s="705">
        <f t="shared" si="102"/>
        <v>-0.82166666666665122</v>
      </c>
      <c r="J367" s="705">
        <f t="shared" si="102"/>
        <v>-1.7999999999999972</v>
      </c>
      <c r="K367" s="705">
        <f t="shared" si="102"/>
        <v>10.978571428571442</v>
      </c>
      <c r="L367" s="705">
        <f t="shared" si="102"/>
        <v>-21.611734285714277</v>
      </c>
      <c r="M367" s="705">
        <f t="shared" si="102"/>
        <v>-5.6908181818181731</v>
      </c>
      <c r="N367" s="705">
        <f t="shared" si="102"/>
        <v>1.0519454545454536</v>
      </c>
      <c r="O367" s="705">
        <f t="shared" si="102"/>
        <v>-2.7974799999999931</v>
      </c>
      <c r="P367" s="709">
        <f t="shared" si="102"/>
        <v>13.269999999999996</v>
      </c>
      <c r="Q367" s="286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489"/>
      <c r="AD367" s="489"/>
      <c r="AE367" s="489"/>
      <c r="AF367" s="489"/>
      <c r="AG367" s="490"/>
      <c r="AH367" s="490"/>
      <c r="AI367" s="490"/>
      <c r="AJ367" s="489"/>
      <c r="AK367" s="513"/>
      <c r="AL367" s="101"/>
      <c r="AM367" s="101"/>
      <c r="AN367" s="101"/>
      <c r="AO367" s="101"/>
      <c r="AP367" s="101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1"/>
      <c r="BB367" s="101"/>
      <c r="BC367" s="101"/>
      <c r="BD367" s="101"/>
      <c r="BE367" s="101"/>
      <c r="BF367" s="101"/>
      <c r="BG367" s="101"/>
    </row>
    <row r="368" spans="2:59" ht="11.25" customHeight="1" thickBot="1">
      <c r="E368" s="1904"/>
      <c r="F368" s="1904"/>
      <c r="G368" s="1904"/>
      <c r="H368" s="1904"/>
      <c r="I368" s="1904"/>
      <c r="J368" s="1904"/>
      <c r="K368" s="1904"/>
      <c r="L368" s="1904"/>
      <c r="M368" s="1904"/>
      <c r="N368" s="1904"/>
      <c r="O368" s="1904"/>
      <c r="P368" s="1904"/>
      <c r="Q368" s="286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  <c r="AC368" s="777"/>
      <c r="AD368" s="777"/>
      <c r="AE368" s="777"/>
      <c r="AF368" s="777"/>
      <c r="AG368" s="778"/>
      <c r="AH368" s="778"/>
      <c r="AI368" s="778"/>
      <c r="AJ368" s="777"/>
      <c r="AK368" s="513"/>
      <c r="AL368" s="101"/>
      <c r="AM368" s="101"/>
      <c r="AN368" s="101"/>
      <c r="AO368" s="101"/>
      <c r="AP368" s="101"/>
      <c r="AQ368" s="101"/>
      <c r="AR368" s="101"/>
      <c r="AS368" s="101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101"/>
      <c r="BE368" s="101"/>
      <c r="BF368" s="101"/>
      <c r="BG368" s="101"/>
    </row>
    <row r="369" spans="2:59" ht="12.75" customHeight="1">
      <c r="B369" s="620"/>
      <c r="C369" s="41" t="s">
        <v>238</v>
      </c>
      <c r="D369" s="42"/>
      <c r="E369" s="141">
        <f t="shared" ref="E369:P369" si="103">E352+E361</f>
        <v>33.54374</v>
      </c>
      <c r="F369" s="233">
        <f t="shared" si="103"/>
        <v>35.617200000000004</v>
      </c>
      <c r="G369" s="233">
        <f t="shared" si="103"/>
        <v>164.0745</v>
      </c>
      <c r="H369" s="233">
        <f t="shared" si="103"/>
        <v>1100.4349</v>
      </c>
      <c r="I369" s="233">
        <f t="shared" si="103"/>
        <v>31.00414</v>
      </c>
      <c r="J369" s="233">
        <f t="shared" si="103"/>
        <v>0.44390000000000002</v>
      </c>
      <c r="K369" s="233">
        <f t="shared" si="103"/>
        <v>0.3155</v>
      </c>
      <c r="L369" s="233">
        <f t="shared" si="103"/>
        <v>76.821860000000001</v>
      </c>
      <c r="M369" s="667">
        <f t="shared" si="103"/>
        <v>363.45000000000005</v>
      </c>
      <c r="N369" s="667">
        <f t="shared" si="103"/>
        <v>299.72400000000005</v>
      </c>
      <c r="O369" s="667">
        <f t="shared" si="103"/>
        <v>83.704299999999989</v>
      </c>
      <c r="P369" s="621">
        <f t="shared" si="103"/>
        <v>4.2387300000000003</v>
      </c>
      <c r="Q369" s="286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46"/>
      <c r="AD369" s="146"/>
      <c r="AE369" s="146"/>
      <c r="AF369" s="146"/>
      <c r="AG369" s="146"/>
      <c r="AH369" s="146"/>
      <c r="AI369" s="146"/>
      <c r="AJ369" s="146"/>
      <c r="AK369" s="513"/>
      <c r="AL369" s="101"/>
      <c r="AM369" s="101"/>
      <c r="AN369" s="101"/>
      <c r="AO369" s="101"/>
      <c r="AP369" s="101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101"/>
      <c r="BE369" s="101"/>
      <c r="BF369" s="101"/>
      <c r="BG369" s="101"/>
    </row>
    <row r="370" spans="2:59" ht="13.5" customHeight="1">
      <c r="B370" s="380"/>
      <c r="C370" s="644" t="s">
        <v>11</v>
      </c>
      <c r="D370" s="1120">
        <v>0.45</v>
      </c>
      <c r="E370" s="1897">
        <f t="shared" ref="E370:P370" si="104">E628</f>
        <v>34.65</v>
      </c>
      <c r="F370" s="1894">
        <f t="shared" si="104"/>
        <v>35.549999999999997</v>
      </c>
      <c r="G370" s="1894">
        <f t="shared" si="104"/>
        <v>150.75</v>
      </c>
      <c r="H370" s="1894">
        <f t="shared" si="104"/>
        <v>1057.5</v>
      </c>
      <c r="I370" s="1894">
        <f t="shared" si="104"/>
        <v>27</v>
      </c>
      <c r="J370" s="1894">
        <f t="shared" si="104"/>
        <v>0.54</v>
      </c>
      <c r="K370" s="1894">
        <f t="shared" si="104"/>
        <v>0.63</v>
      </c>
      <c r="L370" s="1894">
        <f t="shared" si="104"/>
        <v>315</v>
      </c>
      <c r="M370" s="1895">
        <f t="shared" si="104"/>
        <v>495</v>
      </c>
      <c r="N370" s="1895">
        <f t="shared" si="104"/>
        <v>495</v>
      </c>
      <c r="O370" s="1895">
        <f t="shared" si="104"/>
        <v>112.5</v>
      </c>
      <c r="P370" s="1896">
        <f t="shared" si="104"/>
        <v>5.4</v>
      </c>
      <c r="Q370" s="286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281"/>
      <c r="AD370" s="281"/>
      <c r="AE370" s="281"/>
      <c r="AF370" s="281"/>
      <c r="AG370" s="281"/>
      <c r="AH370" s="281"/>
      <c r="AI370" s="281"/>
      <c r="AJ370" s="281"/>
      <c r="AK370" s="513"/>
      <c r="AL370" s="101"/>
      <c r="AM370" s="101"/>
      <c r="AN370" s="101"/>
      <c r="AO370" s="101"/>
      <c r="AP370" s="101"/>
      <c r="AQ370" s="101"/>
      <c r="AR370" s="101"/>
      <c r="AS370" s="101"/>
      <c r="AT370" s="101"/>
      <c r="AU370" s="101"/>
      <c r="AV370" s="101"/>
      <c r="AW370" s="101"/>
      <c r="AX370" s="101"/>
      <c r="AY370" s="101"/>
    </row>
    <row r="371" spans="2:59" ht="15.75" thickBot="1">
      <c r="B371" s="227"/>
      <c r="C371" s="693" t="s">
        <v>345</v>
      </c>
      <c r="D371" s="715"/>
      <c r="E371" s="704">
        <f t="shared" ref="E371:P371" si="105">(E369*100/E670)-45</f>
        <v>-1.4367012987013013</v>
      </c>
      <c r="F371" s="705">
        <f t="shared" si="105"/>
        <v>8.5063291139242381E-2</v>
      </c>
      <c r="G371" s="705">
        <f t="shared" si="105"/>
        <v>3.977462686567165</v>
      </c>
      <c r="H371" s="705">
        <f t="shared" si="105"/>
        <v>1.827017021276589</v>
      </c>
      <c r="I371" s="705">
        <f t="shared" si="105"/>
        <v>6.673566666666666</v>
      </c>
      <c r="J371" s="705">
        <f t="shared" si="105"/>
        <v>-8.0083333333333329</v>
      </c>
      <c r="K371" s="705">
        <f t="shared" si="105"/>
        <v>-22.464285714285712</v>
      </c>
      <c r="L371" s="705">
        <f t="shared" si="105"/>
        <v>-34.025448571428569</v>
      </c>
      <c r="M371" s="705">
        <f t="shared" si="105"/>
        <v>-11.959090909090904</v>
      </c>
      <c r="N371" s="705">
        <f t="shared" si="105"/>
        <v>-17.752363636363633</v>
      </c>
      <c r="O371" s="705">
        <f t="shared" si="105"/>
        <v>-11.518280000000004</v>
      </c>
      <c r="P371" s="709">
        <f t="shared" si="105"/>
        <v>-9.6772499999999937</v>
      </c>
      <c r="Q371" s="286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3161"/>
      <c r="AD371" s="3161"/>
      <c r="AE371" s="3161"/>
      <c r="AF371" s="3161"/>
      <c r="AG371" s="3169"/>
      <c r="AH371" s="3169"/>
      <c r="AI371" s="3169"/>
      <c r="AJ371" s="3161"/>
      <c r="AK371" s="513"/>
      <c r="AL371" s="101"/>
      <c r="AM371" s="101"/>
      <c r="AN371" s="101"/>
      <c r="AO371" s="101"/>
      <c r="AP371" s="101"/>
      <c r="AQ371" s="101"/>
      <c r="AR371" s="101"/>
      <c r="AS371" s="101"/>
      <c r="AT371" s="101"/>
      <c r="AU371" s="101"/>
      <c r="AV371" s="101"/>
      <c r="AW371" s="101"/>
      <c r="AX371" s="101"/>
      <c r="AY371" s="101"/>
    </row>
    <row r="372" spans="2:59" ht="13.5" customHeight="1" thickBot="1">
      <c r="E372" s="1904"/>
      <c r="F372" s="1904"/>
      <c r="G372" s="1904"/>
      <c r="H372" s="1904"/>
      <c r="I372" s="1904"/>
      <c r="J372" s="1904"/>
      <c r="K372" s="1904"/>
      <c r="L372" s="1904"/>
      <c r="M372" s="1904"/>
      <c r="N372" s="1904"/>
      <c r="O372" s="1904"/>
      <c r="P372" s="1904"/>
      <c r="Q372" s="286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777"/>
      <c r="AD372" s="777"/>
      <c r="AE372" s="777"/>
      <c r="AF372" s="777"/>
      <c r="AG372" s="778"/>
      <c r="AH372" s="778"/>
      <c r="AI372" s="778"/>
      <c r="AJ372" s="777"/>
      <c r="AK372" s="513"/>
      <c r="AL372" s="101"/>
      <c r="AM372" s="101"/>
      <c r="AN372" s="101"/>
      <c r="AO372" s="101"/>
      <c r="AP372" s="101"/>
      <c r="AQ372" s="101"/>
      <c r="AR372" s="101"/>
      <c r="AS372" s="101"/>
      <c r="AT372" s="101"/>
      <c r="AU372" s="101"/>
      <c r="AV372" s="101"/>
      <c r="AW372" s="101"/>
      <c r="AX372" s="101"/>
      <c r="AY372" s="101"/>
    </row>
    <row r="373" spans="2:59">
      <c r="B373" s="694" t="s">
        <v>266</v>
      </c>
      <c r="C373" s="41"/>
      <c r="D373" s="42"/>
      <c r="E373" s="679">
        <f t="shared" ref="E373:P373" si="106">E340+E352+E361</f>
        <v>57.151740000000004</v>
      </c>
      <c r="F373" s="680">
        <f t="shared" si="106"/>
        <v>56.931200000000004</v>
      </c>
      <c r="G373" s="680">
        <f t="shared" si="106"/>
        <v>233.63350000000003</v>
      </c>
      <c r="H373" s="680">
        <f t="shared" si="106"/>
        <v>1666.1688999999999</v>
      </c>
      <c r="I373" s="680">
        <f t="shared" si="106"/>
        <v>46.031140000000008</v>
      </c>
      <c r="J373" s="680">
        <f t="shared" si="106"/>
        <v>0.76940000000000008</v>
      </c>
      <c r="K373" s="680">
        <f t="shared" si="106"/>
        <v>1.0637000000000001</v>
      </c>
      <c r="L373" s="680">
        <f t="shared" si="106"/>
        <v>296.71786000000003</v>
      </c>
      <c r="M373" s="1296">
        <f t="shared" si="106"/>
        <v>736.53100000000006</v>
      </c>
      <c r="N373" s="1296">
        <f t="shared" si="106"/>
        <v>745.84640000000002</v>
      </c>
      <c r="O373" s="1296">
        <f t="shared" si="106"/>
        <v>168.19330000000002</v>
      </c>
      <c r="P373" s="714">
        <f t="shared" si="106"/>
        <v>10.10173</v>
      </c>
      <c r="Q373" s="286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46"/>
      <c r="AD373" s="146"/>
      <c r="AE373" s="146"/>
      <c r="AF373" s="146"/>
      <c r="AG373" s="146"/>
      <c r="AH373" s="146"/>
      <c r="AI373" s="146"/>
      <c r="AJ373" s="146"/>
      <c r="AK373" s="101"/>
      <c r="AL373" s="101"/>
      <c r="AM373" s="101"/>
      <c r="AN373" s="101"/>
      <c r="AO373" s="101"/>
      <c r="AP373" s="101"/>
      <c r="AQ373" s="101"/>
      <c r="AR373" s="101"/>
      <c r="AS373" s="101"/>
      <c r="AT373" s="101"/>
      <c r="AU373" s="101"/>
      <c r="AV373" s="101"/>
      <c r="AW373" s="101"/>
      <c r="AX373" s="101"/>
      <c r="AY373" s="101"/>
    </row>
    <row r="374" spans="2:59">
      <c r="B374" s="695"/>
      <c r="C374" s="696" t="s">
        <v>11</v>
      </c>
      <c r="D374" s="1120">
        <v>0.7</v>
      </c>
      <c r="E374" s="1897">
        <f t="shared" ref="E374:P374" si="107">E632</f>
        <v>53.9</v>
      </c>
      <c r="F374" s="1894">
        <f t="shared" si="107"/>
        <v>55.3</v>
      </c>
      <c r="G374" s="1894">
        <f t="shared" si="107"/>
        <v>234.5</v>
      </c>
      <c r="H374" s="1894">
        <f t="shared" si="107"/>
        <v>1645</v>
      </c>
      <c r="I374" s="1894">
        <f t="shared" si="107"/>
        <v>42</v>
      </c>
      <c r="J374" s="1894">
        <f t="shared" si="107"/>
        <v>0.84</v>
      </c>
      <c r="K374" s="1894">
        <f t="shared" si="107"/>
        <v>0.98</v>
      </c>
      <c r="L374" s="1894">
        <f t="shared" si="107"/>
        <v>490</v>
      </c>
      <c r="M374" s="1895">
        <f t="shared" si="107"/>
        <v>770</v>
      </c>
      <c r="N374" s="1895">
        <f t="shared" si="107"/>
        <v>770</v>
      </c>
      <c r="O374" s="1895">
        <f t="shared" si="107"/>
        <v>175</v>
      </c>
      <c r="P374" s="1896">
        <f t="shared" si="107"/>
        <v>8.4</v>
      </c>
      <c r="Q374" s="286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16"/>
      <c r="AD374" s="116"/>
      <c r="AE374" s="116"/>
      <c r="AF374" s="116"/>
      <c r="AG374" s="116"/>
      <c r="AH374" s="116"/>
      <c r="AI374" s="116"/>
      <c r="AJ374" s="116"/>
      <c r="AK374" s="101"/>
      <c r="AL374" s="101"/>
      <c r="AM374" s="101"/>
      <c r="AN374" s="101"/>
      <c r="AO374" s="101"/>
      <c r="AP374" s="101"/>
      <c r="AQ374" s="101"/>
      <c r="AR374" s="101"/>
      <c r="AS374" s="101"/>
      <c r="AT374" s="101"/>
      <c r="AU374" s="101"/>
      <c r="AV374" s="101"/>
      <c r="AW374" s="101"/>
      <c r="AX374" s="101"/>
      <c r="AY374" s="101"/>
    </row>
    <row r="375" spans="2:59" ht="14.25" customHeight="1" thickBot="1">
      <c r="B375" s="227"/>
      <c r="C375" s="693" t="s">
        <v>345</v>
      </c>
      <c r="D375" s="715"/>
      <c r="E375" s="704">
        <f t="shared" ref="E375:P375" si="108">(E373*100/E670)-70</f>
        <v>4.2230389610389665</v>
      </c>
      <c r="F375" s="705">
        <f t="shared" si="108"/>
        <v>2.0648101265822874</v>
      </c>
      <c r="G375" s="705">
        <f t="shared" si="108"/>
        <v>-0.258656716417903</v>
      </c>
      <c r="H375" s="705">
        <f t="shared" si="108"/>
        <v>0.90080425531914443</v>
      </c>
      <c r="I375" s="705">
        <f t="shared" si="108"/>
        <v>6.7185666666666748</v>
      </c>
      <c r="J375" s="705">
        <f t="shared" si="108"/>
        <v>-5.8833333333333258</v>
      </c>
      <c r="K375" s="705">
        <f t="shared" si="108"/>
        <v>5.978571428571442</v>
      </c>
      <c r="L375" s="705">
        <f t="shared" si="108"/>
        <v>-27.611734285714277</v>
      </c>
      <c r="M375" s="705">
        <f t="shared" si="108"/>
        <v>-3.0426363636363618</v>
      </c>
      <c r="N375" s="705">
        <f t="shared" si="108"/>
        <v>-2.1957818181818141</v>
      </c>
      <c r="O375" s="705">
        <f t="shared" si="108"/>
        <v>-2.7226799999999969</v>
      </c>
      <c r="P375" s="709">
        <f t="shared" si="108"/>
        <v>14.181083333333333</v>
      </c>
      <c r="R375" s="1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16"/>
      <c r="AD375" s="116"/>
      <c r="AE375" s="116"/>
      <c r="AF375" s="116"/>
      <c r="AG375" s="116"/>
      <c r="AH375" s="116"/>
      <c r="AI375" s="116"/>
      <c r="AJ375" s="116"/>
      <c r="AK375" s="101"/>
      <c r="AL375" s="101"/>
    </row>
    <row r="376" spans="2:59" ht="14.25" customHeight="1">
      <c r="R376" s="1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16"/>
      <c r="AD376" s="116"/>
      <c r="AE376" s="112"/>
      <c r="AF376" s="116"/>
      <c r="AG376" s="116"/>
      <c r="AH376" s="116"/>
      <c r="AI376" s="116"/>
      <c r="AJ376" s="101"/>
      <c r="AK376" s="513"/>
      <c r="AL376" s="101"/>
    </row>
    <row r="377" spans="2:59" ht="12" customHeight="1">
      <c r="I377" s="2540"/>
      <c r="J377" s="2540"/>
      <c r="K377" s="2540"/>
      <c r="L377" s="2540"/>
      <c r="M377" s="2540"/>
      <c r="N377" s="2540"/>
      <c r="O377" s="2540"/>
      <c r="P377" s="2540"/>
      <c r="Q377" s="2540"/>
      <c r="R377" s="1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16"/>
      <c r="AD377" s="116"/>
      <c r="AE377" s="116"/>
      <c r="AF377" s="116"/>
      <c r="AG377" s="116"/>
      <c r="AH377" s="116"/>
      <c r="AI377" s="116"/>
      <c r="AJ377" s="116"/>
      <c r="AK377" s="101"/>
      <c r="AL377" s="101"/>
    </row>
    <row r="378" spans="2:59" ht="12.75" customHeight="1">
      <c r="E378" s="435"/>
      <c r="F378" s="435"/>
      <c r="G378" s="435"/>
      <c r="H378" s="435"/>
      <c r="K378" s="294"/>
      <c r="P378"/>
      <c r="Q378" s="286"/>
      <c r="R378" s="24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  <c r="AC378" s="116"/>
      <c r="AD378" s="116"/>
      <c r="AE378" s="116"/>
      <c r="AF378" s="116"/>
      <c r="AG378" s="116"/>
      <c r="AH378" s="116"/>
      <c r="AI378" s="116"/>
      <c r="AJ378" s="116"/>
      <c r="AK378" s="101"/>
      <c r="AL378" s="101"/>
    </row>
    <row r="379" spans="2:59"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3170"/>
      <c r="AD379" s="3170"/>
      <c r="AE379" s="3170"/>
      <c r="AF379" s="3170"/>
      <c r="AG379" s="3170"/>
      <c r="AH379" s="3170"/>
      <c r="AI379" s="3170"/>
      <c r="AJ379" s="3170"/>
      <c r="AK379" s="101"/>
      <c r="AL379" s="101"/>
    </row>
    <row r="380" spans="2:59"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16"/>
      <c r="AD380" s="116"/>
      <c r="AE380" s="116"/>
      <c r="AF380" s="116"/>
      <c r="AG380" s="116"/>
      <c r="AH380" s="116"/>
      <c r="AI380" s="116"/>
      <c r="AJ380" s="116"/>
      <c r="AK380" s="101"/>
      <c r="AL380" s="101"/>
    </row>
    <row r="381" spans="2:59">
      <c r="S381" s="91"/>
      <c r="T381" s="111"/>
      <c r="U381" s="111"/>
      <c r="V381" s="111"/>
      <c r="W381" s="174"/>
      <c r="X381" s="153"/>
      <c r="Y381" s="502"/>
      <c r="Z381" s="116"/>
      <c r="AA381" s="101"/>
      <c r="AB381" s="101"/>
      <c r="AC381" s="101"/>
      <c r="AD381" s="101"/>
      <c r="AE381" s="121"/>
      <c r="AF381" s="121"/>
      <c r="AG381" s="101"/>
      <c r="AH381" s="101"/>
      <c r="AI381" s="101"/>
      <c r="AJ381" s="101"/>
      <c r="AK381" s="101"/>
      <c r="AL381" s="101"/>
    </row>
    <row r="382" spans="2:59">
      <c r="C382" s="646"/>
      <c r="D382" s="12" t="s">
        <v>174</v>
      </c>
      <c r="E382" s="288"/>
      <c r="S382" s="93"/>
      <c r="T382" s="93"/>
      <c r="U382" s="111"/>
      <c r="V382" s="111"/>
      <c r="W382" s="174"/>
      <c r="X382" s="503"/>
      <c r="Y382" s="502"/>
      <c r="Z382" s="116"/>
      <c r="AA382" s="101"/>
      <c r="AB382" s="101"/>
      <c r="AC382" s="218"/>
      <c r="AD382" s="116"/>
      <c r="AE382" s="116"/>
      <c r="AF382" s="116"/>
      <c r="AG382" s="116"/>
      <c r="AH382" s="116"/>
      <c r="AI382" s="116"/>
      <c r="AJ382" s="116"/>
      <c r="AK382" s="101"/>
      <c r="AL382" s="101"/>
    </row>
    <row r="383" spans="2:59">
      <c r="C383" s="13" t="s">
        <v>394</v>
      </c>
      <c r="D383" s="143"/>
      <c r="E383" s="2"/>
      <c r="F383"/>
      <c r="I383"/>
      <c r="J383"/>
      <c r="K383" s="26"/>
      <c r="L383" s="26"/>
      <c r="M383"/>
      <c r="N383"/>
      <c r="O383"/>
      <c r="P383"/>
      <c r="Q383" s="101"/>
      <c r="R383" s="81"/>
      <c r="S383" s="93"/>
      <c r="T383" s="111"/>
      <c r="U383" s="111"/>
      <c r="V383" s="111"/>
      <c r="W383" s="722"/>
      <c r="X383" s="503"/>
      <c r="Y383" s="502"/>
      <c r="Z383" s="116"/>
      <c r="AA383" s="101"/>
      <c r="AB383" s="101"/>
      <c r="AC383" s="116"/>
      <c r="AD383" s="116"/>
      <c r="AE383" s="116"/>
      <c r="AF383" s="116"/>
      <c r="AG383" s="116"/>
      <c r="AH383" s="116"/>
      <c r="AI383" s="116"/>
      <c r="AJ383" s="116"/>
      <c r="AK383" s="101"/>
      <c r="AL383" s="101"/>
    </row>
    <row r="384" spans="2:59" ht="15.75">
      <c r="C384" s="25" t="s">
        <v>272</v>
      </c>
      <c r="I384" s="724" t="s">
        <v>283</v>
      </c>
      <c r="N384" s="5"/>
      <c r="R384" s="167"/>
      <c r="S384" s="93"/>
      <c r="T384" s="111"/>
      <c r="U384" s="111"/>
      <c r="V384" s="111"/>
      <c r="W384" s="174"/>
      <c r="X384" s="503"/>
      <c r="Y384" s="502"/>
      <c r="Z384" s="116"/>
      <c r="AA384" s="101"/>
      <c r="AB384" s="101"/>
      <c r="AC384" s="116"/>
      <c r="AD384" s="181"/>
      <c r="AE384" s="116"/>
      <c r="AF384" s="116"/>
      <c r="AG384" s="96"/>
      <c r="AH384" s="496"/>
      <c r="AI384" s="116"/>
      <c r="AJ384" s="114"/>
      <c r="AK384" s="101"/>
      <c r="AL384" s="101"/>
    </row>
    <row r="385" spans="2:38">
      <c r="C385" s="646" t="s">
        <v>395</v>
      </c>
      <c r="R385" s="7"/>
      <c r="S385" s="93"/>
      <c r="T385" s="111"/>
      <c r="U385" s="111"/>
      <c r="V385" s="111"/>
      <c r="W385" s="174"/>
      <c r="X385" s="503"/>
      <c r="Y385" s="502"/>
      <c r="Z385" s="116"/>
      <c r="AA385" s="101"/>
      <c r="AB385" s="101"/>
      <c r="AC385" s="177"/>
      <c r="AD385" s="116"/>
      <c r="AE385" s="110"/>
      <c r="AF385" s="116"/>
      <c r="AG385" s="574"/>
      <c r="AH385" s="116"/>
      <c r="AI385" s="116"/>
      <c r="AJ385" s="101"/>
      <c r="AK385" s="3164"/>
      <c r="AL385" s="101"/>
    </row>
    <row r="386" spans="2:38" ht="21.75" thickBot="1">
      <c r="B386" s="2" t="s">
        <v>473</v>
      </c>
      <c r="C386" s="26"/>
      <c r="D386"/>
      <c r="F386" s="32" t="s">
        <v>477</v>
      </c>
      <c r="J386" s="29" t="s">
        <v>0</v>
      </c>
      <c r="M386" s="74" t="s">
        <v>466</v>
      </c>
      <c r="N386" s="33"/>
      <c r="P386" s="114"/>
      <c r="R386" s="96"/>
      <c r="S386" s="95"/>
      <c r="T386" s="547"/>
      <c r="U386" s="547"/>
      <c r="V386" s="557"/>
      <c r="W386" s="548"/>
      <c r="X386" s="200"/>
      <c r="Y386" s="213"/>
      <c r="Z386" s="116"/>
      <c r="AA386" s="101"/>
      <c r="AB386" s="101"/>
      <c r="AC386" s="116"/>
      <c r="AD386" s="116"/>
      <c r="AE386" s="116"/>
      <c r="AF386" s="116"/>
      <c r="AG386" s="574"/>
      <c r="AH386" s="116"/>
      <c r="AI386" s="116"/>
      <c r="AJ386" s="116"/>
      <c r="AK386" s="187"/>
      <c r="AL386" s="101"/>
    </row>
    <row r="387" spans="2:38" ht="15.75" thickBot="1">
      <c r="B387" s="748" t="s">
        <v>268</v>
      </c>
      <c r="C387" s="784" t="s">
        <v>400</v>
      </c>
      <c r="D387" s="746" t="s">
        <v>144</v>
      </c>
      <c r="E387" s="753" t="s">
        <v>145</v>
      </c>
      <c r="F387" s="330"/>
      <c r="G387" s="330"/>
      <c r="H387" s="39"/>
      <c r="I387" s="524" t="s">
        <v>249</v>
      </c>
      <c r="J387" s="39"/>
      <c r="K387" s="655"/>
      <c r="L387" s="441"/>
      <c r="M387" s="755" t="s">
        <v>278</v>
      </c>
      <c r="N387" s="39"/>
      <c r="O387" s="39"/>
      <c r="P387" s="65"/>
      <c r="Q387" s="691" t="s">
        <v>276</v>
      </c>
      <c r="R387" s="7"/>
      <c r="S387" s="101"/>
      <c r="T387" s="116"/>
      <c r="U387" s="116"/>
      <c r="V387" s="116"/>
      <c r="W387" s="116"/>
      <c r="X387" s="210"/>
      <c r="Y387" s="171"/>
      <c r="Z387" s="116"/>
      <c r="AA387" s="101"/>
      <c r="AB387" s="101"/>
      <c r="AC387" s="116"/>
      <c r="AD387" s="116"/>
      <c r="AE387" s="116"/>
      <c r="AF387" s="116"/>
      <c r="AG387" s="772"/>
      <c r="AH387" s="772"/>
      <c r="AI387" s="772"/>
      <c r="AJ387" s="772"/>
      <c r="AK387" s="187"/>
      <c r="AL387" s="101"/>
    </row>
    <row r="388" spans="2:38" ht="15.75" thickBot="1">
      <c r="B388" s="749" t="s">
        <v>251</v>
      </c>
      <c r="C388" s="388"/>
      <c r="D388" s="750" t="s">
        <v>151</v>
      </c>
      <c r="E388" s="553"/>
      <c r="F388" s="752"/>
      <c r="G388" s="1305" t="s">
        <v>404</v>
      </c>
      <c r="H388" s="1242" t="s">
        <v>381</v>
      </c>
      <c r="I388" s="3378"/>
      <c r="J388" s="756"/>
      <c r="K388" s="756"/>
      <c r="L388" s="757"/>
      <c r="M388" s="758" t="s">
        <v>277</v>
      </c>
      <c r="N388" s="756"/>
      <c r="O388" s="756"/>
      <c r="P388" s="757"/>
      <c r="Q388" s="731" t="s">
        <v>274</v>
      </c>
      <c r="R388" s="7"/>
      <c r="S388" s="101"/>
      <c r="T388" s="116"/>
      <c r="U388" s="116"/>
      <c r="V388" s="116"/>
      <c r="W388" s="116"/>
      <c r="X388" s="116"/>
      <c r="Y388" s="116"/>
      <c r="Z388" s="116"/>
      <c r="AA388" s="101"/>
      <c r="AB388" s="101"/>
      <c r="AC388" s="342"/>
      <c r="AD388" s="342"/>
      <c r="AE388" s="342"/>
      <c r="AF388" s="342"/>
      <c r="AG388" s="342"/>
      <c r="AH388" s="342"/>
      <c r="AI388" s="342"/>
      <c r="AJ388" s="342"/>
      <c r="AK388" s="101"/>
      <c r="AL388" s="101"/>
    </row>
    <row r="389" spans="2:38">
      <c r="B389" s="749" t="s">
        <v>260</v>
      </c>
      <c r="C389" s="388" t="s">
        <v>150</v>
      </c>
      <c r="D389" s="624"/>
      <c r="E389" s="750" t="s">
        <v>152</v>
      </c>
      <c r="F389" s="747" t="s">
        <v>54</v>
      </c>
      <c r="G389" s="1305" t="s">
        <v>405</v>
      </c>
      <c r="H389" s="1244" t="s">
        <v>155</v>
      </c>
      <c r="I389" s="553"/>
      <c r="J389" s="1255"/>
      <c r="K389" s="39"/>
      <c r="L389" s="1255"/>
      <c r="M389" s="1256" t="s">
        <v>261</v>
      </c>
      <c r="N389" s="1257" t="s">
        <v>262</v>
      </c>
      <c r="O389" s="1258" t="s">
        <v>263</v>
      </c>
      <c r="P389" s="1259" t="s">
        <v>264</v>
      </c>
      <c r="Q389" s="730" t="s">
        <v>241</v>
      </c>
      <c r="R389" s="7"/>
      <c r="S389" s="101"/>
      <c r="T389" s="111"/>
      <c r="U389" s="111"/>
      <c r="V389" s="111"/>
      <c r="W389" s="174"/>
      <c r="X389" s="513"/>
      <c r="Y389" s="546"/>
      <c r="Z389" s="116"/>
      <c r="AA389" s="101"/>
      <c r="AB389" s="101"/>
      <c r="AC389" s="173"/>
      <c r="AD389" s="173"/>
      <c r="AE389" s="3173"/>
      <c r="AF389" s="173"/>
      <c r="AG389" s="173"/>
      <c r="AH389" s="173"/>
      <c r="AI389" s="173"/>
      <c r="AJ389" s="173"/>
      <c r="AK389" s="513"/>
      <c r="AL389" s="101"/>
    </row>
    <row r="390" spans="2:38" ht="15.75" thickBot="1">
      <c r="B390" s="56"/>
      <c r="C390" s="647"/>
      <c r="D390" s="416"/>
      <c r="E390" s="751" t="s">
        <v>6</v>
      </c>
      <c r="F390" s="396" t="s">
        <v>7</v>
      </c>
      <c r="G390" s="1199" t="s">
        <v>8</v>
      </c>
      <c r="H390" s="1243" t="s">
        <v>340</v>
      </c>
      <c r="I390" s="1260" t="s">
        <v>252</v>
      </c>
      <c r="J390" s="1261" t="s">
        <v>253</v>
      </c>
      <c r="K390" s="1262" t="s">
        <v>254</v>
      </c>
      <c r="L390" s="1261" t="s">
        <v>255</v>
      </c>
      <c r="M390" s="1263" t="s">
        <v>256</v>
      </c>
      <c r="N390" s="1261" t="s">
        <v>257</v>
      </c>
      <c r="O390" s="1262" t="s">
        <v>258</v>
      </c>
      <c r="P390" s="1264" t="s">
        <v>259</v>
      </c>
      <c r="Q390" s="647"/>
      <c r="R390" s="11"/>
      <c r="S390" s="101"/>
      <c r="T390" s="108"/>
      <c r="U390" s="93"/>
      <c r="V390" s="111"/>
      <c r="W390" s="111"/>
      <c r="X390" s="111"/>
      <c r="Y390" s="174"/>
      <c r="Z390" s="503"/>
      <c r="AA390" s="502"/>
      <c r="AB390" s="101"/>
      <c r="AC390" s="328"/>
      <c r="AD390" s="328"/>
      <c r="AE390" s="328"/>
      <c r="AF390" s="174"/>
      <c r="AG390" s="146"/>
      <c r="AH390" s="498"/>
      <c r="AI390" s="146"/>
      <c r="AJ390" s="146"/>
      <c r="AK390" s="555"/>
      <c r="AL390" s="101"/>
    </row>
    <row r="391" spans="2:38">
      <c r="B391" s="78"/>
      <c r="C391" s="1266" t="s">
        <v>131</v>
      </c>
      <c r="D391" s="1144"/>
      <c r="E391" s="684"/>
      <c r="F391" s="685"/>
      <c r="G391" s="685"/>
      <c r="H391" s="551"/>
      <c r="I391" s="676"/>
      <c r="J391" s="676"/>
      <c r="K391" s="1297"/>
      <c r="L391" s="676"/>
      <c r="M391" s="676"/>
      <c r="N391" s="676"/>
      <c r="O391" s="676"/>
      <c r="P391" s="734"/>
      <c r="Q391" s="732"/>
      <c r="R391" s="11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46"/>
      <c r="AD391" s="146"/>
      <c r="AE391" s="146"/>
      <c r="AF391" s="174"/>
      <c r="AG391" s="498"/>
      <c r="AH391" s="498"/>
      <c r="AI391" s="146"/>
      <c r="AJ391" s="146"/>
      <c r="AK391" s="555"/>
      <c r="AL391" s="101"/>
    </row>
    <row r="392" spans="2:38">
      <c r="B392" s="743" t="str">
        <f>'7-11л. МЕНЮ '!I394</f>
        <v>52/22</v>
      </c>
      <c r="C392" s="240" t="str">
        <f>'7-11л. МЕНЮ '!B394</f>
        <v>Огурец с капустой</v>
      </c>
      <c r="D392" s="248">
        <f>'7-11л. МЕНЮ '!C394</f>
        <v>65</v>
      </c>
      <c r="E392" s="1157">
        <f>'7-11л. МЕНЮ '!D394</f>
        <v>0.85599999999999998</v>
      </c>
      <c r="F392" s="1157">
        <f>'7-11л. МЕНЮ '!E394</f>
        <v>1.6</v>
      </c>
      <c r="G392" s="1157">
        <f>'7-11л. МЕНЮ '!F394</f>
        <v>2.5249999999999999</v>
      </c>
      <c r="H392" s="669">
        <f>'7-11л. МЕНЮ '!G394</f>
        <v>28.274000000000001</v>
      </c>
      <c r="I392" s="322">
        <v>13.8</v>
      </c>
      <c r="J392" s="322">
        <v>0.01</v>
      </c>
      <c r="K392" s="322">
        <v>0.01</v>
      </c>
      <c r="L392" s="669">
        <v>3.65</v>
      </c>
      <c r="M392" s="1157">
        <v>24.431000000000001</v>
      </c>
      <c r="N392" s="1306">
        <v>22.638999999999999</v>
      </c>
      <c r="O392" s="1157">
        <v>9.6029999999999998</v>
      </c>
      <c r="P392" s="1157">
        <v>0.377</v>
      </c>
      <c r="Q392" s="1466">
        <f>'7-11л. МЕНЮ '!H394</f>
        <v>3</v>
      </c>
      <c r="R392" s="167"/>
      <c r="S392" s="101"/>
      <c r="T392" s="101"/>
      <c r="U392" s="101"/>
      <c r="V392" s="101"/>
      <c r="W392" s="101"/>
      <c r="X392" s="101"/>
      <c r="Y392" s="101"/>
      <c r="Z392" s="101"/>
      <c r="AA392" s="101"/>
      <c r="AB392" s="101"/>
      <c r="AC392" s="328"/>
      <c r="AD392" s="328"/>
      <c r="AE392" s="328"/>
      <c r="AF392" s="174"/>
      <c r="AG392" s="146"/>
      <c r="AH392" s="146"/>
      <c r="AI392" s="146"/>
      <c r="AJ392" s="146"/>
      <c r="AK392" s="555"/>
      <c r="AL392" s="101"/>
    </row>
    <row r="393" spans="2:38">
      <c r="B393" s="743" t="str">
        <f>'7-11л. МЕНЮ '!I395</f>
        <v>299/21</v>
      </c>
      <c r="C393" s="240" t="str">
        <f>'7-11л. МЕНЮ '!B395</f>
        <v>Рыба тушёная в томате с овощами</v>
      </c>
      <c r="D393" s="2203">
        <f>'7-11л. МЕНЮ '!C395</f>
        <v>90</v>
      </c>
      <c r="E393" s="1157">
        <f>'7-11л. МЕНЮ '!D395</f>
        <v>12.351800000000001</v>
      </c>
      <c r="F393" s="1157">
        <f>'7-11л. МЕНЮ '!E395</f>
        <v>2.2707999999999999</v>
      </c>
      <c r="G393" s="1157">
        <f>'7-11л. МЕНЮ '!F395</f>
        <v>3.5507</v>
      </c>
      <c r="H393" s="1285">
        <f>'7-11л. МЕНЮ '!G395</f>
        <v>84.303899999999999</v>
      </c>
      <c r="I393" s="322">
        <v>1.1930000000000001</v>
      </c>
      <c r="J393" s="322">
        <v>6.8199999999999997E-2</v>
      </c>
      <c r="K393" s="322">
        <v>9.0700000000000003E-2</v>
      </c>
      <c r="L393" s="669">
        <v>162.47999999999999</v>
      </c>
      <c r="M393" s="1157">
        <v>35.795900000000003</v>
      </c>
      <c r="N393" s="1306">
        <v>179.37559999999999</v>
      </c>
      <c r="O393" s="1157">
        <v>45.044400000000003</v>
      </c>
      <c r="P393" s="1157">
        <v>0.78769999999999996</v>
      </c>
      <c r="Q393" s="1466">
        <f>'7-11л. МЕНЮ '!H395</f>
        <v>62</v>
      </c>
      <c r="R393" s="7"/>
      <c r="S393" s="101"/>
      <c r="T393" s="101"/>
      <c r="U393" s="101"/>
      <c r="V393" s="101"/>
      <c r="W393" s="101"/>
      <c r="X393" s="101"/>
      <c r="Y393" s="101"/>
      <c r="Z393" s="101"/>
      <c r="AA393" s="101"/>
      <c r="AB393" s="101"/>
      <c r="AC393" s="146"/>
      <c r="AD393" s="146"/>
      <c r="AE393" s="146"/>
      <c r="AF393" s="174"/>
      <c r="AG393" s="146"/>
      <c r="AH393" s="146"/>
      <c r="AI393" s="146"/>
      <c r="AJ393" s="146"/>
      <c r="AK393" s="555"/>
      <c r="AL393" s="101"/>
    </row>
    <row r="394" spans="2:38" ht="12" customHeight="1">
      <c r="B394" s="743" t="str">
        <f>'7-11л. МЕНЮ '!I396</f>
        <v>312 /17</v>
      </c>
      <c r="C394" s="230" t="str">
        <f>'7-11л. МЕНЮ '!B396</f>
        <v>Пюре картофельное</v>
      </c>
      <c r="D394" s="248">
        <f>'7-11л. МЕНЮ '!C396</f>
        <v>180</v>
      </c>
      <c r="E394" s="1157">
        <f>'7-11л. МЕНЮ '!D396</f>
        <v>3.677</v>
      </c>
      <c r="F394" s="1157">
        <f>'7-11л. МЕНЮ '!E396</f>
        <v>5.7619999999999996</v>
      </c>
      <c r="G394" s="1157">
        <f>'7-11л. МЕНЮ '!F396</f>
        <v>24.527000000000001</v>
      </c>
      <c r="H394" s="1285">
        <f>'7-11л. МЕНЮ '!G396</f>
        <v>164.673</v>
      </c>
      <c r="I394" s="1436">
        <v>4.1792999999999996</v>
      </c>
      <c r="J394" s="1436">
        <v>0.16700000000000001</v>
      </c>
      <c r="K394" s="1991">
        <v>0.13300000000000001</v>
      </c>
      <c r="L394" s="727">
        <v>0</v>
      </c>
      <c r="M394" s="1439">
        <v>44.37</v>
      </c>
      <c r="N394" s="1439">
        <v>103.914</v>
      </c>
      <c r="O394" s="1752">
        <v>33.299999999999997</v>
      </c>
      <c r="P394" s="1752">
        <v>0.8</v>
      </c>
      <c r="Q394" s="1466">
        <f>'7-11л. МЕНЮ '!H396</f>
        <v>38</v>
      </c>
      <c r="R394" s="718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46"/>
      <c r="AD394" s="146"/>
      <c r="AE394" s="146"/>
      <c r="AF394" s="174"/>
      <c r="AG394" s="146"/>
      <c r="AH394" s="146"/>
      <c r="AI394" s="146"/>
      <c r="AJ394" s="146"/>
      <c r="AK394" s="555"/>
      <c r="AL394" s="101"/>
    </row>
    <row r="395" spans="2:38" ht="13.5" customHeight="1">
      <c r="B395" s="741" t="str">
        <f>'7-11л. МЕНЮ '!I397</f>
        <v>784 /22</v>
      </c>
      <c r="C395" s="230" t="str">
        <f>'7-11л. МЕНЮ '!B397</f>
        <v>Кисель   абрикосовый</v>
      </c>
      <c r="D395" s="248">
        <f>'7-11л. МЕНЮ '!C397</f>
        <v>180</v>
      </c>
      <c r="E395" s="1157">
        <f>'7-11л. МЕНЮ '!D397</f>
        <v>0.875</v>
      </c>
      <c r="F395" s="1157">
        <f>'7-11л. МЕНЮ '!E397</f>
        <v>3.7499999999999999E-2</v>
      </c>
      <c r="G395" s="1157">
        <f>'7-11л. МЕНЮ '!F397</f>
        <v>26.96</v>
      </c>
      <c r="H395" s="1285">
        <f>'7-11л. МЕНЮ '!G397</f>
        <v>111.15</v>
      </c>
      <c r="I395" s="322">
        <v>4.12</v>
      </c>
      <c r="J395" s="322">
        <v>2.58E-2</v>
      </c>
      <c r="K395" s="322">
        <v>5.0299999999999997E-2</v>
      </c>
      <c r="L395" s="670">
        <v>26.25</v>
      </c>
      <c r="M395" s="1157">
        <v>33.21</v>
      </c>
      <c r="N395" s="1157">
        <v>32.375</v>
      </c>
      <c r="O395" s="1157">
        <v>16.75</v>
      </c>
      <c r="P395" s="1157">
        <v>0.43</v>
      </c>
      <c r="Q395" s="1466">
        <f>'7-11л. МЕНЮ '!H397</f>
        <v>76</v>
      </c>
      <c r="R395" s="7"/>
      <c r="AF395" s="489"/>
      <c r="AG395" s="490"/>
      <c r="AH395" s="490"/>
      <c r="AI395" s="489"/>
      <c r="AJ395" s="489"/>
      <c r="AK395" s="513"/>
      <c r="AL395" s="101"/>
    </row>
    <row r="396" spans="2:38">
      <c r="B396" s="741" t="str">
        <f>'7-11л. МЕНЮ '!I398</f>
        <v>Пром.пр.</v>
      </c>
      <c r="C396" s="230" t="str">
        <f>'7-11л. МЕНЮ '!B398</f>
        <v>Хлеб пшеничный</v>
      </c>
      <c r="D396" s="248">
        <f>'7-11л. МЕНЮ '!C398</f>
        <v>50</v>
      </c>
      <c r="E396" s="1157">
        <f>'7-11л. МЕНЮ '!D398</f>
        <v>1.0029999999999999</v>
      </c>
      <c r="F396" s="1157">
        <f>'7-11л. МЕНЮ '!E398</f>
        <v>0.65</v>
      </c>
      <c r="G396" s="1157">
        <f>'7-11л. МЕНЮ '!F398</f>
        <v>27.1</v>
      </c>
      <c r="H396" s="1285">
        <f>'7-11л. МЕНЮ '!G398</f>
        <v>118.262</v>
      </c>
      <c r="I396" s="1157">
        <v>0</v>
      </c>
      <c r="J396" s="1157">
        <v>5.5E-2</v>
      </c>
      <c r="K396" s="1157">
        <v>0.02</v>
      </c>
      <c r="L396" s="664">
        <v>0</v>
      </c>
      <c r="M396" s="1308">
        <v>10</v>
      </c>
      <c r="N396" s="1157">
        <v>3.25</v>
      </c>
      <c r="O396" s="1157">
        <v>0.7</v>
      </c>
      <c r="P396" s="1157">
        <v>5.5E-2</v>
      </c>
      <c r="Q396" s="1466">
        <f>'7-11л. МЕНЮ '!H398</f>
        <v>17</v>
      </c>
      <c r="R396" s="7"/>
      <c r="AF396" s="777"/>
      <c r="AG396" s="778"/>
      <c r="AH396" s="778"/>
      <c r="AI396" s="778"/>
      <c r="AJ396" s="777"/>
      <c r="AK396" s="513"/>
      <c r="AL396" s="101"/>
    </row>
    <row r="397" spans="2:38" ht="15.75" thickBot="1">
      <c r="B397" s="744" t="str">
        <f>'7-11л. МЕНЮ '!I399</f>
        <v>Пром.пр.</v>
      </c>
      <c r="C397" s="185" t="str">
        <f>'7-11л. МЕНЮ '!B399</f>
        <v>Хлеб ржаной</v>
      </c>
      <c r="D397" s="337">
        <f>'7-11л. МЕНЮ '!C399</f>
        <v>30</v>
      </c>
      <c r="E397" s="1157">
        <f>'7-11л. МЕНЮ '!D399</f>
        <v>1.4</v>
      </c>
      <c r="F397" s="1157">
        <f>'7-11л. МЕНЮ '!E399</f>
        <v>0.495</v>
      </c>
      <c r="G397" s="1157">
        <f>'7-11л. МЕНЮ '!F399</f>
        <v>13.031000000000001</v>
      </c>
      <c r="H397" s="1285">
        <f>'7-11л. МЕНЮ '!G399</f>
        <v>62.174999999999997</v>
      </c>
      <c r="I397" s="1752">
        <v>0</v>
      </c>
      <c r="J397" s="1752">
        <v>7.4999999999999997E-2</v>
      </c>
      <c r="K397" s="1752">
        <v>7.4999999999999997E-2</v>
      </c>
      <c r="L397" s="727">
        <v>0</v>
      </c>
      <c r="M397" s="2027">
        <v>9.9</v>
      </c>
      <c r="N397" s="1752">
        <v>7.02</v>
      </c>
      <c r="O397" s="1157">
        <v>1.98</v>
      </c>
      <c r="P397" s="1748">
        <v>4.2000000000000003E-2</v>
      </c>
      <c r="Q397" s="1466">
        <f>'7-11л. МЕНЮ '!H399</f>
        <v>18</v>
      </c>
      <c r="R397" s="101"/>
      <c r="AF397" s="146"/>
      <c r="AG397" s="146"/>
      <c r="AH397" s="146"/>
      <c r="AI397" s="146"/>
      <c r="AJ397" s="146"/>
      <c r="AK397" s="101"/>
      <c r="AL397" s="101"/>
    </row>
    <row r="398" spans="2:38">
      <c r="B398" s="413" t="s">
        <v>172</v>
      </c>
      <c r="C398" s="11"/>
      <c r="D398" s="1475">
        <f>'7-11л. МЕНЮ '!C400</f>
        <v>595</v>
      </c>
      <c r="E398" s="1796">
        <f>'7-11л. МЕНЮ '!D400</f>
        <v>20.162800000000001</v>
      </c>
      <c r="F398" s="1797">
        <f>'7-11л. МЕНЮ '!E400</f>
        <v>10.815299999999999</v>
      </c>
      <c r="G398" s="1797">
        <f>'7-11л. МЕНЮ '!F400</f>
        <v>97.693700000000007</v>
      </c>
      <c r="H398" s="1933">
        <f>'7-11л. МЕНЮ '!G400</f>
        <v>568.83789999999999</v>
      </c>
      <c r="I398" s="2057">
        <f t="shared" ref="I398:P398" si="109">SUM(I392:I397)</f>
        <v>23.292300000000001</v>
      </c>
      <c r="J398" s="2033">
        <f t="shared" si="109"/>
        <v>0.40100000000000002</v>
      </c>
      <c r="K398" s="2033">
        <f t="shared" si="109"/>
        <v>0.37900000000000006</v>
      </c>
      <c r="L398" s="2033">
        <f t="shared" si="109"/>
        <v>192.38</v>
      </c>
      <c r="M398" s="2135">
        <f t="shared" si="109"/>
        <v>157.70690000000002</v>
      </c>
      <c r="N398" s="2135">
        <f t="shared" si="109"/>
        <v>348.5736</v>
      </c>
      <c r="O398" s="2135">
        <f t="shared" si="109"/>
        <v>107.37740000000001</v>
      </c>
      <c r="P398" s="3380">
        <f t="shared" si="109"/>
        <v>2.4916999999999998</v>
      </c>
      <c r="Q398" s="739"/>
      <c r="R398" s="114"/>
      <c r="AF398" s="146"/>
      <c r="AG398" s="146"/>
      <c r="AH398" s="146"/>
      <c r="AI398" s="146"/>
      <c r="AJ398" s="146"/>
      <c r="AK398" s="513"/>
      <c r="AL398" s="101"/>
    </row>
    <row r="399" spans="2:38">
      <c r="B399" s="695"/>
      <c r="C399" s="696" t="s">
        <v>11</v>
      </c>
      <c r="D399" s="1120">
        <v>0.25</v>
      </c>
      <c r="E399" s="1793">
        <f>'7-11л. МЕНЮ '!D401</f>
        <v>19.25</v>
      </c>
      <c r="F399" s="1794">
        <f>'7-11л. МЕНЮ '!E401</f>
        <v>19.75</v>
      </c>
      <c r="G399" s="1794">
        <f>'7-11л. МЕНЮ '!F401</f>
        <v>83.75</v>
      </c>
      <c r="H399" s="1935">
        <f>'7-11л. МЕНЮ '!G401</f>
        <v>587.5</v>
      </c>
      <c r="I399" s="2039">
        <f t="shared" ref="I399:P399" si="110">I612</f>
        <v>15</v>
      </c>
      <c r="J399" s="2039">
        <f t="shared" si="110"/>
        <v>0.3</v>
      </c>
      <c r="K399" s="2039">
        <f t="shared" si="110"/>
        <v>0.35</v>
      </c>
      <c r="L399" s="2039">
        <f t="shared" si="110"/>
        <v>175</v>
      </c>
      <c r="M399" s="2136">
        <f t="shared" si="110"/>
        <v>275</v>
      </c>
      <c r="N399" s="2136">
        <f t="shared" si="110"/>
        <v>275</v>
      </c>
      <c r="O399" s="2039">
        <f t="shared" si="110"/>
        <v>62.5</v>
      </c>
      <c r="P399" s="2040">
        <f t="shared" si="110"/>
        <v>3</v>
      </c>
      <c r="Q399" s="739"/>
      <c r="R399" s="351"/>
      <c r="AF399" s="146"/>
      <c r="AG399" s="146"/>
      <c r="AH399" s="146"/>
      <c r="AI399" s="146"/>
      <c r="AJ399" s="146"/>
      <c r="AK399" s="555"/>
      <c r="AL399" s="101"/>
    </row>
    <row r="400" spans="2:38" ht="15.75" thickBot="1">
      <c r="B400" s="227"/>
      <c r="C400" s="693" t="s">
        <v>345</v>
      </c>
      <c r="D400" s="715"/>
      <c r="E400" s="704">
        <f>'7-11л. МЕНЮ '!D402</f>
        <v>1.1854545454545438</v>
      </c>
      <c r="F400" s="705">
        <f>'7-11л. МЕНЮ '!E402</f>
        <v>-11.309746835443038</v>
      </c>
      <c r="G400" s="705">
        <f>'7-11л. МЕНЮ '!F402</f>
        <v>4.1622985074626904</v>
      </c>
      <c r="H400" s="1931">
        <f>'7-11л. МЕНЮ '!G402</f>
        <v>-0.79413191489361523</v>
      </c>
      <c r="I400" s="1947">
        <f t="shared" ref="I400:P400" si="111">(I398*100/I670)-25</f>
        <v>13.820500000000003</v>
      </c>
      <c r="J400" s="1947">
        <f t="shared" si="111"/>
        <v>8.4166666666666714</v>
      </c>
      <c r="K400" s="1947">
        <f t="shared" si="111"/>
        <v>2.0714285714285765</v>
      </c>
      <c r="L400" s="1947">
        <f t="shared" si="111"/>
        <v>2.4828571428571422</v>
      </c>
      <c r="M400" s="1947">
        <f t="shared" si="111"/>
        <v>-10.663009090909089</v>
      </c>
      <c r="N400" s="1947">
        <f t="shared" si="111"/>
        <v>6.6885090909090898</v>
      </c>
      <c r="O400" s="1947">
        <f t="shared" si="111"/>
        <v>17.950960000000009</v>
      </c>
      <c r="P400" s="709">
        <f t="shared" si="111"/>
        <v>-4.2358333333333356</v>
      </c>
      <c r="Q400" s="70"/>
      <c r="R400" s="40"/>
      <c r="AF400" s="281"/>
      <c r="AG400" s="498"/>
      <c r="AH400" s="146"/>
      <c r="AI400" s="146"/>
      <c r="AJ400" s="146"/>
      <c r="AK400" s="555"/>
      <c r="AL400" s="101"/>
    </row>
    <row r="401" spans="2:38">
      <c r="B401" s="1280"/>
      <c r="C401" s="163" t="s">
        <v>108</v>
      </c>
      <c r="D401" s="1275"/>
      <c r="E401" s="3213"/>
      <c r="F401" s="3214"/>
      <c r="G401" s="3214"/>
      <c r="H401" s="3215"/>
      <c r="I401" s="3192"/>
      <c r="J401" s="3192"/>
      <c r="K401" s="3216"/>
      <c r="L401" s="3192"/>
      <c r="M401" s="3192"/>
      <c r="N401" s="3192"/>
      <c r="O401" s="3192"/>
      <c r="P401" s="2239"/>
      <c r="Q401" s="1462"/>
      <c r="R401" s="11"/>
      <c r="AF401" s="174"/>
      <c r="AG401" s="146"/>
      <c r="AH401" s="146"/>
      <c r="AI401" s="146"/>
      <c r="AJ401" s="146"/>
      <c r="AK401" s="555"/>
      <c r="AL401" s="101"/>
    </row>
    <row r="402" spans="2:38">
      <c r="B402" s="1484" t="str">
        <f>'7-11л. МЕНЮ '!I404</f>
        <v>54-3з/22</v>
      </c>
      <c r="C402" s="3026" t="str">
        <f>'7-11л. МЕНЮ '!B404</f>
        <v>Помидор в нарезке</v>
      </c>
      <c r="D402" s="1276">
        <f>'7-11л. МЕНЮ '!C404</f>
        <v>60</v>
      </c>
      <c r="E402" s="1301">
        <f>'7-11л. МЕНЮ '!D404</f>
        <v>0.7</v>
      </c>
      <c r="F402" s="3354">
        <f>'7-11л. МЕНЮ '!E404</f>
        <v>0.1</v>
      </c>
      <c r="G402" s="3354">
        <f>'7-11л. МЕНЮ '!F404</f>
        <v>2.2999999999999998</v>
      </c>
      <c r="H402" s="1435">
        <f>'7-11л. МЕНЮ '!G404</f>
        <v>12.8</v>
      </c>
      <c r="I402" s="2546">
        <v>15</v>
      </c>
      <c r="J402" s="2547">
        <v>0.04</v>
      </c>
      <c r="K402" s="2548">
        <v>0.02</v>
      </c>
      <c r="L402" s="2547">
        <v>79.8</v>
      </c>
      <c r="M402" s="2548">
        <v>8.4</v>
      </c>
      <c r="N402" s="2547">
        <v>16</v>
      </c>
      <c r="O402" s="2548">
        <v>12</v>
      </c>
      <c r="P402" s="3191">
        <v>0.54</v>
      </c>
      <c r="Q402" s="2236">
        <f>'7-11л. МЕНЮ '!H404</f>
        <v>2</v>
      </c>
      <c r="R402" s="110"/>
      <c r="AF402" s="3152"/>
      <c r="AG402" s="498"/>
      <c r="AH402" s="498"/>
      <c r="AI402" s="146"/>
      <c r="AJ402" s="146"/>
      <c r="AK402" s="555"/>
      <c r="AL402" s="101"/>
    </row>
    <row r="403" spans="2:38" ht="13.5" customHeight="1">
      <c r="B403" s="1159" t="str">
        <f>'7-11л. МЕНЮ '!I405</f>
        <v>103 / 21</v>
      </c>
      <c r="C403" s="1442" t="str">
        <f>'7-11л. МЕНЮ '!B405</f>
        <v>Щи из свежей капусты со сметаной</v>
      </c>
      <c r="D403" s="248">
        <f>'7-11л. МЕНЮ '!C405</f>
        <v>200</v>
      </c>
      <c r="E403" s="1301">
        <f>'7-11л. МЕНЮ '!D405</f>
        <v>1.1599999999999999</v>
      </c>
      <c r="F403" s="1145">
        <f>'7-11л. МЕНЮ '!E405</f>
        <v>4.2</v>
      </c>
      <c r="G403" s="3354">
        <f>'7-11л. МЕНЮ '!F405</f>
        <v>2.92</v>
      </c>
      <c r="H403" s="3355">
        <f>'7-11л. МЕНЮ '!G405</f>
        <v>54.28</v>
      </c>
      <c r="I403" s="1419">
        <v>7.9880000000000004</v>
      </c>
      <c r="J403" s="1145">
        <v>2.1000000000000001E-2</v>
      </c>
      <c r="K403" s="3354">
        <v>4.2000000000000003E-2</v>
      </c>
      <c r="L403" s="1155">
        <v>3.21</v>
      </c>
      <c r="M403" s="3356">
        <v>31.5</v>
      </c>
      <c r="N403" s="1145">
        <v>25</v>
      </c>
      <c r="O403" s="3354">
        <v>11.39</v>
      </c>
      <c r="P403" s="3217">
        <v>0.47899999999999998</v>
      </c>
      <c r="Q403" s="2236">
        <f>'7-11л. МЕНЮ '!H405</f>
        <v>21</v>
      </c>
      <c r="R403" s="110"/>
      <c r="AF403" s="146"/>
      <c r="AG403" s="146"/>
      <c r="AH403" s="146"/>
      <c r="AI403" s="146"/>
      <c r="AJ403" s="146"/>
      <c r="AK403" s="555"/>
      <c r="AL403" s="101"/>
    </row>
    <row r="404" spans="2:38" ht="14.25" customHeight="1">
      <c r="B404" s="1159" t="str">
        <f>'7-11л. МЕНЮ '!I406</f>
        <v>205/17</v>
      </c>
      <c r="C404" s="1442" t="str">
        <f>'7-11л. МЕНЮ '!B406</f>
        <v>Макароны с овощами</v>
      </c>
      <c r="D404" s="248">
        <f>'7-11л. МЕНЮ '!C406</f>
        <v>150</v>
      </c>
      <c r="E404" s="1301">
        <f>'7-11л. МЕНЮ '!D406</f>
        <v>4.9645000000000001</v>
      </c>
      <c r="F404" s="1145">
        <f>'7-11л. МЕНЮ '!E406</f>
        <v>5.3859000000000004</v>
      </c>
      <c r="G404" s="3354">
        <f>'7-11л. МЕНЮ '!F406</f>
        <v>29.125499999999999</v>
      </c>
      <c r="H404" s="2045">
        <f>'7-11л. МЕНЮ '!G406</f>
        <v>185.5848</v>
      </c>
      <c r="I404" s="3357">
        <v>1.8769</v>
      </c>
      <c r="J404" s="1991">
        <v>7.0999999999999994E-2</v>
      </c>
      <c r="K404" s="3357">
        <v>3.1600000000000003E-2</v>
      </c>
      <c r="L404" s="3317">
        <v>139.96279999999999</v>
      </c>
      <c r="M404" s="3358">
        <v>18.811199999999999</v>
      </c>
      <c r="N404" s="2218">
        <v>50.302500000000002</v>
      </c>
      <c r="O404" s="3357">
        <v>16.789000000000001</v>
      </c>
      <c r="P404" s="3318">
        <v>0.73899999999999999</v>
      </c>
      <c r="Q404" s="2236">
        <f>'7-11л. МЕНЮ '!H406</f>
        <v>41</v>
      </c>
      <c r="R404" s="114"/>
      <c r="AF404" s="174"/>
      <c r="AG404" s="498"/>
      <c r="AH404" s="498"/>
      <c r="AI404" s="146"/>
      <c r="AJ404" s="146"/>
      <c r="AK404" s="555"/>
      <c r="AL404" s="101"/>
    </row>
    <row r="405" spans="2:38">
      <c r="B405" s="1090" t="str">
        <f>'7-11л. МЕНЮ '!I407</f>
        <v>485/22</v>
      </c>
      <c r="C405" s="250" t="str">
        <f>'7-11л. МЕНЮ '!B407</f>
        <v>Оладьи из печени</v>
      </c>
      <c r="D405" s="246">
        <f>'7-11л. МЕНЮ '!C407</f>
        <v>90</v>
      </c>
      <c r="E405" s="1744">
        <f>'7-11л. МЕНЮ '!D407</f>
        <v>11.2532</v>
      </c>
      <c r="F405" s="2431">
        <f>'7-11л. МЕНЮ '!E407</f>
        <v>14.073399999999999</v>
      </c>
      <c r="G405" s="1157">
        <f>'7-11л. МЕНЮ '!F407</f>
        <v>13.892899999999999</v>
      </c>
      <c r="H405" s="3198">
        <f>'7-11л. МЕНЮ '!G407</f>
        <v>227.245</v>
      </c>
      <c r="I405" s="1752">
        <v>5.18</v>
      </c>
      <c r="J405" s="2517">
        <v>0.2024</v>
      </c>
      <c r="K405" s="1752">
        <v>0.48709999999999998</v>
      </c>
      <c r="L405" s="3198">
        <v>452.31299999999999</v>
      </c>
      <c r="M405" s="1752">
        <v>12.9237</v>
      </c>
      <c r="N405" s="3321">
        <v>207.48</v>
      </c>
      <c r="O405" s="1752">
        <v>16.186599999999999</v>
      </c>
      <c r="P405" s="1829">
        <v>0.71</v>
      </c>
      <c r="Q405" s="3208">
        <f>'7-11л. МЕНЮ '!H407</f>
        <v>48</v>
      </c>
      <c r="R405" s="120"/>
      <c r="AF405" s="174"/>
      <c r="AG405" s="146"/>
      <c r="AH405" s="146"/>
      <c r="AI405" s="146"/>
      <c r="AJ405" s="146"/>
      <c r="AK405" s="555"/>
      <c r="AL405" s="101"/>
    </row>
    <row r="406" spans="2:38">
      <c r="B406" s="2672" t="str">
        <f>'7-11л. МЕНЮ '!I408</f>
        <v>465 / 21</v>
      </c>
      <c r="C406" s="108" t="str">
        <f>'7-11л. МЕНЮ '!B408</f>
        <v>Кофейный напиток с молоком</v>
      </c>
      <c r="D406" s="2465">
        <f>'7-11л. МЕНЮ '!C408</f>
        <v>200</v>
      </c>
      <c r="E406" s="3218">
        <f>'7-11л. МЕНЮ '!D408</f>
        <v>6.17</v>
      </c>
      <c r="F406" s="1548">
        <f>'7-11л. МЕНЮ '!E408</f>
        <v>4.8899999999999997</v>
      </c>
      <c r="G406" s="1548">
        <f>'7-11л. МЕНЮ '!F408</f>
        <v>22.864000000000001</v>
      </c>
      <c r="H406" s="1993">
        <f>'7-11л. МЕНЮ '!G408</f>
        <v>159.50899999999999</v>
      </c>
      <c r="I406" s="1157">
        <v>1.04</v>
      </c>
      <c r="J406" s="1157">
        <v>0.06</v>
      </c>
      <c r="K406" s="1157">
        <v>0.247</v>
      </c>
      <c r="L406" s="664">
        <v>26.463000000000001</v>
      </c>
      <c r="M406" s="1753">
        <v>216.13399999999999</v>
      </c>
      <c r="N406" s="1306">
        <v>175.6</v>
      </c>
      <c r="O406" s="1157">
        <v>36.6</v>
      </c>
      <c r="P406" s="1829">
        <v>0.89500000000000002</v>
      </c>
      <c r="Q406" s="3209">
        <f>'7-11л. МЕНЮ '!H408</f>
        <v>0</v>
      </c>
      <c r="R406" s="114"/>
      <c r="AF406" s="174"/>
      <c r="AG406" s="146"/>
      <c r="AH406" s="146"/>
      <c r="AI406" s="328"/>
      <c r="AJ406" s="146"/>
      <c r="AK406" s="555"/>
      <c r="AL406" s="101"/>
    </row>
    <row r="407" spans="2:38">
      <c r="B407" s="1484" t="str">
        <f>'7-11л. МЕНЮ '!I409</f>
        <v>Пром.пр.</v>
      </c>
      <c r="C407" s="3026" t="str">
        <f>'7-11л. МЕНЮ '!B409</f>
        <v>Хлеб пшеничный</v>
      </c>
      <c r="D407" s="1276">
        <f>'7-11л. МЕНЮ '!C409</f>
        <v>50</v>
      </c>
      <c r="E407" s="1744">
        <f>'7-11л. МЕНЮ '!D409</f>
        <v>1.0029999999999999</v>
      </c>
      <c r="F407" s="1157">
        <f>'7-11л. МЕНЮ '!E409</f>
        <v>0.65</v>
      </c>
      <c r="G407" s="1157">
        <f>'7-11л. МЕНЮ '!F409</f>
        <v>27.1</v>
      </c>
      <c r="H407" s="1285">
        <f>'7-11л. МЕНЮ '!G409</f>
        <v>118.262</v>
      </c>
      <c r="I407" s="1157">
        <v>0</v>
      </c>
      <c r="J407" s="1157">
        <v>5.5E-2</v>
      </c>
      <c r="K407" s="1157">
        <v>0.02</v>
      </c>
      <c r="L407" s="664">
        <v>0</v>
      </c>
      <c r="M407" s="1308">
        <v>10</v>
      </c>
      <c r="N407" s="1157">
        <v>3.25</v>
      </c>
      <c r="O407" s="1157">
        <v>0.7</v>
      </c>
      <c r="P407" s="1393">
        <v>5.5E-2</v>
      </c>
      <c r="Q407" s="3208">
        <f>'7-11л. МЕНЮ '!H409</f>
        <v>17</v>
      </c>
      <c r="R407" s="120"/>
      <c r="AF407" s="489"/>
      <c r="AG407" s="146"/>
      <c r="AH407" s="146"/>
      <c r="AI407" s="328"/>
      <c r="AJ407" s="146"/>
      <c r="AK407" s="555"/>
      <c r="AL407" s="101"/>
    </row>
    <row r="408" spans="2:38">
      <c r="B408" s="1484" t="str">
        <f>'7-11л. МЕНЮ '!I410</f>
        <v>Пром.пр.</v>
      </c>
      <c r="C408" s="3026" t="str">
        <f>'7-11л. МЕНЮ '!B410</f>
        <v>Хлеб ржаной</v>
      </c>
      <c r="D408" s="1276">
        <f>'7-11л. МЕНЮ '!C410</f>
        <v>30</v>
      </c>
      <c r="E408" s="1301">
        <f>'7-11л. МЕНЮ '!D410</f>
        <v>1.4</v>
      </c>
      <c r="F408" s="3354">
        <f>'7-11л. МЕНЮ '!E410</f>
        <v>0.495</v>
      </c>
      <c r="G408" s="3354">
        <f>'7-11л. МЕНЮ '!F410</f>
        <v>13.031000000000001</v>
      </c>
      <c r="H408" s="1435">
        <f>'7-11л. МЕНЮ '!G410</f>
        <v>62.174999999999997</v>
      </c>
      <c r="I408" s="1752">
        <v>0</v>
      </c>
      <c r="J408" s="1752">
        <v>7.4999999999999997E-2</v>
      </c>
      <c r="K408" s="1752">
        <v>7.4999999999999997E-2</v>
      </c>
      <c r="L408" s="727">
        <v>0</v>
      </c>
      <c r="M408" s="2027">
        <v>9.9</v>
      </c>
      <c r="N408" s="1752">
        <v>7.02</v>
      </c>
      <c r="O408" s="1157">
        <v>1.98</v>
      </c>
      <c r="P408" s="1393">
        <v>4.2000000000000003E-2</v>
      </c>
      <c r="Q408" s="3208">
        <f>'7-11л. МЕНЮ '!H410</f>
        <v>18</v>
      </c>
      <c r="R408" s="110"/>
      <c r="AF408" s="777"/>
      <c r="AG408" s="490"/>
      <c r="AH408" s="490"/>
      <c r="AI408" s="490"/>
      <c r="AJ408" s="489"/>
      <c r="AK408" s="513"/>
      <c r="AL408" s="101"/>
    </row>
    <row r="409" spans="2:38" ht="15.75" thickBot="1">
      <c r="B409" s="2500" t="str">
        <f>'7-11л. МЕНЮ '!I411</f>
        <v xml:space="preserve">338 / 17 </v>
      </c>
      <c r="C409" s="3304" t="str">
        <f>'7-11л. МЕНЮ '!B411</f>
        <v>Фрукты свежие (яблоко)</v>
      </c>
      <c r="D409" s="1277">
        <f>'7-11л. МЕНЮ '!C411</f>
        <v>105</v>
      </c>
      <c r="E409" s="704">
        <f>'7-11л. МЕНЮ '!D411</f>
        <v>0.42</v>
      </c>
      <c r="F409" s="705">
        <f>'7-11л. МЕНЮ '!E411</f>
        <v>0.42</v>
      </c>
      <c r="G409" s="705">
        <f>'7-11л. МЕНЮ '!F411</f>
        <v>10.29</v>
      </c>
      <c r="H409" s="1931">
        <f>'7-11л. МЕНЮ '!G411</f>
        <v>49.35</v>
      </c>
      <c r="I409" s="428">
        <v>10.5</v>
      </c>
      <c r="J409" s="428">
        <v>3.15E-2</v>
      </c>
      <c r="K409" s="428">
        <v>2.1000000000000001E-2</v>
      </c>
      <c r="L409" s="740">
        <v>0</v>
      </c>
      <c r="M409" s="2508">
        <v>16.8</v>
      </c>
      <c r="N409" s="705">
        <v>11.55</v>
      </c>
      <c r="O409" s="428">
        <v>9.4499999999999993</v>
      </c>
      <c r="P409" s="709">
        <v>2.31</v>
      </c>
      <c r="Q409" s="3208">
        <f>'7-11л. МЕНЮ '!H411</f>
        <v>86</v>
      </c>
      <c r="R409" s="110"/>
      <c r="AF409" s="146"/>
      <c r="AG409" s="778"/>
      <c r="AH409" s="778"/>
      <c r="AI409" s="778"/>
      <c r="AJ409" s="777"/>
      <c r="AK409" s="513"/>
      <c r="AL409" s="101"/>
    </row>
    <row r="410" spans="2:38">
      <c r="B410" s="413" t="s">
        <v>160</v>
      </c>
      <c r="C410" s="344"/>
      <c r="D410" s="2466">
        <f>'7-11л. МЕНЮ '!C412</f>
        <v>885</v>
      </c>
      <c r="E410" s="3210">
        <f>'7-11л. МЕНЮ '!D412</f>
        <v>27.070700000000002</v>
      </c>
      <c r="F410" s="3211">
        <f>'7-11л. МЕНЮ '!E412</f>
        <v>30.214300000000001</v>
      </c>
      <c r="G410" s="3211">
        <f>'7-11л. МЕНЮ '!F412</f>
        <v>121.52340000000001</v>
      </c>
      <c r="H410" s="3212">
        <f>'7-11л. МЕНЮ '!G412</f>
        <v>869.20580000000007</v>
      </c>
      <c r="I410" s="3205">
        <f t="shared" ref="I410:P410" si="112">SUM(I402:I409)</f>
        <v>41.584899999999998</v>
      </c>
      <c r="J410" s="3205">
        <f t="shared" si="112"/>
        <v>0.55589999999999995</v>
      </c>
      <c r="K410" s="3205">
        <f t="shared" si="112"/>
        <v>0.94369999999999998</v>
      </c>
      <c r="L410" s="3206">
        <f t="shared" si="112"/>
        <v>701.74879999999996</v>
      </c>
      <c r="M410" s="3206">
        <f>SUM(M402:M409)</f>
        <v>324.46889999999996</v>
      </c>
      <c r="N410" s="3206">
        <f t="shared" si="112"/>
        <v>496.20250000000004</v>
      </c>
      <c r="O410" s="3206">
        <f t="shared" si="112"/>
        <v>105.0956</v>
      </c>
      <c r="P410" s="3207">
        <f t="shared" si="112"/>
        <v>5.77</v>
      </c>
      <c r="Q410" s="732"/>
      <c r="R410" s="110"/>
      <c r="AF410" s="281"/>
      <c r="AG410" s="146"/>
      <c r="AH410" s="146"/>
      <c r="AI410" s="146"/>
      <c r="AJ410" s="146"/>
      <c r="AK410" s="513"/>
      <c r="AL410" s="101"/>
    </row>
    <row r="411" spans="2:38">
      <c r="B411" s="695"/>
      <c r="C411" s="1815" t="s">
        <v>11</v>
      </c>
      <c r="D411" s="1120">
        <v>0.35</v>
      </c>
      <c r="E411" s="1793">
        <f>'7-11л. МЕНЮ '!D413</f>
        <v>26.95</v>
      </c>
      <c r="F411" s="1794">
        <f>'7-11л. МЕНЮ '!E413</f>
        <v>27.65</v>
      </c>
      <c r="G411" s="1794">
        <f>'7-11л. МЕНЮ '!F413</f>
        <v>117.25</v>
      </c>
      <c r="H411" s="1813">
        <f>'7-11л. МЕНЮ '!G413</f>
        <v>822.5</v>
      </c>
      <c r="I411" s="1894">
        <f t="shared" ref="I411:P411" si="113">I616</f>
        <v>21</v>
      </c>
      <c r="J411" s="1894">
        <f t="shared" si="113"/>
        <v>0.42</v>
      </c>
      <c r="K411" s="1894">
        <f t="shared" si="113"/>
        <v>0.49</v>
      </c>
      <c r="L411" s="1894">
        <f t="shared" si="113"/>
        <v>245</v>
      </c>
      <c r="M411" s="1895">
        <f t="shared" si="113"/>
        <v>385</v>
      </c>
      <c r="N411" s="1895">
        <f t="shared" si="113"/>
        <v>385</v>
      </c>
      <c r="O411" s="1894">
        <f t="shared" si="113"/>
        <v>87.5</v>
      </c>
      <c r="P411" s="1894">
        <f t="shared" si="113"/>
        <v>4.2</v>
      </c>
      <c r="Q411" s="732"/>
      <c r="R411" s="110"/>
      <c r="AF411" s="146"/>
      <c r="AG411" s="281"/>
      <c r="AH411" s="281"/>
      <c r="AI411" s="281"/>
      <c r="AJ411" s="3150"/>
      <c r="AK411" s="513"/>
      <c r="AL411" s="101"/>
    </row>
    <row r="412" spans="2:38" ht="15.75" thickBot="1">
      <c r="B412" s="227"/>
      <c r="C412" s="1817" t="s">
        <v>345</v>
      </c>
      <c r="D412" s="715"/>
      <c r="E412" s="704">
        <f>'7-11л. МЕНЮ '!D414</f>
        <v>0.15675324675324731</v>
      </c>
      <c r="F412" s="705">
        <f>'7-11л. МЕНЮ '!E414</f>
        <v>3.2459493670886133</v>
      </c>
      <c r="G412" s="705">
        <f>'7-11л. МЕНЮ '!F414</f>
        <v>1.2756417910447766</v>
      </c>
      <c r="H412" s="1178">
        <f>'7-11л. МЕНЮ '!G414</f>
        <v>1.9874808510638289</v>
      </c>
      <c r="I412" s="705">
        <f t="shared" ref="I412:P412" si="114">(I410*100/I670)-35</f>
        <v>34.308166666666665</v>
      </c>
      <c r="J412" s="705">
        <f t="shared" si="114"/>
        <v>11.324999999999996</v>
      </c>
      <c r="K412" s="705">
        <f t="shared" si="114"/>
        <v>32.407142857142858</v>
      </c>
      <c r="L412" s="705">
        <f t="shared" si="114"/>
        <v>65.249828571428552</v>
      </c>
      <c r="M412" s="705">
        <f t="shared" si="114"/>
        <v>-5.5028272727272771</v>
      </c>
      <c r="N412" s="705">
        <f t="shared" si="114"/>
        <v>10.109318181818189</v>
      </c>
      <c r="O412" s="705">
        <f t="shared" si="114"/>
        <v>7.0382400000000018</v>
      </c>
      <c r="P412" s="2178">
        <f t="shared" si="114"/>
        <v>13.083333333333336</v>
      </c>
      <c r="Q412" s="736"/>
      <c r="R412" s="110"/>
      <c r="AF412" s="146"/>
      <c r="AG412" s="146"/>
      <c r="AH412" s="146"/>
      <c r="AI412" s="328"/>
      <c r="AJ412" s="146"/>
      <c r="AK412" s="3149"/>
      <c r="AL412" s="101"/>
    </row>
    <row r="413" spans="2:38">
      <c r="B413" s="648"/>
      <c r="C413" s="3305" t="s">
        <v>199</v>
      </c>
      <c r="D413" s="54"/>
      <c r="E413" s="2477"/>
      <c r="F413" s="1908"/>
      <c r="G413" s="1908"/>
      <c r="H413" s="1908"/>
      <c r="I413" s="1909"/>
      <c r="J413" s="1909"/>
      <c r="K413" s="1939"/>
      <c r="L413" s="1909"/>
      <c r="M413" s="1909"/>
      <c r="N413" s="1909"/>
      <c r="O413" s="1909"/>
      <c r="P413" s="2215"/>
      <c r="Q413" s="735"/>
      <c r="R413" s="101"/>
      <c r="AF413" s="174"/>
      <c r="AG413" s="498"/>
      <c r="AH413" s="498"/>
      <c r="AI413" s="146"/>
      <c r="AJ413" s="146"/>
      <c r="AK413" s="555"/>
      <c r="AL413" s="101"/>
    </row>
    <row r="414" spans="2:38">
      <c r="B414" s="1464" t="str">
        <f>'7-11л. МЕНЮ '!I416</f>
        <v>857/22</v>
      </c>
      <c r="C414" s="1218" t="str">
        <f>'7-11л. МЕНЮ '!B416</f>
        <v>Отвар шиповника</v>
      </c>
      <c r="D414" s="2216">
        <f>'7-11л. МЕНЮ '!C416</f>
        <v>190</v>
      </c>
      <c r="E414" s="1233">
        <f>'7-11л. МЕНЮ '!D416</f>
        <v>0.45</v>
      </c>
      <c r="F414" s="323">
        <f>'7-11л. МЕНЮ '!E416</f>
        <v>0.15</v>
      </c>
      <c r="G414" s="1233">
        <f>'7-11л. МЕНЮ '!F416</f>
        <v>11.17</v>
      </c>
      <c r="H414" s="323">
        <f>'7-11л. МЕНЮ '!G416</f>
        <v>48.07</v>
      </c>
      <c r="I414" s="1434">
        <v>6.04</v>
      </c>
      <c r="J414" s="1434">
        <v>7.4999999999999997E-3</v>
      </c>
      <c r="K414" s="1434">
        <v>0.04</v>
      </c>
      <c r="L414" s="1433">
        <v>73.5</v>
      </c>
      <c r="M414" s="1436">
        <v>8.32</v>
      </c>
      <c r="N414" s="1436">
        <v>2.25</v>
      </c>
      <c r="O414" s="1436">
        <v>2.25</v>
      </c>
      <c r="P414" s="1437">
        <v>5.2999999999999999E-2</v>
      </c>
      <c r="Q414" s="437">
        <f>'7-11л. МЕНЮ '!H416</f>
        <v>72</v>
      </c>
      <c r="R414" s="101"/>
      <c r="AF414" s="146"/>
      <c r="AG414" s="146"/>
      <c r="AH414" s="146"/>
      <c r="AI414" s="328"/>
      <c r="AJ414" s="146"/>
      <c r="AK414" s="555"/>
      <c r="AL414" s="101"/>
    </row>
    <row r="415" spans="2:38" ht="14.25" customHeight="1">
      <c r="B415" s="1159" t="str">
        <f>'7-11л. МЕНЮ '!I417</f>
        <v>614/22</v>
      </c>
      <c r="C415" s="237" t="str">
        <f>'7-11л. МЕНЮ '!B417</f>
        <v>Котлеты рубленные из птицы</v>
      </c>
      <c r="D415" s="248">
        <f>'7-11л. МЕНЮ '!C417</f>
        <v>90</v>
      </c>
      <c r="E415" s="1309">
        <f>'7-11л. МЕНЮ '!D417</f>
        <v>10.8857</v>
      </c>
      <c r="F415" s="1233">
        <f>'7-11л. МЕНЮ '!E417</f>
        <v>3.0687000000000002</v>
      </c>
      <c r="G415" s="323">
        <f>'7-11л. МЕНЮ '!F417</f>
        <v>12.102</v>
      </c>
      <c r="H415" s="1309">
        <f>'7-11л. МЕНЮ '!G417</f>
        <v>119.9512</v>
      </c>
      <c r="I415" s="1990">
        <v>0.55189999999999995</v>
      </c>
      <c r="J415" s="1434">
        <v>4.48E-2</v>
      </c>
      <c r="K415" s="1990">
        <v>9.6600000000000005E-2</v>
      </c>
      <c r="L415" s="1433">
        <v>16.2715</v>
      </c>
      <c r="M415" s="2218">
        <v>168.6808</v>
      </c>
      <c r="N415" s="1438">
        <v>110.4864</v>
      </c>
      <c r="O415" s="1991">
        <v>3.6352899999999999</v>
      </c>
      <c r="P415" s="1437">
        <v>0.72870000000000001</v>
      </c>
      <c r="Q415" s="437">
        <f>'7-11л. МЕНЮ '!H417</f>
        <v>61</v>
      </c>
      <c r="R415" s="101"/>
      <c r="AF415" s="174"/>
      <c r="AG415" s="146"/>
      <c r="AH415" s="146"/>
      <c r="AI415" s="328"/>
      <c r="AJ415" s="146"/>
      <c r="AK415" s="555"/>
      <c r="AL415" s="101"/>
    </row>
    <row r="416" spans="2:38" ht="10.5" customHeight="1">
      <c r="B416" s="2445">
        <f>'7-11л. МЕНЮ '!I418</f>
        <v>0</v>
      </c>
      <c r="C416" s="2813" t="str">
        <f>'7-11л. МЕНЮ '!B418</f>
        <v xml:space="preserve"> с соусом молочным</v>
      </c>
      <c r="D416" s="3201">
        <f>'7-11л. МЕНЮ '!C418</f>
        <v>0</v>
      </c>
      <c r="E416" s="3200">
        <f>'7-11л. МЕНЮ '!D418</f>
        <v>0</v>
      </c>
      <c r="F416" s="2486">
        <f>'7-11л. МЕНЮ '!E418</f>
        <v>0</v>
      </c>
      <c r="G416" s="2487">
        <f>'7-11л. МЕНЮ '!F418</f>
        <v>0</v>
      </c>
      <c r="H416" s="3200">
        <f>'7-11л. МЕНЮ '!G418</f>
        <v>0</v>
      </c>
      <c r="I416" s="2489"/>
      <c r="J416" s="2490"/>
      <c r="K416" s="2489"/>
      <c r="L416" s="2490"/>
      <c r="M416" s="2489"/>
      <c r="N416" s="2490"/>
      <c r="O416" s="2489"/>
      <c r="P416" s="2491"/>
      <c r="Q416" s="3219"/>
      <c r="R416" s="101"/>
      <c r="AF416" s="489"/>
      <c r="AG416" s="490"/>
      <c r="AH416" s="490"/>
      <c r="AI416" s="489"/>
      <c r="AJ416" s="489"/>
      <c r="AK416" s="101"/>
      <c r="AL416" s="101"/>
    </row>
    <row r="417" spans="2:38" ht="15.75" thickBot="1">
      <c r="B417" s="1494" t="str">
        <f>'7-11л. МЕНЮ '!I419</f>
        <v>Пром.пр.</v>
      </c>
      <c r="C417" s="1650" t="str">
        <f>'7-11л. МЕНЮ '!B419</f>
        <v>Хлеб ржаной</v>
      </c>
      <c r="D417" s="3202">
        <f>'7-11л. МЕНЮ '!C419</f>
        <v>20</v>
      </c>
      <c r="E417" s="151">
        <f>'7-11л. МЕНЮ '!D419</f>
        <v>0.93300000000000005</v>
      </c>
      <c r="F417" s="1391">
        <f>'7-11л. МЕНЮ '!E419</f>
        <v>0.33</v>
      </c>
      <c r="G417" s="1391">
        <f>'7-11л. МЕНЮ '!F419</f>
        <v>8.6869999999999994</v>
      </c>
      <c r="H417" s="1391">
        <f>'7-11л. МЕНЮ '!G419</f>
        <v>41.45</v>
      </c>
      <c r="I417" s="322">
        <v>0</v>
      </c>
      <c r="J417" s="322">
        <v>0.05</v>
      </c>
      <c r="K417" s="322">
        <v>4.5999999999999999E-2</v>
      </c>
      <c r="L417" s="664">
        <v>0</v>
      </c>
      <c r="M417" s="1308">
        <v>6.6</v>
      </c>
      <c r="N417" s="1157">
        <v>4.68</v>
      </c>
      <c r="O417" s="322">
        <v>1.32</v>
      </c>
      <c r="P417" s="1393">
        <v>2.8000000000000001E-2</v>
      </c>
      <c r="Q417" s="3384">
        <f>'7-11л. МЕНЮ '!H419</f>
        <v>17</v>
      </c>
      <c r="R417" s="101"/>
      <c r="AF417" s="777"/>
      <c r="AG417" s="778"/>
      <c r="AH417" s="778"/>
      <c r="AI417" s="777"/>
      <c r="AJ417" s="777"/>
      <c r="AK417" s="101"/>
      <c r="AL417" s="101"/>
    </row>
    <row r="418" spans="2:38">
      <c r="B418" s="413" t="s">
        <v>206</v>
      </c>
      <c r="C418" s="540"/>
      <c r="D418" s="2438">
        <f>'7-11л. МЕНЮ '!C420</f>
        <v>300</v>
      </c>
      <c r="E418" s="1877">
        <f>'7-11л. МЕНЮ '!D420</f>
        <v>12.268699999999999</v>
      </c>
      <c r="F418" s="1878">
        <f>'7-11л. МЕНЮ '!E420</f>
        <v>3.5487000000000002</v>
      </c>
      <c r="G418" s="1878">
        <f>'7-11л. МЕНЮ '!F420</f>
        <v>31.958999999999996</v>
      </c>
      <c r="H418" s="1878">
        <f>'7-11л. МЕНЮ '!G420</f>
        <v>209.47120000000001</v>
      </c>
      <c r="I418" s="233">
        <f t="shared" ref="I418:O418" si="115">SUM(I414:I417)</f>
        <v>6.5918999999999999</v>
      </c>
      <c r="J418" s="665">
        <f>SUM(J414:J417)</f>
        <v>0.1023</v>
      </c>
      <c r="K418" s="665">
        <f t="shared" si="115"/>
        <v>0.18259999999999998</v>
      </c>
      <c r="L418" s="665">
        <f t="shared" si="115"/>
        <v>89.771500000000003</v>
      </c>
      <c r="M418" s="702">
        <f t="shared" si="115"/>
        <v>183.60079999999999</v>
      </c>
      <c r="N418" s="702">
        <f t="shared" si="115"/>
        <v>117.41640000000001</v>
      </c>
      <c r="O418" s="665">
        <f t="shared" si="115"/>
        <v>7.2052899999999998</v>
      </c>
      <c r="P418" s="3380">
        <f>SUM(P414:P417)</f>
        <v>0.80970000000000009</v>
      </c>
      <c r="Q418" s="3388"/>
      <c r="R418" s="101"/>
      <c r="AF418" s="146"/>
      <c r="AG418" s="146"/>
      <c r="AH418" s="146"/>
      <c r="AI418" s="146"/>
      <c r="AJ418" s="146"/>
      <c r="AK418" s="513"/>
      <c r="AL418" s="101"/>
    </row>
    <row r="419" spans="2:38">
      <c r="B419" s="695"/>
      <c r="C419" s="696" t="s">
        <v>11</v>
      </c>
      <c r="D419" s="1234">
        <v>0.1</v>
      </c>
      <c r="E419" s="1879">
        <f>'7-11л. МЕНЮ '!D421</f>
        <v>7.7</v>
      </c>
      <c r="F419" s="1880">
        <f>'7-11л. МЕНЮ '!E421</f>
        <v>7.9</v>
      </c>
      <c r="G419" s="1880">
        <f>'7-11л. МЕНЮ '!F421</f>
        <v>33.5</v>
      </c>
      <c r="H419" s="1880">
        <f>'7-11л. МЕНЮ '!G421</f>
        <v>235</v>
      </c>
      <c r="I419" s="1894">
        <f t="shared" ref="I419:P419" si="116">I620</f>
        <v>6</v>
      </c>
      <c r="J419" s="1894">
        <f t="shared" si="116"/>
        <v>0.12</v>
      </c>
      <c r="K419" s="1894">
        <f t="shared" si="116"/>
        <v>0.14000000000000001</v>
      </c>
      <c r="L419" s="1894">
        <f t="shared" si="116"/>
        <v>70</v>
      </c>
      <c r="M419" s="1895">
        <f t="shared" si="116"/>
        <v>110</v>
      </c>
      <c r="N419" s="1895">
        <f t="shared" si="116"/>
        <v>110</v>
      </c>
      <c r="O419" s="1894">
        <f t="shared" si="116"/>
        <v>25</v>
      </c>
      <c r="P419" s="1896">
        <f t="shared" si="116"/>
        <v>1.2</v>
      </c>
      <c r="Q419" s="79"/>
      <c r="R419" s="101"/>
      <c r="AF419" s="281"/>
      <c r="AG419" s="281"/>
      <c r="AH419" s="281"/>
      <c r="AI419" s="281"/>
      <c r="AJ419" s="281"/>
      <c r="AK419" s="513"/>
      <c r="AL419" s="101"/>
    </row>
    <row r="420" spans="2:38" ht="15.75" thickBot="1">
      <c r="B420" s="227"/>
      <c r="C420" s="693" t="s">
        <v>345</v>
      </c>
      <c r="D420" s="715"/>
      <c r="E420" s="1458">
        <f>'7-11л. МЕНЮ '!D422</f>
        <v>5.9333766233766223</v>
      </c>
      <c r="F420" s="428">
        <f>'7-11л. МЕНЮ '!E422</f>
        <v>-5.5079746835443038</v>
      </c>
      <c r="G420" s="428">
        <f>'7-11л. МЕНЮ '!F422</f>
        <v>-0.46000000000000085</v>
      </c>
      <c r="H420" s="428">
        <f>'7-11л. МЕНЮ '!G422</f>
        <v>-1.0863319148936164</v>
      </c>
      <c r="I420" s="705">
        <f t="shared" ref="I420:P420" si="117">(I418*100/I670)-10</f>
        <v>0.98649999999999949</v>
      </c>
      <c r="J420" s="705">
        <f t="shared" si="117"/>
        <v>-1.4749999999999996</v>
      </c>
      <c r="K420" s="705">
        <f t="shared" si="117"/>
        <v>3.0428571428571427</v>
      </c>
      <c r="L420" s="705">
        <f t="shared" si="117"/>
        <v>2.8244999999999987</v>
      </c>
      <c r="M420" s="705">
        <f t="shared" si="117"/>
        <v>6.6909818181818181</v>
      </c>
      <c r="N420" s="705">
        <f t="shared" si="117"/>
        <v>0.67421818181818338</v>
      </c>
      <c r="O420" s="705">
        <f t="shared" si="117"/>
        <v>-7.1178840000000001</v>
      </c>
      <c r="P420" s="709">
        <f t="shared" si="117"/>
        <v>-3.2524999999999986</v>
      </c>
      <c r="Q420" s="736"/>
      <c r="R420" s="2234"/>
      <c r="S420" s="3176"/>
      <c r="T420" s="328"/>
      <c r="U420" s="328"/>
      <c r="V420" s="328"/>
      <c r="W420" s="174"/>
      <c r="X420" s="146"/>
      <c r="Y420" s="146"/>
      <c r="Z420" s="328"/>
      <c r="AA420" s="146"/>
      <c r="AB420" s="101"/>
      <c r="AC420" s="489"/>
      <c r="AD420" s="489"/>
      <c r="AE420" s="489"/>
      <c r="AF420" s="490"/>
      <c r="AG420" s="490"/>
      <c r="AH420" s="490"/>
      <c r="AI420" s="490"/>
      <c r="AJ420" s="489"/>
      <c r="AK420" s="513"/>
      <c r="AL420" s="101"/>
    </row>
    <row r="421" spans="2:38" ht="15.75" thickBot="1">
      <c r="E421" s="1904"/>
      <c r="F421" s="1904"/>
      <c r="G421" s="1904"/>
      <c r="H421" s="1904"/>
      <c r="I421" s="1904"/>
      <c r="J421" s="1904"/>
      <c r="K421" s="1904"/>
      <c r="L421" s="1904"/>
      <c r="M421" s="1904"/>
      <c r="N421" s="1904"/>
      <c r="O421" s="1904"/>
      <c r="P421" s="1904"/>
      <c r="Q421" s="286"/>
      <c r="R421" s="101"/>
      <c r="S421" s="3177"/>
      <c r="T421" s="171"/>
      <c r="U421" s="171"/>
      <c r="V421" s="171"/>
      <c r="W421" s="171"/>
      <c r="X421" s="171"/>
      <c r="Y421" s="171"/>
      <c r="Z421" s="171"/>
      <c r="AA421" s="171"/>
      <c r="AB421" s="101"/>
      <c r="AC421" s="777"/>
      <c r="AD421" s="777"/>
      <c r="AE421" s="777"/>
      <c r="AF421" s="777"/>
      <c r="AG421" s="778"/>
      <c r="AH421" s="778"/>
      <c r="AI421" s="778"/>
      <c r="AJ421" s="777"/>
      <c r="AK421" s="513"/>
      <c r="AL421" s="101"/>
    </row>
    <row r="422" spans="2:38">
      <c r="B422" s="620"/>
      <c r="C422" s="41" t="s">
        <v>239</v>
      </c>
      <c r="D422" s="42"/>
      <c r="E422" s="141">
        <f t="shared" ref="E422:P422" si="118">E398+E410</f>
        <v>47.233500000000006</v>
      </c>
      <c r="F422" s="233">
        <f t="shared" si="118"/>
        <v>41.029600000000002</v>
      </c>
      <c r="G422" s="233">
        <f t="shared" si="118"/>
        <v>219.21710000000002</v>
      </c>
      <c r="H422" s="233">
        <f t="shared" si="118"/>
        <v>1438.0437000000002</v>
      </c>
      <c r="I422" s="233">
        <f t="shared" si="118"/>
        <v>64.877200000000002</v>
      </c>
      <c r="J422" s="233">
        <f t="shared" si="118"/>
        <v>0.95689999999999997</v>
      </c>
      <c r="K422" s="233">
        <f t="shared" si="118"/>
        <v>1.3227</v>
      </c>
      <c r="L422" s="667">
        <f t="shared" si="118"/>
        <v>894.12879999999996</v>
      </c>
      <c r="M422" s="667">
        <f t="shared" si="118"/>
        <v>482.17579999999998</v>
      </c>
      <c r="N422" s="667">
        <f t="shared" si="118"/>
        <v>844.77610000000004</v>
      </c>
      <c r="O422" s="667">
        <f t="shared" si="118"/>
        <v>212.47300000000001</v>
      </c>
      <c r="P422" s="621">
        <f t="shared" si="118"/>
        <v>8.2616999999999994</v>
      </c>
      <c r="Q422" s="286"/>
      <c r="R422" s="120"/>
      <c r="S422" s="171"/>
      <c r="T422" s="2503"/>
      <c r="U422" s="2503"/>
      <c r="V422" s="2503"/>
      <c r="W422" s="2503"/>
      <c r="X422" s="2503"/>
      <c r="Y422" s="2503"/>
      <c r="Z422" s="2503"/>
      <c r="AA422" s="2503"/>
      <c r="AB422" s="101"/>
      <c r="AC422" s="146"/>
      <c r="AD422" s="146"/>
      <c r="AE422" s="146"/>
      <c r="AF422" s="146"/>
      <c r="AG422" s="146"/>
      <c r="AH422" s="146"/>
      <c r="AI422" s="146"/>
      <c r="AJ422" s="146"/>
      <c r="AK422" s="513"/>
      <c r="AL422" s="101"/>
    </row>
    <row r="423" spans="2:38">
      <c r="B423" s="380"/>
      <c r="C423" s="644" t="s">
        <v>11</v>
      </c>
      <c r="D423" s="1120">
        <v>0.6</v>
      </c>
      <c r="E423" s="1897">
        <f t="shared" ref="E423:P423" si="119">E624</f>
        <v>46.2</v>
      </c>
      <c r="F423" s="1894">
        <f t="shared" si="119"/>
        <v>47.4</v>
      </c>
      <c r="G423" s="1894">
        <f t="shared" si="119"/>
        <v>201</v>
      </c>
      <c r="H423" s="1894">
        <f t="shared" si="119"/>
        <v>1410</v>
      </c>
      <c r="I423" s="1894">
        <f t="shared" si="119"/>
        <v>36</v>
      </c>
      <c r="J423" s="1894">
        <f t="shared" si="119"/>
        <v>0.72</v>
      </c>
      <c r="K423" s="1894">
        <f t="shared" si="119"/>
        <v>0.84</v>
      </c>
      <c r="L423" s="1894">
        <f t="shared" si="119"/>
        <v>420</v>
      </c>
      <c r="M423" s="1895">
        <f t="shared" si="119"/>
        <v>660</v>
      </c>
      <c r="N423" s="1895">
        <f t="shared" si="119"/>
        <v>660</v>
      </c>
      <c r="O423" s="1895">
        <f t="shared" si="119"/>
        <v>150</v>
      </c>
      <c r="P423" s="1896">
        <f t="shared" si="119"/>
        <v>7.2</v>
      </c>
      <c r="Q423" s="286"/>
      <c r="R423" s="40"/>
      <c r="S423" s="101"/>
      <c r="T423" s="342"/>
      <c r="U423" s="342"/>
      <c r="V423" s="342"/>
      <c r="W423" s="342"/>
      <c r="X423" s="342"/>
      <c r="Y423" s="342"/>
      <c r="Z423" s="342"/>
      <c r="AA423" s="342"/>
      <c r="AB423" s="101"/>
      <c r="AC423" s="281"/>
      <c r="AD423" s="281"/>
      <c r="AE423" s="281"/>
      <c r="AF423" s="281"/>
      <c r="AG423" s="281"/>
      <c r="AH423" s="281"/>
      <c r="AI423" s="281"/>
      <c r="AJ423" s="281"/>
      <c r="AK423" s="513"/>
      <c r="AL423" s="101"/>
    </row>
    <row r="424" spans="2:38" ht="15.75" thickBot="1">
      <c r="B424" s="227"/>
      <c r="C424" s="693" t="s">
        <v>345</v>
      </c>
      <c r="D424" s="715"/>
      <c r="E424" s="704">
        <f t="shared" ref="E424:P424" si="120">(E422*100/E670)-60</f>
        <v>1.3422077922077946</v>
      </c>
      <c r="F424" s="705">
        <f t="shared" si="120"/>
        <v>-8.06379746835443</v>
      </c>
      <c r="G424" s="705">
        <f t="shared" si="120"/>
        <v>5.4379402985074705</v>
      </c>
      <c r="H424" s="705">
        <f t="shared" si="120"/>
        <v>1.1933489361702243</v>
      </c>
      <c r="I424" s="705">
        <f t="shared" si="120"/>
        <v>48.128666666666675</v>
      </c>
      <c r="J424" s="705">
        <f t="shared" si="120"/>
        <v>19.741666666666674</v>
      </c>
      <c r="K424" s="705">
        <f t="shared" si="120"/>
        <v>34.478571428571442</v>
      </c>
      <c r="L424" s="705">
        <f t="shared" si="120"/>
        <v>67.732685714285694</v>
      </c>
      <c r="M424" s="705">
        <f t="shared" si="120"/>
        <v>-16.165836363636359</v>
      </c>
      <c r="N424" s="705">
        <f t="shared" si="120"/>
        <v>16.797827272727275</v>
      </c>
      <c r="O424" s="705">
        <f t="shared" si="120"/>
        <v>24.989200000000011</v>
      </c>
      <c r="P424" s="709">
        <f t="shared" si="120"/>
        <v>8.8474999999999966</v>
      </c>
      <c r="Q424" s="286"/>
      <c r="R424" s="11"/>
      <c r="S424" s="101"/>
      <c r="T424" s="96"/>
      <c r="U424" s="101"/>
      <c r="V424" s="111"/>
      <c r="W424" s="174"/>
      <c r="X424" s="503"/>
      <c r="Y424" s="502"/>
      <c r="Z424" s="116"/>
      <c r="AA424" s="101"/>
      <c r="AB424" s="101"/>
      <c r="AC424" s="489"/>
      <c r="AD424" s="489"/>
      <c r="AE424" s="489"/>
      <c r="AF424" s="490"/>
      <c r="AG424" s="490"/>
      <c r="AH424" s="490"/>
      <c r="AI424" s="490"/>
      <c r="AJ424" s="489"/>
      <c r="AK424" s="513"/>
      <c r="AL424" s="101"/>
    </row>
    <row r="425" spans="2:38" ht="15.75" thickBot="1">
      <c r="E425" s="1904"/>
      <c r="F425" s="1904"/>
      <c r="G425" s="1904"/>
      <c r="H425" s="1904"/>
      <c r="I425" s="1904"/>
      <c r="J425" s="1904"/>
      <c r="K425" s="1904"/>
      <c r="L425" s="1904"/>
      <c r="M425" s="1904"/>
      <c r="N425" s="1904"/>
      <c r="O425" s="1904"/>
      <c r="P425" s="1904"/>
      <c r="Q425" s="286"/>
      <c r="R425" s="110"/>
      <c r="S425" s="110"/>
      <c r="T425" s="2668"/>
      <c r="U425" s="91"/>
      <c r="V425" s="547"/>
      <c r="W425" s="548"/>
      <c r="X425" s="200"/>
      <c r="Y425" s="213"/>
      <c r="Z425" s="116"/>
      <c r="AA425" s="101"/>
      <c r="AB425" s="101"/>
      <c r="AC425" s="777"/>
      <c r="AD425" s="777"/>
      <c r="AE425" s="777"/>
      <c r="AF425" s="777"/>
      <c r="AG425" s="778"/>
      <c r="AH425" s="778"/>
      <c r="AI425" s="778"/>
      <c r="AJ425" s="777"/>
      <c r="AK425" s="513"/>
      <c r="AL425" s="101"/>
    </row>
    <row r="426" spans="2:38">
      <c r="B426" s="620"/>
      <c r="C426" s="41" t="s">
        <v>238</v>
      </c>
      <c r="D426" s="42"/>
      <c r="E426" s="141">
        <f t="shared" ref="E426:P426" si="121">E410+E418</f>
        <v>39.339399999999998</v>
      </c>
      <c r="F426" s="233">
        <f t="shared" si="121"/>
        <v>33.763000000000005</v>
      </c>
      <c r="G426" s="233">
        <f t="shared" si="121"/>
        <v>153.48240000000001</v>
      </c>
      <c r="H426" s="233">
        <f t="shared" si="121"/>
        <v>1078.6770000000001</v>
      </c>
      <c r="I426" s="233">
        <f t="shared" si="121"/>
        <v>48.1768</v>
      </c>
      <c r="J426" s="233">
        <f t="shared" si="121"/>
        <v>0.6581999999999999</v>
      </c>
      <c r="K426" s="233">
        <f t="shared" si="121"/>
        <v>1.1263000000000001</v>
      </c>
      <c r="L426" s="667">
        <f t="shared" si="121"/>
        <v>791.52029999999991</v>
      </c>
      <c r="M426" s="667">
        <f t="shared" si="121"/>
        <v>508.06969999999995</v>
      </c>
      <c r="N426" s="667">
        <f t="shared" si="121"/>
        <v>613.61890000000005</v>
      </c>
      <c r="O426" s="667">
        <f t="shared" si="121"/>
        <v>112.30089000000001</v>
      </c>
      <c r="P426" s="621">
        <f t="shared" si="121"/>
        <v>6.5796999999999999</v>
      </c>
      <c r="Q426" s="286"/>
      <c r="R426" s="101"/>
      <c r="S426" s="110"/>
      <c r="T426" s="96"/>
      <c r="U426" s="93"/>
      <c r="V426" s="101"/>
      <c r="W426" s="101"/>
      <c r="X426" s="210"/>
      <c r="Y426" s="171"/>
      <c r="Z426" s="116"/>
      <c r="AA426" s="101"/>
      <c r="AB426" s="101"/>
      <c r="AC426" s="146"/>
      <c r="AD426" s="146"/>
      <c r="AE426" s="146"/>
      <c r="AF426" s="146"/>
      <c r="AG426" s="146"/>
      <c r="AH426" s="146"/>
      <c r="AI426" s="146"/>
      <c r="AJ426" s="146"/>
      <c r="AK426" s="513"/>
      <c r="AL426" s="101"/>
    </row>
    <row r="427" spans="2:38">
      <c r="B427" s="380"/>
      <c r="C427" s="644" t="s">
        <v>11</v>
      </c>
      <c r="D427" s="1120">
        <v>0.45</v>
      </c>
      <c r="E427" s="1897">
        <f t="shared" ref="E427:P427" si="122">E628</f>
        <v>34.65</v>
      </c>
      <c r="F427" s="1894">
        <f t="shared" si="122"/>
        <v>35.549999999999997</v>
      </c>
      <c r="G427" s="1894">
        <f t="shared" si="122"/>
        <v>150.75</v>
      </c>
      <c r="H427" s="1894">
        <f t="shared" si="122"/>
        <v>1057.5</v>
      </c>
      <c r="I427" s="1894">
        <f t="shared" si="122"/>
        <v>27</v>
      </c>
      <c r="J427" s="1894">
        <f t="shared" si="122"/>
        <v>0.54</v>
      </c>
      <c r="K427" s="1894">
        <f t="shared" si="122"/>
        <v>0.63</v>
      </c>
      <c r="L427" s="1894">
        <f t="shared" si="122"/>
        <v>315</v>
      </c>
      <c r="M427" s="1895">
        <f t="shared" si="122"/>
        <v>495</v>
      </c>
      <c r="N427" s="1895">
        <f t="shared" si="122"/>
        <v>495</v>
      </c>
      <c r="O427" s="1895">
        <f t="shared" si="122"/>
        <v>112.5</v>
      </c>
      <c r="P427" s="1896">
        <f t="shared" si="122"/>
        <v>5.4</v>
      </c>
      <c r="Q427" s="286"/>
      <c r="R427" s="101"/>
      <c r="S427" s="101"/>
      <c r="T427" s="109"/>
      <c r="U427" s="101"/>
      <c r="V427" s="349"/>
      <c r="W427" s="349"/>
      <c r="X427" s="210"/>
      <c r="Y427" s="116"/>
      <c r="Z427" s="116"/>
      <c r="AA427" s="101"/>
      <c r="AB427" s="101"/>
      <c r="AC427" s="281"/>
      <c r="AD427" s="281"/>
      <c r="AE427" s="3150"/>
      <c r="AF427" s="281"/>
      <c r="AG427" s="281"/>
      <c r="AH427" s="281"/>
      <c r="AI427" s="281"/>
      <c r="AJ427" s="3150"/>
      <c r="AK427" s="513"/>
      <c r="AL427" s="101"/>
    </row>
    <row r="428" spans="2:38" ht="15.75" thickBot="1">
      <c r="B428" s="227"/>
      <c r="C428" s="693" t="s">
        <v>345</v>
      </c>
      <c r="D428" s="715"/>
      <c r="E428" s="704">
        <f t="shared" ref="E428:P428" si="123">(E426*100/E670)-45</f>
        <v>6.0901298701298643</v>
      </c>
      <c r="F428" s="705">
        <f t="shared" si="123"/>
        <v>-2.2620253164556914</v>
      </c>
      <c r="G428" s="705">
        <f t="shared" si="123"/>
        <v>0.81564179104478285</v>
      </c>
      <c r="H428" s="705">
        <f t="shared" si="123"/>
        <v>0.90114893617021607</v>
      </c>
      <c r="I428" s="705">
        <f t="shared" si="123"/>
        <v>35.294666666666672</v>
      </c>
      <c r="J428" s="705">
        <f t="shared" si="123"/>
        <v>9.8499999999999943</v>
      </c>
      <c r="K428" s="705">
        <f t="shared" si="123"/>
        <v>35.450000000000017</v>
      </c>
      <c r="L428" s="705">
        <f t="shared" si="123"/>
        <v>68.074328571428552</v>
      </c>
      <c r="M428" s="705">
        <f t="shared" si="123"/>
        <v>1.1881545454545375</v>
      </c>
      <c r="N428" s="705">
        <f t="shared" si="123"/>
        <v>10.783536363636372</v>
      </c>
      <c r="O428" s="705">
        <f t="shared" si="123"/>
        <v>-7.9643999999994719E-2</v>
      </c>
      <c r="P428" s="709">
        <f t="shared" si="123"/>
        <v>9.830833333333338</v>
      </c>
      <c r="Q428" s="286"/>
      <c r="R428" s="101"/>
      <c r="S428" s="101"/>
      <c r="T428" s="109"/>
      <c r="U428" s="101"/>
      <c r="V428" s="116"/>
      <c r="W428" s="116"/>
      <c r="X428" s="116"/>
      <c r="Y428" s="116"/>
      <c r="Z428" s="116"/>
      <c r="AA428" s="101"/>
      <c r="AB428" s="101"/>
      <c r="AC428" s="3161"/>
      <c r="AD428" s="3161"/>
      <c r="AE428" s="3161"/>
      <c r="AF428" s="3169"/>
      <c r="AG428" s="3169"/>
      <c r="AH428" s="3168"/>
      <c r="AI428" s="3169"/>
      <c r="AJ428" s="3161"/>
      <c r="AK428" s="513"/>
      <c r="AL428" s="101"/>
    </row>
    <row r="429" spans="2:38" ht="15.75" thickBot="1">
      <c r="E429" s="1904"/>
      <c r="F429" s="1904"/>
      <c r="G429" s="1904"/>
      <c r="H429" s="1904"/>
      <c r="I429" s="1904"/>
      <c r="J429" s="1904"/>
      <c r="K429" s="1916"/>
      <c r="L429" s="1904"/>
      <c r="M429" s="1904"/>
      <c r="N429" s="1904"/>
      <c r="O429" s="1904"/>
      <c r="P429" s="1916"/>
      <c r="Q429" s="286"/>
      <c r="R429" s="101"/>
      <c r="S429" s="1610"/>
      <c r="T429" s="109"/>
      <c r="U429" s="213"/>
      <c r="V429" s="116"/>
      <c r="W429" s="116"/>
      <c r="X429" s="116"/>
      <c r="Y429" s="116"/>
      <c r="Z429" s="116"/>
      <c r="AA429" s="101"/>
      <c r="AB429" s="101"/>
      <c r="AC429" s="777"/>
      <c r="AD429" s="777"/>
      <c r="AE429" s="777"/>
      <c r="AF429" s="777"/>
      <c r="AG429" s="778"/>
      <c r="AH429" s="778"/>
      <c r="AI429" s="778"/>
      <c r="AJ429" s="777"/>
      <c r="AK429" s="513"/>
      <c r="AL429" s="101"/>
    </row>
    <row r="430" spans="2:38">
      <c r="B430" s="694" t="s">
        <v>266</v>
      </c>
      <c r="C430" s="41"/>
      <c r="D430" s="42"/>
      <c r="E430" s="679">
        <f t="shared" ref="E430:P430" si="124">E398+E410+E418</f>
        <v>59.502200000000002</v>
      </c>
      <c r="F430" s="680">
        <f t="shared" si="124"/>
        <v>44.578299999999999</v>
      </c>
      <c r="G430" s="680">
        <f t="shared" si="124"/>
        <v>251.17610000000002</v>
      </c>
      <c r="H430" s="680">
        <f t="shared" si="124"/>
        <v>1647.5149000000001</v>
      </c>
      <c r="I430" s="680">
        <f t="shared" si="124"/>
        <v>71.469099999999997</v>
      </c>
      <c r="J430" s="680">
        <f t="shared" si="124"/>
        <v>1.0591999999999999</v>
      </c>
      <c r="K430" s="680">
        <f t="shared" si="124"/>
        <v>1.5053000000000001</v>
      </c>
      <c r="L430" s="1296">
        <f t="shared" si="124"/>
        <v>983.90030000000002</v>
      </c>
      <c r="M430" s="1296">
        <f t="shared" si="124"/>
        <v>665.77659999999992</v>
      </c>
      <c r="N430" s="1392">
        <f t="shared" si="124"/>
        <v>962.19250000000011</v>
      </c>
      <c r="O430" s="1296">
        <f t="shared" si="124"/>
        <v>219.67829</v>
      </c>
      <c r="P430" s="714">
        <f t="shared" si="124"/>
        <v>9.0713999999999988</v>
      </c>
      <c r="Q430" s="286"/>
      <c r="R430" s="101"/>
      <c r="S430" s="101"/>
      <c r="T430" s="116"/>
      <c r="U430" s="116"/>
      <c r="V430" s="177"/>
      <c r="W430" s="541"/>
      <c r="X430" s="541"/>
      <c r="Y430" s="542"/>
      <c r="Z430" s="116"/>
      <c r="AA430" s="101"/>
      <c r="AB430" s="101"/>
      <c r="AC430" s="146"/>
      <c r="AD430" s="146"/>
      <c r="AE430" s="146"/>
      <c r="AF430" s="146"/>
      <c r="AG430" s="146"/>
      <c r="AH430" s="146"/>
      <c r="AI430" s="146"/>
      <c r="AJ430" s="146"/>
      <c r="AK430" s="513"/>
      <c r="AL430" s="101"/>
    </row>
    <row r="431" spans="2:38">
      <c r="B431" s="695"/>
      <c r="C431" s="696" t="s">
        <v>11</v>
      </c>
      <c r="D431" s="1120">
        <v>0.7</v>
      </c>
      <c r="E431" s="1897">
        <f t="shared" ref="E431:P431" si="125">E632</f>
        <v>53.9</v>
      </c>
      <c r="F431" s="1894">
        <f t="shared" si="125"/>
        <v>55.3</v>
      </c>
      <c r="G431" s="1894">
        <f t="shared" si="125"/>
        <v>234.5</v>
      </c>
      <c r="H431" s="1894">
        <f t="shared" si="125"/>
        <v>1645</v>
      </c>
      <c r="I431" s="1894">
        <f t="shared" si="125"/>
        <v>42</v>
      </c>
      <c r="J431" s="1894">
        <f t="shared" si="125"/>
        <v>0.84</v>
      </c>
      <c r="K431" s="1894">
        <f t="shared" si="125"/>
        <v>0.98</v>
      </c>
      <c r="L431" s="1894">
        <f t="shared" si="125"/>
        <v>490</v>
      </c>
      <c r="M431" s="1895">
        <f t="shared" si="125"/>
        <v>770</v>
      </c>
      <c r="N431" s="1895">
        <f t="shared" si="125"/>
        <v>770</v>
      </c>
      <c r="O431" s="1895">
        <f t="shared" si="125"/>
        <v>175</v>
      </c>
      <c r="P431" s="1896">
        <f t="shared" si="125"/>
        <v>8.4</v>
      </c>
      <c r="Q431" s="286"/>
      <c r="R431" s="347"/>
      <c r="S431" s="175"/>
      <c r="T431" s="543"/>
      <c r="U431" s="543"/>
      <c r="V431" s="543"/>
      <c r="W431" s="175"/>
      <c r="X431" s="544"/>
      <c r="Y431" s="271"/>
      <c r="Z431" s="116"/>
      <c r="AA431" s="101"/>
      <c r="AB431" s="101"/>
      <c r="AC431" s="116"/>
      <c r="AD431" s="116"/>
      <c r="AE431" s="116"/>
      <c r="AF431" s="116"/>
      <c r="AG431" s="116"/>
      <c r="AH431" s="116"/>
      <c r="AI431" s="116"/>
      <c r="AJ431" s="116"/>
      <c r="AK431" s="513"/>
      <c r="AL431" s="101"/>
    </row>
    <row r="432" spans="2:38" ht="15.75" thickBot="1">
      <c r="B432" s="227"/>
      <c r="C432" s="693" t="s">
        <v>345</v>
      </c>
      <c r="D432" s="715"/>
      <c r="E432" s="704">
        <f t="shared" ref="E432:P432" si="126">(E430*100/E670)-70</f>
        <v>7.2755844155844187</v>
      </c>
      <c r="F432" s="705">
        <f t="shared" si="126"/>
        <v>-13.571772151898735</v>
      </c>
      <c r="G432" s="705">
        <f t="shared" si="126"/>
        <v>4.9779402985074626</v>
      </c>
      <c r="H432" s="705">
        <f t="shared" si="126"/>
        <v>0.1070170212766044</v>
      </c>
      <c r="I432" s="705">
        <f t="shared" si="126"/>
        <v>49.115166666666667</v>
      </c>
      <c r="J432" s="705">
        <f t="shared" si="126"/>
        <v>18.266666666666666</v>
      </c>
      <c r="K432" s="705">
        <f t="shared" si="126"/>
        <v>37.521428571428572</v>
      </c>
      <c r="L432" s="705">
        <f t="shared" si="126"/>
        <v>70.557185714285708</v>
      </c>
      <c r="M432" s="705">
        <f t="shared" si="126"/>
        <v>-9.474854545454555</v>
      </c>
      <c r="N432" s="705">
        <f t="shared" si="126"/>
        <v>17.472045454545466</v>
      </c>
      <c r="O432" s="705">
        <f t="shared" si="126"/>
        <v>17.871316000000007</v>
      </c>
      <c r="P432" s="709">
        <f t="shared" si="126"/>
        <v>5.5949999999999847</v>
      </c>
      <c r="Q432" s="286"/>
      <c r="R432" s="101"/>
      <c r="S432" s="203"/>
      <c r="T432" s="545"/>
      <c r="U432" s="545"/>
      <c r="V432" s="545"/>
      <c r="W432" s="203"/>
      <c r="X432" s="271"/>
      <c r="Y432" s="271"/>
      <c r="Z432" s="116"/>
      <c r="AA432" s="101"/>
      <c r="AB432" s="101"/>
      <c r="AC432" s="116"/>
      <c r="AD432" s="116"/>
      <c r="AE432" s="116"/>
      <c r="AF432" s="116"/>
      <c r="AG432" s="116"/>
      <c r="AH432" s="116"/>
      <c r="AI432" s="116"/>
      <c r="AJ432" s="116"/>
      <c r="AK432" s="101"/>
      <c r="AL432" s="101"/>
    </row>
    <row r="433" spans="2:38">
      <c r="R433" s="101"/>
      <c r="S433" s="93"/>
      <c r="T433" s="111"/>
      <c r="U433" s="111"/>
      <c r="V433" s="111"/>
      <c r="W433" s="174"/>
      <c r="X433" s="503"/>
      <c r="Y433" s="546"/>
      <c r="Z433" s="116"/>
      <c r="AA433" s="101"/>
      <c r="AB433" s="101"/>
      <c r="AC433" s="116"/>
      <c r="AD433" s="116"/>
      <c r="AE433" s="116"/>
      <c r="AF433" s="116"/>
      <c r="AG433" s="116"/>
      <c r="AH433" s="116"/>
      <c r="AI433" s="116"/>
      <c r="AJ433" s="116"/>
      <c r="AK433" s="513"/>
      <c r="AL433" s="101"/>
    </row>
    <row r="434" spans="2:38">
      <c r="R434" s="101"/>
      <c r="S434" s="93"/>
      <c r="T434" s="111"/>
      <c r="U434" s="111"/>
      <c r="V434" s="470"/>
      <c r="W434" s="174"/>
      <c r="X434" s="509"/>
      <c r="Y434" s="514"/>
      <c r="Z434" s="116"/>
      <c r="AA434" s="101"/>
      <c r="AB434" s="101"/>
      <c r="AC434" s="146"/>
      <c r="AD434" s="146"/>
      <c r="AE434" s="146"/>
      <c r="AF434" s="146"/>
      <c r="AG434" s="146"/>
      <c r="AH434" s="146"/>
      <c r="AI434" s="146"/>
      <c r="AJ434" s="146"/>
      <c r="AK434" s="513"/>
      <c r="AL434" s="101"/>
    </row>
    <row r="435" spans="2:38">
      <c r="I435" s="2533"/>
      <c r="J435" s="2533"/>
      <c r="K435" s="2533"/>
      <c r="L435" s="2533"/>
      <c r="M435" s="2533"/>
      <c r="N435" s="2533"/>
      <c r="O435" s="2533"/>
      <c r="P435" s="2533"/>
      <c r="Q435" s="2533"/>
      <c r="R435" s="203"/>
      <c r="S435" s="93"/>
      <c r="T435" s="146"/>
      <c r="U435" s="146"/>
      <c r="V435" s="173"/>
      <c r="W435" s="174"/>
      <c r="X435" s="555"/>
      <c r="Y435" s="502"/>
      <c r="Z435" s="116"/>
      <c r="AA435" s="101"/>
      <c r="AB435" s="101"/>
      <c r="AC435" s="116"/>
      <c r="AD435" s="116"/>
      <c r="AE435" s="100"/>
      <c r="AF435" s="116"/>
      <c r="AG435" s="116"/>
      <c r="AH435" s="116"/>
      <c r="AI435" s="116"/>
      <c r="AJ435" s="116"/>
      <c r="AK435" s="101"/>
      <c r="AL435" s="101"/>
    </row>
    <row r="436" spans="2:38">
      <c r="I436" s="1180"/>
      <c r="J436" s="1180"/>
      <c r="K436" s="1180"/>
      <c r="L436" s="1180"/>
      <c r="M436" s="1180"/>
      <c r="N436" s="1180"/>
      <c r="O436" s="1180"/>
      <c r="P436" s="1180"/>
      <c r="Q436" s="286"/>
      <c r="R436" s="196"/>
      <c r="S436" s="93"/>
      <c r="T436" s="111"/>
      <c r="U436" s="111"/>
      <c r="V436" s="111"/>
      <c r="W436" s="174"/>
      <c r="X436" s="153"/>
      <c r="Y436" s="502"/>
      <c r="Z436" s="116"/>
      <c r="AA436" s="101"/>
      <c r="AB436" s="101"/>
      <c r="AC436" s="101"/>
      <c r="AD436" s="101"/>
      <c r="AE436" s="121"/>
      <c r="AF436" s="121"/>
      <c r="AG436" s="101"/>
      <c r="AH436" s="101"/>
      <c r="AI436" s="101"/>
      <c r="AJ436" s="101"/>
      <c r="AK436" s="101"/>
      <c r="AL436" s="101"/>
    </row>
    <row r="437" spans="2:38">
      <c r="C437" s="646"/>
      <c r="D437" s="12" t="s">
        <v>174</v>
      </c>
      <c r="E437" s="288"/>
      <c r="K437" s="295"/>
      <c r="R437" s="171"/>
      <c r="S437" s="91"/>
      <c r="T437" s="111"/>
      <c r="U437" s="111"/>
      <c r="V437" s="111"/>
      <c r="W437" s="174"/>
      <c r="X437" s="503"/>
      <c r="Y437" s="556"/>
      <c r="Z437" s="116"/>
      <c r="AA437" s="101"/>
      <c r="AB437" s="101"/>
      <c r="AC437" s="218"/>
      <c r="AD437" s="116"/>
      <c r="AE437" s="116"/>
      <c r="AF437" s="116"/>
      <c r="AG437" s="116"/>
      <c r="AH437" s="116"/>
      <c r="AI437" s="116"/>
      <c r="AJ437" s="116"/>
      <c r="AK437" s="101"/>
      <c r="AL437" s="101"/>
    </row>
    <row r="438" spans="2:38">
      <c r="C438" s="13" t="s">
        <v>394</v>
      </c>
      <c r="D438" s="143"/>
      <c r="E438" s="2"/>
      <c r="F438"/>
      <c r="I438"/>
      <c r="J438"/>
      <c r="K438" s="26"/>
      <c r="L438" s="26"/>
      <c r="M438"/>
      <c r="N438"/>
      <c r="O438"/>
      <c r="P438"/>
      <c r="Q438" s="101"/>
      <c r="R438" s="96"/>
      <c r="S438" s="93"/>
      <c r="T438" s="111"/>
      <c r="U438" s="111"/>
      <c r="V438" s="111"/>
      <c r="W438" s="174"/>
      <c r="X438" s="503"/>
      <c r="Y438" s="502"/>
      <c r="Z438" s="116"/>
      <c r="AA438" s="101"/>
      <c r="AB438" s="101"/>
      <c r="AC438" s="116"/>
      <c r="AD438" s="116"/>
      <c r="AE438" s="116"/>
      <c r="AF438" s="116"/>
      <c r="AG438" s="116"/>
      <c r="AH438" s="116"/>
      <c r="AI438" s="116"/>
      <c r="AJ438" s="116"/>
      <c r="AK438" s="101"/>
      <c r="AL438" s="101"/>
    </row>
    <row r="439" spans="2:38" ht="15.75">
      <c r="C439" s="25" t="s">
        <v>272</v>
      </c>
      <c r="I439" s="724" t="s">
        <v>283</v>
      </c>
      <c r="N439" s="5"/>
      <c r="R439" s="96"/>
      <c r="S439" s="93"/>
      <c r="T439" s="111"/>
      <c r="U439" s="111"/>
      <c r="V439" s="111"/>
      <c r="W439" s="174"/>
      <c r="X439" s="503"/>
      <c r="Y439" s="502"/>
      <c r="Z439" s="116"/>
      <c r="AA439" s="101"/>
      <c r="AB439" s="101"/>
      <c r="AC439" s="116"/>
      <c r="AD439" s="181"/>
      <c r="AE439" s="116"/>
      <c r="AF439" s="116"/>
      <c r="AG439" s="96"/>
      <c r="AH439" s="496"/>
      <c r="AI439" s="116"/>
      <c r="AJ439" s="114"/>
      <c r="AK439" s="101"/>
      <c r="AL439" s="101"/>
    </row>
    <row r="440" spans="2:38">
      <c r="C440" s="646" t="s">
        <v>395</v>
      </c>
      <c r="R440" s="96"/>
      <c r="S440" s="95"/>
      <c r="T440" s="547"/>
      <c r="U440" s="547"/>
      <c r="V440" s="557"/>
      <c r="W440" s="548"/>
      <c r="X440" s="200"/>
      <c r="Y440" s="213"/>
      <c r="Z440" s="116"/>
      <c r="AA440" s="101"/>
      <c r="AB440" s="101"/>
      <c r="AC440" s="177"/>
      <c r="AD440" s="116"/>
      <c r="AE440" s="110"/>
      <c r="AF440" s="116"/>
      <c r="AG440" s="574"/>
      <c r="AH440" s="116"/>
      <c r="AI440" s="116"/>
      <c r="AJ440" s="101"/>
      <c r="AK440" s="3164"/>
      <c r="AL440" s="101"/>
    </row>
    <row r="441" spans="2:38" ht="21.75" thickBot="1">
      <c r="B441" s="2" t="s">
        <v>473</v>
      </c>
      <c r="C441" s="26"/>
      <c r="D441"/>
      <c r="F441" s="32" t="s">
        <v>477</v>
      </c>
      <c r="J441" s="29" t="s">
        <v>0</v>
      </c>
      <c r="M441" s="74" t="s">
        <v>466</v>
      </c>
      <c r="N441" s="33"/>
      <c r="P441" s="114"/>
      <c r="R441" s="96"/>
      <c r="S441" s="116"/>
      <c r="T441" s="101"/>
      <c r="U441" s="101"/>
      <c r="V441" s="101"/>
      <c r="W441" s="101"/>
      <c r="X441" s="101"/>
      <c r="Y441" s="101"/>
      <c r="Z441" s="101"/>
      <c r="AA441" s="101"/>
      <c r="AB441" s="101"/>
      <c r="AC441" s="116"/>
      <c r="AD441" s="116"/>
      <c r="AE441" s="116"/>
      <c r="AF441" s="116"/>
      <c r="AG441" s="574"/>
      <c r="AH441" s="116"/>
      <c r="AI441" s="116"/>
      <c r="AJ441" s="116"/>
      <c r="AK441" s="187"/>
      <c r="AL441" s="101"/>
    </row>
    <row r="442" spans="2:38" ht="15.75" thickBot="1">
      <c r="B442" s="748" t="s">
        <v>268</v>
      </c>
      <c r="C442" s="784" t="s">
        <v>401</v>
      </c>
      <c r="D442" s="746" t="s">
        <v>144</v>
      </c>
      <c r="E442" s="753" t="s">
        <v>145</v>
      </c>
      <c r="F442" s="330"/>
      <c r="G442" s="330"/>
      <c r="H442" s="39"/>
      <c r="I442" s="524" t="s">
        <v>249</v>
      </c>
      <c r="J442" s="39"/>
      <c r="K442" s="655"/>
      <c r="L442" s="441"/>
      <c r="M442" s="755" t="s">
        <v>278</v>
      </c>
      <c r="N442" s="39"/>
      <c r="O442" s="39"/>
      <c r="P442" s="65"/>
      <c r="Q442" s="691" t="s">
        <v>276</v>
      </c>
      <c r="R442" s="96"/>
      <c r="S442" s="153"/>
      <c r="T442" s="101"/>
      <c r="U442" s="101"/>
      <c r="V442" s="101"/>
      <c r="W442" s="101"/>
      <c r="X442" s="101"/>
      <c r="Y442" s="101"/>
      <c r="Z442" s="101"/>
      <c r="AA442" s="101"/>
      <c r="AB442" s="101"/>
      <c r="AC442" s="116"/>
      <c r="AD442" s="116"/>
      <c r="AE442" s="116"/>
      <c r="AF442" s="116"/>
      <c r="AG442" s="772"/>
      <c r="AH442" s="772"/>
      <c r="AI442" s="772"/>
      <c r="AJ442" s="772"/>
      <c r="AK442" s="187"/>
      <c r="AL442" s="101"/>
    </row>
    <row r="443" spans="2:38" ht="15.75" thickBot="1">
      <c r="B443" s="749" t="s">
        <v>251</v>
      </c>
      <c r="C443" s="388"/>
      <c r="D443" s="750" t="s">
        <v>151</v>
      </c>
      <c r="E443" s="553"/>
      <c r="F443" s="752"/>
      <c r="G443" s="1305" t="s">
        <v>404</v>
      </c>
      <c r="H443" s="1242" t="s">
        <v>381</v>
      </c>
      <c r="I443" s="756"/>
      <c r="J443" s="756"/>
      <c r="K443" s="756"/>
      <c r="L443" s="757"/>
      <c r="M443" s="758" t="s">
        <v>277</v>
      </c>
      <c r="N443" s="756"/>
      <c r="O443" s="756"/>
      <c r="P443" s="757"/>
      <c r="Q443" s="731" t="s">
        <v>274</v>
      </c>
      <c r="R443" s="96"/>
      <c r="S443" s="93"/>
      <c r="T443" s="101"/>
      <c r="U443" s="101"/>
      <c r="V443" s="101"/>
      <c r="W443" s="101"/>
      <c r="X443" s="101"/>
      <c r="Y443" s="101"/>
      <c r="Z443" s="101"/>
      <c r="AA443" s="101"/>
      <c r="AB443" s="101"/>
      <c r="AC443" s="342"/>
      <c r="AD443" s="342"/>
      <c r="AE443" s="342"/>
      <c r="AF443" s="342"/>
      <c r="AG443" s="342"/>
      <c r="AH443" s="342"/>
      <c r="AI443" s="342"/>
      <c r="AJ443" s="342"/>
      <c r="AK443" s="101"/>
      <c r="AL443" s="101"/>
    </row>
    <row r="444" spans="2:38">
      <c r="B444" s="749" t="s">
        <v>260</v>
      </c>
      <c r="C444" s="388" t="s">
        <v>150</v>
      </c>
      <c r="D444" s="624"/>
      <c r="E444" s="750" t="s">
        <v>152</v>
      </c>
      <c r="F444" s="747" t="s">
        <v>54</v>
      </c>
      <c r="G444" s="1305" t="s">
        <v>405</v>
      </c>
      <c r="H444" s="1244" t="s">
        <v>155</v>
      </c>
      <c r="I444" s="553"/>
      <c r="J444" s="1255"/>
      <c r="K444" s="39"/>
      <c r="L444" s="1255"/>
      <c r="M444" s="1256" t="s">
        <v>261</v>
      </c>
      <c r="N444" s="1257" t="s">
        <v>262</v>
      </c>
      <c r="O444" s="1258" t="s">
        <v>263</v>
      </c>
      <c r="P444" s="1259" t="s">
        <v>264</v>
      </c>
      <c r="Q444" s="730" t="s">
        <v>241</v>
      </c>
      <c r="R444" s="101"/>
      <c r="S444" s="93"/>
      <c r="T444" s="101"/>
      <c r="U444" s="101"/>
      <c r="V444" s="101"/>
      <c r="W444" s="101"/>
      <c r="X444" s="101"/>
      <c r="Y444" s="101"/>
      <c r="Z444" s="101"/>
      <c r="AA444" s="101"/>
      <c r="AB444" s="101"/>
      <c r="AC444" s="120"/>
      <c r="AD444" s="120"/>
      <c r="AE444" s="120"/>
      <c r="AF444" s="120"/>
      <c r="AG444" s="120"/>
      <c r="AH444" s="120"/>
      <c r="AI444" s="120"/>
      <c r="AJ444" s="120"/>
      <c r="AK444" s="513"/>
      <c r="AL444" s="101"/>
    </row>
    <row r="445" spans="2:38" ht="15.75" thickBot="1">
      <c r="B445" s="56"/>
      <c r="C445" s="647"/>
      <c r="D445" s="416"/>
      <c r="E445" s="751" t="s">
        <v>6</v>
      </c>
      <c r="F445" s="396" t="s">
        <v>7</v>
      </c>
      <c r="G445" s="1199" t="s">
        <v>8</v>
      </c>
      <c r="H445" s="1243" t="s">
        <v>340</v>
      </c>
      <c r="I445" s="1260" t="s">
        <v>252</v>
      </c>
      <c r="J445" s="1261" t="s">
        <v>253</v>
      </c>
      <c r="K445" s="1262" t="s">
        <v>254</v>
      </c>
      <c r="L445" s="1261" t="s">
        <v>255</v>
      </c>
      <c r="M445" s="1263" t="s">
        <v>256</v>
      </c>
      <c r="N445" s="1261" t="s">
        <v>257</v>
      </c>
      <c r="O445" s="1262" t="s">
        <v>258</v>
      </c>
      <c r="P445" s="1264" t="s">
        <v>259</v>
      </c>
      <c r="Q445" s="647"/>
      <c r="R445" s="101"/>
      <c r="S445" s="93"/>
      <c r="T445" s="111"/>
      <c r="U445" s="111"/>
      <c r="V445" s="111"/>
      <c r="W445" s="174"/>
      <c r="X445" s="503"/>
      <c r="Y445" s="502"/>
      <c r="Z445" s="116"/>
      <c r="AA445" s="101"/>
      <c r="AB445" s="101"/>
      <c r="AC445" s="328"/>
      <c r="AD445" s="328"/>
      <c r="AE445" s="328"/>
      <c r="AF445" s="174"/>
      <c r="AG445" s="498"/>
      <c r="AH445" s="498"/>
      <c r="AI445" s="146"/>
      <c r="AJ445" s="146"/>
      <c r="AK445" s="555"/>
      <c r="AL445" s="101"/>
    </row>
    <row r="446" spans="2:38">
      <c r="B446" s="78"/>
      <c r="C446" s="523" t="s">
        <v>131</v>
      </c>
      <c r="D446" s="1300"/>
      <c r="E446" s="686"/>
      <c r="F446" s="687"/>
      <c r="G446" s="678"/>
      <c r="H446" s="688"/>
      <c r="I446" s="663"/>
      <c r="J446" s="663"/>
      <c r="K446" s="663"/>
      <c r="L446" s="663"/>
      <c r="M446" s="663"/>
      <c r="N446" s="663"/>
      <c r="O446" s="663"/>
      <c r="P446" s="726"/>
      <c r="Q446" s="735"/>
      <c r="R446" s="171"/>
      <c r="S446" s="101"/>
      <c r="T446" s="101"/>
      <c r="U446" s="101"/>
      <c r="V446" s="101"/>
      <c r="W446" s="101"/>
      <c r="X446" s="101"/>
      <c r="Y446" s="101"/>
      <c r="Z446" s="101"/>
      <c r="AA446" s="101"/>
      <c r="AB446" s="101"/>
      <c r="AC446" s="328"/>
      <c r="AD446" s="328"/>
      <c r="AE446" s="328"/>
      <c r="AF446" s="174"/>
      <c r="AG446" s="498"/>
      <c r="AH446" s="498"/>
      <c r="AI446" s="146"/>
      <c r="AJ446" s="146"/>
      <c r="AK446" s="555"/>
      <c r="AL446" s="101"/>
    </row>
    <row r="447" spans="2:38">
      <c r="B447" s="742" t="str">
        <f>'7-11л. МЕНЮ '!I449</f>
        <v>181 / 17</v>
      </c>
      <c r="C447" s="240" t="str">
        <f>'7-11л. МЕНЮ '!B449</f>
        <v>Каша рисовая молочная жидкая</v>
      </c>
      <c r="D447" s="246">
        <f>'7-11л. МЕНЮ '!C449</f>
        <v>200</v>
      </c>
      <c r="E447" s="1245">
        <f>'7-11л. МЕНЮ '!D449</f>
        <v>4.5650000000000004</v>
      </c>
      <c r="F447" s="322">
        <f>'7-11л. МЕНЮ '!E449</f>
        <v>8.7309999999999999</v>
      </c>
      <c r="G447" s="322">
        <f>'7-11л. МЕНЮ '!F449</f>
        <v>29.303000000000001</v>
      </c>
      <c r="H447" s="664">
        <f>'7-11л. МЕНЮ '!G449</f>
        <v>213.934</v>
      </c>
      <c r="I447" s="1429">
        <v>0.48379</v>
      </c>
      <c r="J447" s="322">
        <v>1.2E-2</v>
      </c>
      <c r="K447" s="322">
        <v>0.15</v>
      </c>
      <c r="L447" s="669">
        <v>39.579000000000001</v>
      </c>
      <c r="M447" s="1306">
        <v>127.70650000000001</v>
      </c>
      <c r="N447" s="1306">
        <v>115.824</v>
      </c>
      <c r="O447" s="1752">
        <v>24.553999999999998</v>
      </c>
      <c r="P447" s="1157">
        <v>0.32700000000000001</v>
      </c>
      <c r="Q447" s="1466">
        <f>'7-11л. МЕНЮ '!H449</f>
        <v>30</v>
      </c>
      <c r="R447" s="96"/>
      <c r="S447" s="101"/>
      <c r="T447" s="101"/>
      <c r="U447" s="101"/>
      <c r="V447" s="101"/>
      <c r="W447" s="101"/>
      <c r="X447" s="101"/>
      <c r="Y447" s="101"/>
      <c r="Z447" s="101"/>
      <c r="AA447" s="101"/>
      <c r="AB447" s="101"/>
      <c r="AC447" s="146"/>
      <c r="AD447" s="146"/>
      <c r="AE447" s="146"/>
      <c r="AF447" s="174"/>
      <c r="AG447" s="146"/>
      <c r="AH447" s="146"/>
      <c r="AI447" s="146"/>
      <c r="AJ447" s="146"/>
      <c r="AK447" s="555"/>
      <c r="AL447" s="101"/>
    </row>
    <row r="448" spans="2:38">
      <c r="B448" s="742" t="str">
        <f>'7-11л. МЕНЮ '!I450</f>
        <v>54-1з/22</v>
      </c>
      <c r="C448" s="230" t="str">
        <f>'7-11л. МЕНЮ '!B450</f>
        <v>Сыр твёрдых сортов в нарезке</v>
      </c>
      <c r="D448" s="246">
        <f>'7-11л. МЕНЮ '!C450</f>
        <v>20</v>
      </c>
      <c r="E448" s="1245">
        <f>'7-11л. МЕНЮ '!D450</f>
        <v>4.6669999999999998</v>
      </c>
      <c r="F448" s="322">
        <f>'7-11л. МЕНЮ '!E450</f>
        <v>5.867</v>
      </c>
      <c r="G448" s="322">
        <f>'7-11л. МЕНЮ '!F450</f>
        <v>0</v>
      </c>
      <c r="H448" s="664">
        <f>'7-11л. МЕНЮ '!G450</f>
        <v>71.667000000000002</v>
      </c>
      <c r="I448" s="1284">
        <v>0.14668</v>
      </c>
      <c r="J448" s="322">
        <v>6.0000000000000001E-3</v>
      </c>
      <c r="K448" s="322">
        <v>0.06</v>
      </c>
      <c r="L448" s="664">
        <v>52</v>
      </c>
      <c r="M448" s="1753">
        <v>176</v>
      </c>
      <c r="N448" s="1306">
        <v>100</v>
      </c>
      <c r="O448" s="1157">
        <v>7.3339999999999996</v>
      </c>
      <c r="P448" s="1157">
        <v>0.2</v>
      </c>
      <c r="Q448" s="1466">
        <f>'7-11л. МЕНЮ '!H450</f>
        <v>12</v>
      </c>
      <c r="R448" s="106"/>
      <c r="S448" s="101"/>
      <c r="T448" s="101"/>
      <c r="U448" s="101"/>
      <c r="V448" s="101"/>
      <c r="W448" s="101"/>
      <c r="X448" s="101"/>
      <c r="Y448" s="101"/>
      <c r="Z448" s="101"/>
      <c r="AA448" s="101"/>
      <c r="AB448" s="101"/>
      <c r="AC448" s="146"/>
      <c r="AD448" s="146"/>
      <c r="AE448" s="146"/>
      <c r="AF448" s="174"/>
      <c r="AG448" s="146"/>
      <c r="AH448" s="146"/>
      <c r="AI448" s="146"/>
      <c r="AJ448" s="146"/>
      <c r="AK448" s="555"/>
      <c r="AL448" s="101"/>
    </row>
    <row r="449" spans="2:38">
      <c r="B449" s="1467" t="str">
        <f>'7-11л. МЕНЮ '!I451</f>
        <v>53-19з/22</v>
      </c>
      <c r="C449" s="230" t="str">
        <f>'7-11л. МЕНЮ '!B451</f>
        <v>Масло сливочное (порциями)</v>
      </c>
      <c r="D449" s="246">
        <f>'7-11л. МЕНЮ '!C451</f>
        <v>10</v>
      </c>
      <c r="E449" s="1245">
        <f>'7-11л. МЕНЮ '!D451</f>
        <v>0.1</v>
      </c>
      <c r="F449" s="322">
        <f>'7-11л. МЕНЮ '!E451</f>
        <v>7.2</v>
      </c>
      <c r="G449" s="322">
        <f>'7-11л. МЕНЮ '!F451</f>
        <v>0.1</v>
      </c>
      <c r="H449" s="664">
        <f>'7-11л. МЕНЮ '!G451</f>
        <v>66.099999999999994</v>
      </c>
      <c r="I449" s="1157">
        <v>0</v>
      </c>
      <c r="J449" s="1157">
        <v>0</v>
      </c>
      <c r="K449" s="1157">
        <v>0.01</v>
      </c>
      <c r="L449" s="664">
        <v>45</v>
      </c>
      <c r="M449" s="1157">
        <v>2.4</v>
      </c>
      <c r="N449" s="1157">
        <v>3</v>
      </c>
      <c r="O449" s="1157">
        <v>0</v>
      </c>
      <c r="P449" s="1748">
        <v>0.02</v>
      </c>
      <c r="Q449" s="1466">
        <f>'7-11л. МЕНЮ '!H451</f>
        <v>11</v>
      </c>
      <c r="R449" s="96"/>
      <c r="S449" s="101"/>
      <c r="T449" s="101"/>
      <c r="U449" s="101"/>
      <c r="V449" s="101"/>
      <c r="W449" s="101"/>
      <c r="X449" s="101"/>
      <c r="Y449" s="101"/>
      <c r="Z449" s="101"/>
      <c r="AA449" s="101"/>
      <c r="AB449" s="101"/>
      <c r="AC449" s="146"/>
      <c r="AD449" s="146"/>
      <c r="AE449" s="146"/>
      <c r="AF449" s="174"/>
      <c r="AG449" s="146"/>
      <c r="AH449" s="146"/>
      <c r="AI449" s="146"/>
      <c r="AJ449" s="146"/>
      <c r="AK449" s="555"/>
      <c r="AL449" s="101"/>
    </row>
    <row r="450" spans="2:38">
      <c r="B450" s="1467" t="str">
        <f>'7-11л. МЕНЮ '!I452</f>
        <v>457 / 21</v>
      </c>
      <c r="C450" s="230" t="str">
        <f>'7-11л. МЕНЮ '!B452</f>
        <v>Чай с сахаром</v>
      </c>
      <c r="D450" s="246">
        <f>'7-11л. МЕНЮ '!C452</f>
        <v>180</v>
      </c>
      <c r="E450" s="1245">
        <f>'7-11л. МЕНЮ '!D452</f>
        <v>0.17</v>
      </c>
      <c r="F450" s="322">
        <f>'7-11л. МЕНЮ '!E452</f>
        <v>0</v>
      </c>
      <c r="G450" s="322">
        <f>'7-11л. МЕНЮ '!F452</f>
        <v>5.8449999999999998</v>
      </c>
      <c r="H450" s="664">
        <f>'7-11л. МЕНЮ '!G452</f>
        <v>24.05</v>
      </c>
      <c r="I450" s="1429">
        <v>0.03</v>
      </c>
      <c r="J450" s="1429">
        <v>0</v>
      </c>
      <c r="K450" s="1429">
        <v>8.9999999999999993E-3</v>
      </c>
      <c r="L450" s="1285">
        <v>0.255</v>
      </c>
      <c r="M450" s="1752">
        <v>3.83</v>
      </c>
      <c r="N450" s="1439">
        <v>6.12</v>
      </c>
      <c r="O450" s="1752">
        <v>3.23</v>
      </c>
      <c r="P450" s="1157">
        <v>0.622</v>
      </c>
      <c r="Q450" s="1466">
        <f>'7-11л. МЕНЮ '!H452</f>
        <v>68</v>
      </c>
      <c r="R450" s="96"/>
      <c r="S450" s="101"/>
      <c r="T450" s="101"/>
      <c r="U450" s="101"/>
      <c r="V450" s="101"/>
      <c r="W450" s="101"/>
      <c r="X450" s="101"/>
      <c r="Y450" s="101"/>
      <c r="Z450" s="101"/>
      <c r="AA450" s="101"/>
      <c r="AB450" s="101"/>
      <c r="AC450" s="146"/>
      <c r="AD450" s="146"/>
      <c r="AE450" s="146"/>
      <c r="AF450" s="174"/>
      <c r="AG450" s="146"/>
      <c r="AH450" s="146"/>
      <c r="AI450" s="146"/>
      <c r="AJ450" s="146"/>
      <c r="AK450" s="555"/>
      <c r="AL450" s="101"/>
    </row>
    <row r="451" spans="2:38">
      <c r="B451" s="742" t="str">
        <f>'7-11л. МЕНЮ '!I453</f>
        <v>992/22</v>
      </c>
      <c r="C451" s="230" t="str">
        <f>'7-11л. МЕНЮ '!B453</f>
        <v>Булочка домашняя</v>
      </c>
      <c r="D451" s="246">
        <f>'7-11л. МЕНЮ '!C453</f>
        <v>35</v>
      </c>
      <c r="E451" s="1245">
        <f>'7-11л. МЕНЮ '!D453</f>
        <v>2.8490000000000002</v>
      </c>
      <c r="F451" s="322">
        <f>'7-11л. МЕНЮ '!E453</f>
        <v>1.0589999999999999</v>
      </c>
      <c r="G451" s="322">
        <f>'7-11л. МЕНЮ '!F453</f>
        <v>34.8307</v>
      </c>
      <c r="H451" s="664">
        <f>'7-11л. МЕНЮ '!G453</f>
        <v>144.7833</v>
      </c>
      <c r="I451" s="1157">
        <v>0</v>
      </c>
      <c r="J451" s="1157">
        <v>2.8E-3</v>
      </c>
      <c r="K451" s="1157">
        <v>1.2999999999999999E-2</v>
      </c>
      <c r="L451" s="664">
        <v>3.71</v>
      </c>
      <c r="M451" s="1753">
        <v>140.143</v>
      </c>
      <c r="N451" s="1157">
        <v>25.302</v>
      </c>
      <c r="O451" s="1157">
        <v>4.399</v>
      </c>
      <c r="P451" s="1393">
        <v>2.9000000000000001E-2</v>
      </c>
      <c r="Q451" s="1466">
        <f>'7-11л. МЕНЮ '!H453</f>
        <v>67</v>
      </c>
      <c r="R451" s="96"/>
      <c r="S451" s="101"/>
      <c r="T451" s="101"/>
      <c r="U451" s="101"/>
      <c r="V451" s="101"/>
      <c r="W451" s="101"/>
      <c r="X451" s="101"/>
      <c r="Y451" s="101"/>
      <c r="Z451" s="101"/>
      <c r="AA451" s="101"/>
      <c r="AB451" s="101"/>
      <c r="AC451" s="489"/>
      <c r="AD451" s="489"/>
      <c r="AE451" s="489"/>
      <c r="AF451" s="489"/>
      <c r="AG451" s="490"/>
      <c r="AH451" s="490"/>
      <c r="AI451" s="489"/>
      <c r="AJ451" s="489"/>
      <c r="AK451" s="513"/>
      <c r="AL451" s="101"/>
    </row>
    <row r="452" spans="2:38" ht="15.75">
      <c r="B452" s="1294" t="str">
        <f>'7-11л. МЕНЮ '!I454</f>
        <v>Пром.пр.</v>
      </c>
      <c r="C452" s="3359" t="str">
        <f>'7-11л. МЕНЮ '!B454</f>
        <v>Хлеб ржаной</v>
      </c>
      <c r="D452" s="248">
        <f>'7-11л. МЕНЮ '!C454</f>
        <v>20</v>
      </c>
      <c r="E452" s="1307">
        <f>'7-11л. МЕНЮ '!D454</f>
        <v>0.93300000000000005</v>
      </c>
      <c r="F452" s="323">
        <f>'7-11л. МЕНЮ '!E454</f>
        <v>0.33</v>
      </c>
      <c r="G452" s="323">
        <f>'7-11л. МЕНЮ '!F454</f>
        <v>8.6869999999999994</v>
      </c>
      <c r="H452" s="698">
        <f>'7-11л. МЕНЮ '!G454</f>
        <v>41.45</v>
      </c>
      <c r="I452" s="322">
        <v>0</v>
      </c>
      <c r="J452" s="322">
        <v>0.05</v>
      </c>
      <c r="K452" s="322">
        <v>4.5999999999999999E-2</v>
      </c>
      <c r="L452" s="664">
        <v>0</v>
      </c>
      <c r="M452" s="1308">
        <v>6.6</v>
      </c>
      <c r="N452" s="1157">
        <v>4.68</v>
      </c>
      <c r="O452" s="322">
        <v>1.32</v>
      </c>
      <c r="P452" s="1393">
        <v>2.8000000000000001E-2</v>
      </c>
      <c r="Q452" s="1466">
        <f>'7-11л. МЕНЮ '!H454</f>
        <v>18</v>
      </c>
      <c r="R452" s="464"/>
      <c r="S452" s="110"/>
      <c r="T452" s="96"/>
      <c r="U452" s="111"/>
      <c r="V452" s="101"/>
      <c r="W452" s="101"/>
      <c r="X452" s="101"/>
      <c r="Y452" s="101"/>
      <c r="Z452" s="101"/>
      <c r="AA452" s="101"/>
      <c r="AB452" s="101"/>
      <c r="AC452" s="777"/>
      <c r="AD452" s="777"/>
      <c r="AE452" s="777"/>
      <c r="AF452" s="777"/>
      <c r="AG452" s="778"/>
      <c r="AH452" s="778"/>
      <c r="AI452" s="777"/>
      <c r="AJ452" s="777"/>
      <c r="AK452" s="513"/>
      <c r="AL452" s="101"/>
    </row>
    <row r="453" spans="2:38" ht="15.75" thickBot="1">
      <c r="B453" s="1295" t="str">
        <f>'7-11л. МЕНЮ '!I455</f>
        <v xml:space="preserve">338 / 17 </v>
      </c>
      <c r="C453" s="185" t="str">
        <f>'7-11л. МЕНЮ '!B455</f>
        <v>Фрукты свежие (яблоко)</v>
      </c>
      <c r="D453" s="337">
        <f>'7-11л. МЕНЮ '!C455</f>
        <v>105</v>
      </c>
      <c r="E453" s="1307">
        <f>'7-11л. МЕНЮ '!D455</f>
        <v>0.42</v>
      </c>
      <c r="F453" s="323">
        <f>'7-11л. МЕНЮ '!E455</f>
        <v>0.42</v>
      </c>
      <c r="G453" s="323">
        <f>'7-11л. МЕНЮ '!F455</f>
        <v>10.29</v>
      </c>
      <c r="H453" s="698">
        <f>'7-11л. МЕНЮ '!G455</f>
        <v>49.35</v>
      </c>
      <c r="I453" s="428">
        <v>10.5</v>
      </c>
      <c r="J453" s="428">
        <v>3.15E-2</v>
      </c>
      <c r="K453" s="428">
        <v>2.1000000000000001E-2</v>
      </c>
      <c r="L453" s="740">
        <v>0</v>
      </c>
      <c r="M453" s="2508">
        <v>16.8</v>
      </c>
      <c r="N453" s="705">
        <v>11.55</v>
      </c>
      <c r="O453" s="428">
        <v>9.4499999999999993</v>
      </c>
      <c r="P453" s="709">
        <v>2.31</v>
      </c>
      <c r="Q453" s="1466">
        <f>'7-11л. МЕНЮ '!H455</f>
        <v>86</v>
      </c>
      <c r="R453" s="101"/>
      <c r="S453" s="110"/>
      <c r="T453" s="96"/>
      <c r="U453" s="93"/>
      <c r="V453" s="489"/>
      <c r="W453" s="781"/>
      <c r="X453" s="782"/>
      <c r="Y453" s="783"/>
      <c r="Z453" s="210"/>
      <c r="AA453" s="352"/>
      <c r="AB453" s="101"/>
      <c r="AC453" s="146"/>
      <c r="AD453" s="146"/>
      <c r="AE453" s="146"/>
      <c r="AF453" s="146"/>
      <c r="AG453" s="146"/>
      <c r="AH453" s="146"/>
      <c r="AI453" s="146"/>
      <c r="AJ453" s="146"/>
      <c r="AK453" s="101"/>
      <c r="AL453" s="101"/>
    </row>
    <row r="454" spans="2:38">
      <c r="B454" s="413" t="s">
        <v>172</v>
      </c>
      <c r="D454" s="1478">
        <f>'7-11л. МЕНЮ '!C456</f>
        <v>570</v>
      </c>
      <c r="E454" s="679">
        <f>'7-11л. МЕНЮ '!D456</f>
        <v>13.703999999999999</v>
      </c>
      <c r="F454" s="680">
        <f>'7-11л. МЕНЮ '!E456</f>
        <v>23.606999999999999</v>
      </c>
      <c r="G454" s="680">
        <f>'7-11л. МЕНЮ '!F456</f>
        <v>89.055700000000002</v>
      </c>
      <c r="H454" s="1798">
        <f>'7-11л. МЕНЮ '!G456</f>
        <v>611.3343000000001</v>
      </c>
      <c r="I454" s="233">
        <f t="shared" ref="I454:P454" si="127">SUM(I447:I453)</f>
        <v>11.16047</v>
      </c>
      <c r="J454" s="665">
        <f t="shared" si="127"/>
        <v>0.1023</v>
      </c>
      <c r="K454" s="665">
        <f t="shared" si="127"/>
        <v>0.30900000000000005</v>
      </c>
      <c r="L454" s="665">
        <f t="shared" si="127"/>
        <v>140.54400000000001</v>
      </c>
      <c r="M454" s="702">
        <f t="shared" si="127"/>
        <v>473.47949999999997</v>
      </c>
      <c r="N454" s="702">
        <f t="shared" si="127"/>
        <v>266.476</v>
      </c>
      <c r="O454" s="665">
        <f t="shared" si="127"/>
        <v>50.286999999999992</v>
      </c>
      <c r="P454" s="3380">
        <f t="shared" si="127"/>
        <v>3.536</v>
      </c>
      <c r="Q454" s="739"/>
      <c r="R454" s="114"/>
      <c r="AF454" s="146"/>
      <c r="AG454" s="146"/>
      <c r="AH454" s="146"/>
      <c r="AI454" s="146"/>
      <c r="AJ454" s="146"/>
      <c r="AK454" s="513"/>
      <c r="AL454" s="101"/>
    </row>
    <row r="455" spans="2:38">
      <c r="B455" s="380"/>
      <c r="C455" s="644" t="s">
        <v>11</v>
      </c>
      <c r="D455" s="1120">
        <v>0.25</v>
      </c>
      <c r="E455" s="1802">
        <f>'7-11л. МЕНЮ '!D457</f>
        <v>19.25</v>
      </c>
      <c r="F455" s="1803">
        <f>'7-11л. МЕНЮ '!E457</f>
        <v>19.75</v>
      </c>
      <c r="G455" s="1803">
        <f>'7-11л. МЕНЮ '!F457</f>
        <v>83.75</v>
      </c>
      <c r="H455" s="1795">
        <f>'7-11л. МЕНЮ '!G457</f>
        <v>587.5</v>
      </c>
      <c r="I455" s="1894">
        <f t="shared" ref="I455:P455" si="128">I612</f>
        <v>15</v>
      </c>
      <c r="J455" s="1894">
        <f t="shared" si="128"/>
        <v>0.3</v>
      </c>
      <c r="K455" s="1894">
        <f t="shared" si="128"/>
        <v>0.35</v>
      </c>
      <c r="L455" s="1894">
        <f t="shared" si="128"/>
        <v>175</v>
      </c>
      <c r="M455" s="1895">
        <f t="shared" si="128"/>
        <v>275</v>
      </c>
      <c r="N455" s="1895">
        <f t="shared" si="128"/>
        <v>275</v>
      </c>
      <c r="O455" s="1894">
        <f t="shared" si="128"/>
        <v>62.5</v>
      </c>
      <c r="P455" s="1896">
        <f t="shared" si="128"/>
        <v>3</v>
      </c>
      <c r="Q455" s="739"/>
      <c r="R455" s="110"/>
      <c r="AF455" s="146"/>
      <c r="AG455" s="146"/>
      <c r="AH455" s="146"/>
      <c r="AI455" s="146"/>
      <c r="AJ455" s="146"/>
      <c r="AK455" s="555"/>
      <c r="AL455" s="101"/>
    </row>
    <row r="456" spans="2:38" ht="15.75" thickBot="1">
      <c r="B456" s="227"/>
      <c r="C456" s="693" t="s">
        <v>345</v>
      </c>
      <c r="D456" s="715"/>
      <c r="E456" s="1458">
        <f>'7-11л. МЕНЮ '!D458</f>
        <v>-7.2025974025974051</v>
      </c>
      <c r="F456" s="428">
        <f>'7-11л. МЕНЮ '!E458</f>
        <v>4.8822784810126549</v>
      </c>
      <c r="G456" s="428">
        <f>'7-11л. МЕНЮ '!F458</f>
        <v>1.5837910447761168</v>
      </c>
      <c r="H456" s="740">
        <f>'7-11л. МЕНЮ '!G458</f>
        <v>1.0142255319148958</v>
      </c>
      <c r="I456" s="705">
        <f t="shared" ref="I456:P456" si="129">(I454*100/I670)-25</f>
        <v>-6.3992166666666677</v>
      </c>
      <c r="J456" s="705">
        <f t="shared" si="129"/>
        <v>-16.475000000000001</v>
      </c>
      <c r="K456" s="705">
        <f t="shared" si="129"/>
        <v>-2.9285714285714235</v>
      </c>
      <c r="L456" s="705">
        <f t="shared" si="129"/>
        <v>-4.9222857142857137</v>
      </c>
      <c r="M456" s="705">
        <f t="shared" si="129"/>
        <v>18.043590909090909</v>
      </c>
      <c r="N456" s="705">
        <f t="shared" si="129"/>
        <v>-0.77490909090909099</v>
      </c>
      <c r="O456" s="705">
        <f t="shared" si="129"/>
        <v>-4.8852000000000046</v>
      </c>
      <c r="P456" s="709">
        <f t="shared" si="129"/>
        <v>4.4666666666666686</v>
      </c>
      <c r="Q456" s="70"/>
      <c r="R456" s="101"/>
      <c r="AF456" s="174"/>
      <c r="AG456" s="173"/>
      <c r="AH456" s="173"/>
      <c r="AI456" s="173"/>
      <c r="AJ456" s="146"/>
      <c r="AK456" s="555"/>
      <c r="AL456" s="101"/>
    </row>
    <row r="457" spans="2:38" ht="15" customHeight="1">
      <c r="B457" s="78"/>
      <c r="C457" s="1266" t="s">
        <v>108</v>
      </c>
      <c r="D457" s="54"/>
      <c r="E457" s="1180"/>
      <c r="F457" s="1875"/>
      <c r="G457" s="1548"/>
      <c r="H457" s="1548"/>
      <c r="I457" s="1548"/>
      <c r="J457" s="1548"/>
      <c r="K457" s="1548"/>
      <c r="L457" s="1548"/>
      <c r="M457" s="1548"/>
      <c r="N457" s="1548"/>
      <c r="O457" s="1548"/>
      <c r="P457" s="1747"/>
      <c r="Q457" s="735"/>
      <c r="R457" s="120"/>
      <c r="AF457" s="174"/>
      <c r="AG457" s="498"/>
      <c r="AH457" s="498"/>
      <c r="AI457" s="146"/>
      <c r="AJ457" s="146"/>
      <c r="AK457" s="555"/>
      <c r="AL457" s="101"/>
    </row>
    <row r="458" spans="2:38">
      <c r="B458" s="1273" t="str">
        <f>'7-11л. МЕНЮ '!I460</f>
        <v>54-2з/22</v>
      </c>
      <c r="C458" s="1272" t="str">
        <f>'7-11л. МЕНЮ '!B460</f>
        <v>Огурец в нарезке</v>
      </c>
      <c r="D458" s="246">
        <f>'7-11л. МЕНЮ '!C460</f>
        <v>60</v>
      </c>
      <c r="E458" s="1232">
        <f>'7-11л. МЕНЮ '!D460</f>
        <v>0.48</v>
      </c>
      <c r="F458" s="1429">
        <f>'7-11л. МЕНЮ '!E460</f>
        <v>0.12</v>
      </c>
      <c r="G458" s="1429">
        <f>'7-11л. МЕНЮ '!F460</f>
        <v>1.5</v>
      </c>
      <c r="H458" s="1285">
        <f>'7-11л. МЕНЮ '!G460</f>
        <v>8.52</v>
      </c>
      <c r="I458" s="1752">
        <v>6</v>
      </c>
      <c r="J458" s="1752">
        <v>1.7999999999999999E-2</v>
      </c>
      <c r="K458" s="1752">
        <v>1.7999999999999999E-2</v>
      </c>
      <c r="L458" s="1752">
        <v>6</v>
      </c>
      <c r="M458" s="1752">
        <v>13.8</v>
      </c>
      <c r="N458" s="1752">
        <v>25.2</v>
      </c>
      <c r="O458" s="1157">
        <v>8.4</v>
      </c>
      <c r="P458" s="1748">
        <v>0.36</v>
      </c>
      <c r="Q458" s="1466">
        <f>'7-11л. МЕНЮ '!H460</f>
        <v>1</v>
      </c>
      <c r="R458" s="110"/>
      <c r="AF458" s="174"/>
      <c r="AG458" s="498"/>
      <c r="AH458" s="498"/>
      <c r="AI458" s="146"/>
      <c r="AJ458" s="146"/>
      <c r="AK458" s="555"/>
      <c r="AL458" s="101"/>
    </row>
    <row r="459" spans="2:38">
      <c r="B459" s="1273" t="str">
        <f>'7-11л. МЕНЮ '!I461</f>
        <v>113 /21</v>
      </c>
      <c r="C459" s="230" t="str">
        <f>'7-11л. МЕНЮ '!B461</f>
        <v>Суп картофельный с бобовыми</v>
      </c>
      <c r="D459" s="246">
        <f>'7-11л. МЕНЮ '!C461</f>
        <v>200</v>
      </c>
      <c r="E459" s="1232">
        <f>'7-11л. МЕНЮ '!D461</f>
        <v>5.04</v>
      </c>
      <c r="F459" s="1429">
        <f>'7-11л. МЕНЮ '!E461</f>
        <v>2.86</v>
      </c>
      <c r="G459" s="1429">
        <f>'7-11л. МЕНЮ '!F461</f>
        <v>13.68</v>
      </c>
      <c r="H459" s="1285">
        <f>'7-11л. МЕНЮ '!G461</f>
        <v>92.6</v>
      </c>
      <c r="I459" s="231">
        <v>3.8</v>
      </c>
      <c r="J459" s="231">
        <v>0.13</v>
      </c>
      <c r="K459" s="231">
        <v>0.11</v>
      </c>
      <c r="L459" s="664">
        <v>14</v>
      </c>
      <c r="M459" s="231">
        <v>28.26</v>
      </c>
      <c r="N459" s="231">
        <v>71.400000000000006</v>
      </c>
      <c r="O459" s="231">
        <v>27.5</v>
      </c>
      <c r="P459" s="2133">
        <v>0.622</v>
      </c>
      <c r="Q459" s="1466">
        <f>'7-11л. МЕНЮ '!H461</f>
        <v>25</v>
      </c>
      <c r="R459" s="101"/>
      <c r="AF459" s="174"/>
      <c r="AG459" s="146"/>
      <c r="AH459" s="146"/>
      <c r="AI459" s="146"/>
      <c r="AJ459" s="146"/>
      <c r="AK459" s="555"/>
      <c r="AL459" s="101"/>
    </row>
    <row r="460" spans="2:38">
      <c r="B460" s="1464" t="str">
        <f>'7-11л. МЕНЮ '!I462</f>
        <v>333 /21</v>
      </c>
      <c r="C460" s="1121" t="str">
        <f>'7-11л. МЕНЮ '!B462</f>
        <v>Голубцы ленивые</v>
      </c>
      <c r="D460" s="1276">
        <f>'7-11л. МЕНЮ '!C462</f>
        <v>90</v>
      </c>
      <c r="E460" s="1233">
        <f>'7-11л. МЕНЮ '!D462</f>
        <v>9.9</v>
      </c>
      <c r="F460" s="1434">
        <f>'7-11л. МЕНЮ '!E462</f>
        <v>11.16</v>
      </c>
      <c r="G460" s="1990">
        <f>'7-11л. МЕНЮ '!F462</f>
        <v>3.6</v>
      </c>
      <c r="H460" s="1435">
        <f>'7-11л. МЕНЮ '!G462</f>
        <v>155.69999999999999</v>
      </c>
      <c r="I460" s="1989">
        <v>4.4800000000000004</v>
      </c>
      <c r="J460" s="1434">
        <v>3.5999999999999997E-2</v>
      </c>
      <c r="K460" s="1434">
        <v>3.5999999999999997E-2</v>
      </c>
      <c r="L460" s="1433">
        <v>17.100000000000001</v>
      </c>
      <c r="M460" s="2218">
        <v>21.6</v>
      </c>
      <c r="N460" s="1438">
        <v>110.7</v>
      </c>
      <c r="O460" s="1991">
        <v>18</v>
      </c>
      <c r="P460" s="1437">
        <v>0.53900000000000003</v>
      </c>
      <c r="Q460" s="1481">
        <f>'7-11л. МЕНЮ '!H462</f>
        <v>53</v>
      </c>
      <c r="R460" s="110"/>
      <c r="AF460" s="174"/>
      <c r="AG460" s="146"/>
      <c r="AH460" s="146"/>
      <c r="AI460" s="146"/>
      <c r="AJ460" s="146"/>
      <c r="AK460" s="555"/>
      <c r="AL460" s="101"/>
    </row>
    <row r="461" spans="2:38">
      <c r="B461" s="1273" t="str">
        <f>'7-11л. МЕНЮ '!I463</f>
        <v>181/21</v>
      </c>
      <c r="C461" s="2471" t="str">
        <f>'7-11л. МЕНЮ '!B463</f>
        <v>Картофель запечённый в сметанном соусе</v>
      </c>
      <c r="D461" s="319">
        <f>'7-11л. МЕНЮ '!C463</f>
        <v>180</v>
      </c>
      <c r="E461" s="2198">
        <f>'7-11л. МЕНЮ '!D463</f>
        <v>5.9878</v>
      </c>
      <c r="F461" s="1429">
        <f>'7-11л. МЕНЮ '!E463</f>
        <v>11.9756</v>
      </c>
      <c r="G461" s="2125">
        <f>'7-11л. МЕНЮ '!F463</f>
        <v>26.4132</v>
      </c>
      <c r="H461" s="1285">
        <f>'7-11л. МЕНЮ '!G463</f>
        <v>238.54640000000001</v>
      </c>
      <c r="I461" s="322">
        <v>3.6</v>
      </c>
      <c r="J461" s="322">
        <v>0.12</v>
      </c>
      <c r="K461" s="2198">
        <v>0.17</v>
      </c>
      <c r="L461" s="664">
        <v>61.685000000000002</v>
      </c>
      <c r="M461" s="2522">
        <v>120.86669999999999</v>
      </c>
      <c r="N461" s="1306">
        <v>102</v>
      </c>
      <c r="O461" s="2431">
        <v>27.6</v>
      </c>
      <c r="P461" s="1748">
        <v>0.85199999999999998</v>
      </c>
      <c r="Q461" s="1466">
        <f>'7-11л. МЕНЮ '!H463</f>
        <v>40</v>
      </c>
      <c r="R461" s="110"/>
      <c r="AF461" s="174"/>
      <c r="AG461" s="146"/>
      <c r="AH461" s="146"/>
      <c r="AI461" s="146"/>
      <c r="AJ461" s="146"/>
      <c r="AK461" s="555"/>
      <c r="AL461" s="101"/>
    </row>
    <row r="462" spans="2:38">
      <c r="B462" s="1754" t="str">
        <f>'7-11л. МЕНЮ '!I464</f>
        <v>501 /21</v>
      </c>
      <c r="C462" s="315" t="str">
        <f>'7-11л. МЕНЮ '!B464</f>
        <v>Сок фруктовый (абрикосовый)</v>
      </c>
      <c r="D462" s="338">
        <f>'7-11л. МЕНЮ '!C464</f>
        <v>200</v>
      </c>
      <c r="E462" s="1751">
        <f>'7-11л. МЕНЮ '!D464</f>
        <v>1</v>
      </c>
      <c r="F462" s="1430">
        <f>'7-11л. МЕНЮ '!E464</f>
        <v>0</v>
      </c>
      <c r="G462" s="1430">
        <f>'7-11л. МЕНЮ '!F464</f>
        <v>25.4</v>
      </c>
      <c r="H462" s="1993">
        <f>'7-11л. МЕНЮ '!G464</f>
        <v>105.6</v>
      </c>
      <c r="I462" s="322">
        <v>2.25</v>
      </c>
      <c r="J462" s="322">
        <v>4.3999999999999997E-2</v>
      </c>
      <c r="K462" s="322">
        <v>0.08</v>
      </c>
      <c r="L462" s="669">
        <v>0</v>
      </c>
      <c r="M462" s="1157">
        <v>40</v>
      </c>
      <c r="N462" s="1157">
        <v>36</v>
      </c>
      <c r="O462" s="1157">
        <v>20</v>
      </c>
      <c r="P462" s="1748">
        <v>0.4</v>
      </c>
      <c r="Q462" s="1483">
        <f>'7-11л. МЕНЮ '!H464</f>
        <v>85</v>
      </c>
      <c r="R462" s="101"/>
      <c r="AF462" s="174"/>
      <c r="AG462" s="146"/>
      <c r="AH462" s="146"/>
      <c r="AI462" s="146"/>
      <c r="AJ462" s="146"/>
      <c r="AK462" s="555"/>
      <c r="AL462" s="101"/>
    </row>
    <row r="463" spans="2:38" ht="12.75" customHeight="1">
      <c r="B463" s="1273" t="str">
        <f>'7-11л. МЕНЮ '!I465</f>
        <v>Пром.пр.</v>
      </c>
      <c r="C463" s="230" t="str">
        <f>'7-11л. МЕНЮ '!B465</f>
        <v>Хлеб пшеничный</v>
      </c>
      <c r="D463" s="246">
        <f>'7-11л. МЕНЮ '!C465</f>
        <v>55</v>
      </c>
      <c r="E463" s="1232">
        <f>'7-11л. МЕНЮ '!D465</f>
        <v>1.1032999999999999</v>
      </c>
      <c r="F463" s="1429">
        <f>'7-11л. МЕНЮ '!E465</f>
        <v>0.71499999999999997</v>
      </c>
      <c r="G463" s="1429">
        <f>'7-11л. МЕНЮ '!F465</f>
        <v>29.81</v>
      </c>
      <c r="H463" s="1285">
        <f>'7-11л. МЕНЮ '!G465</f>
        <v>130.0882</v>
      </c>
      <c r="I463" s="1157">
        <v>0</v>
      </c>
      <c r="J463" s="1157">
        <v>6.0999999999999999E-2</v>
      </c>
      <c r="K463" s="1157">
        <v>2.1999999999999999E-2</v>
      </c>
      <c r="L463" s="664">
        <v>0</v>
      </c>
      <c r="M463" s="1308">
        <v>11</v>
      </c>
      <c r="N463" s="1157">
        <v>3.5750000000000002</v>
      </c>
      <c r="O463" s="1157">
        <v>0.77</v>
      </c>
      <c r="P463" s="1748">
        <v>6.0999999999999999E-2</v>
      </c>
      <c r="Q463" s="1466">
        <f>'7-11л. МЕНЮ '!H465</f>
        <v>17</v>
      </c>
      <c r="R463" s="101"/>
      <c r="AF463" s="489"/>
      <c r="AG463" s="490"/>
      <c r="AH463" s="490"/>
      <c r="AI463" s="490"/>
      <c r="AJ463" s="489"/>
      <c r="AK463" s="513"/>
      <c r="AL463" s="101"/>
    </row>
    <row r="464" spans="2:38" ht="15" customHeight="1" thickBot="1">
      <c r="B464" s="1465" t="str">
        <f>'7-11л. МЕНЮ '!I466</f>
        <v>Пром.пр.</v>
      </c>
      <c r="C464" s="185" t="str">
        <f>'7-11л. МЕНЮ '!B466</f>
        <v>Хлеб ржаной</v>
      </c>
      <c r="D464" s="337">
        <f>'7-11л. МЕНЮ '!C466</f>
        <v>30</v>
      </c>
      <c r="E464" s="1309">
        <f>'7-11л. МЕНЮ '!D466</f>
        <v>1.4</v>
      </c>
      <c r="F464" s="1434">
        <f>'7-11л. МЕНЮ '!E466</f>
        <v>0.495</v>
      </c>
      <c r="G464" s="1434">
        <f>'7-11л. МЕНЮ '!F466</f>
        <v>13.031000000000001</v>
      </c>
      <c r="H464" s="1435">
        <f>'7-11л. МЕНЮ '!G466</f>
        <v>62.174999999999997</v>
      </c>
      <c r="I464" s="1752">
        <v>0</v>
      </c>
      <c r="J464" s="1752">
        <v>7.4999999999999997E-2</v>
      </c>
      <c r="K464" s="1752">
        <v>7.4999999999999997E-2</v>
      </c>
      <c r="L464" s="727">
        <v>0</v>
      </c>
      <c r="M464" s="2027">
        <v>9.9</v>
      </c>
      <c r="N464" s="1752">
        <v>7.02</v>
      </c>
      <c r="O464" s="1157">
        <v>1.98</v>
      </c>
      <c r="P464" s="1748">
        <v>4.2000000000000003E-2</v>
      </c>
      <c r="Q464" s="1466">
        <f>'7-11л. МЕНЮ '!H466</f>
        <v>18</v>
      </c>
      <c r="R464" s="101"/>
      <c r="AF464" s="777"/>
      <c r="AG464" s="778"/>
      <c r="AH464" s="778"/>
      <c r="AI464" s="778"/>
      <c r="AJ464" s="777"/>
      <c r="AK464" s="513"/>
      <c r="AL464" s="101"/>
    </row>
    <row r="465" spans="2:38">
      <c r="B465" s="413" t="s">
        <v>160</v>
      </c>
      <c r="C465" s="540"/>
      <c r="D465" s="2438">
        <f>'7-11л. МЕНЮ '!C467</f>
        <v>815</v>
      </c>
      <c r="E465" s="679">
        <f>'7-11л. МЕНЮ '!D467</f>
        <v>24.911100000000001</v>
      </c>
      <c r="F465" s="1936">
        <f>'7-11л. МЕНЮ '!E467</f>
        <v>27.325600000000001</v>
      </c>
      <c r="G465" s="1936">
        <f>'7-11л. МЕНЮ '!F467</f>
        <v>113.4342</v>
      </c>
      <c r="H465" s="1933">
        <f>'7-11л. МЕНЮ '!G467</f>
        <v>793.2296</v>
      </c>
      <c r="I465" s="665">
        <f t="shared" ref="I465:P465" si="130">SUM(I458:I464)</f>
        <v>20.130000000000003</v>
      </c>
      <c r="J465" s="665">
        <f t="shared" si="130"/>
        <v>0.48399999999999999</v>
      </c>
      <c r="K465" s="665">
        <f t="shared" si="130"/>
        <v>0.51100000000000001</v>
      </c>
      <c r="L465" s="665">
        <f t="shared" si="130"/>
        <v>98.784999999999997</v>
      </c>
      <c r="M465" s="702">
        <f t="shared" si="130"/>
        <v>245.42670000000001</v>
      </c>
      <c r="N465" s="702">
        <f t="shared" si="130"/>
        <v>355.89499999999998</v>
      </c>
      <c r="O465" s="702">
        <f t="shared" si="130"/>
        <v>104.25</v>
      </c>
      <c r="P465" s="700">
        <f t="shared" si="130"/>
        <v>2.8759999999999994</v>
      </c>
      <c r="Q465" s="732"/>
      <c r="R465" s="114"/>
      <c r="AF465" s="146"/>
      <c r="AG465" s="146"/>
      <c r="AH465" s="146"/>
      <c r="AI465" s="146"/>
      <c r="AJ465" s="146"/>
      <c r="AK465" s="513"/>
      <c r="AL465" s="101"/>
    </row>
    <row r="466" spans="2:38">
      <c r="B466" s="695"/>
      <c r="C466" s="696" t="s">
        <v>11</v>
      </c>
      <c r="D466" s="1120">
        <v>0.35</v>
      </c>
      <c r="E466" s="1802">
        <f>'7-11л. МЕНЮ '!D468</f>
        <v>26.95</v>
      </c>
      <c r="F466" s="1937">
        <f>'7-11л. МЕНЮ '!E468</f>
        <v>27.65</v>
      </c>
      <c r="G466" s="1937">
        <f>'7-11л. МЕНЮ '!F468</f>
        <v>117.25</v>
      </c>
      <c r="H466" s="1935">
        <f>'7-11л. МЕНЮ '!G468</f>
        <v>822.5</v>
      </c>
      <c r="I466" s="1894">
        <f t="shared" ref="I466:P466" si="131">I616</f>
        <v>21</v>
      </c>
      <c r="J466" s="1894">
        <f t="shared" si="131"/>
        <v>0.42</v>
      </c>
      <c r="K466" s="1894">
        <f t="shared" si="131"/>
        <v>0.49</v>
      </c>
      <c r="L466" s="1894">
        <f t="shared" si="131"/>
        <v>245</v>
      </c>
      <c r="M466" s="1895">
        <f t="shared" si="131"/>
        <v>385</v>
      </c>
      <c r="N466" s="1895">
        <f t="shared" si="131"/>
        <v>385</v>
      </c>
      <c r="O466" s="1894">
        <f t="shared" si="131"/>
        <v>87.5</v>
      </c>
      <c r="P466" s="2177">
        <f t="shared" si="131"/>
        <v>4.2</v>
      </c>
      <c r="Q466" s="732"/>
      <c r="R466" s="120"/>
      <c r="AF466" s="281"/>
      <c r="AG466" s="281"/>
      <c r="AH466" s="281"/>
      <c r="AI466" s="281"/>
      <c r="AJ466" s="3150"/>
      <c r="AK466" s="513"/>
      <c r="AL466" s="101"/>
    </row>
    <row r="467" spans="2:38" ht="15.75" thickBot="1">
      <c r="B467" s="227"/>
      <c r="C467" s="693" t="s">
        <v>345</v>
      </c>
      <c r="D467" s="715"/>
      <c r="E467" s="1458">
        <f>'7-11л. МЕНЮ '!D469</f>
        <v>-2.6479220779220753</v>
      </c>
      <c r="F467" s="1938">
        <f>'7-11л. МЕНЮ '!E469</f>
        <v>-0.41063291139240476</v>
      </c>
      <c r="G467" s="1938">
        <f>'7-11л. МЕНЮ '!F469</f>
        <v>-1.1390447761194054</v>
      </c>
      <c r="H467" s="1931">
        <f>'7-11л. МЕНЮ '!G469</f>
        <v>-1.2455489361702092</v>
      </c>
      <c r="I467" s="705">
        <f t="shared" ref="I467:P467" si="132">(I465*100/I670)-35</f>
        <v>-1.4499999999999957</v>
      </c>
      <c r="J467" s="705">
        <f t="shared" si="132"/>
        <v>5.3333333333333357</v>
      </c>
      <c r="K467" s="705">
        <f t="shared" si="132"/>
        <v>1.5</v>
      </c>
      <c r="L467" s="705">
        <f t="shared" si="132"/>
        <v>-20.887857142857143</v>
      </c>
      <c r="M467" s="705">
        <f t="shared" si="132"/>
        <v>-12.688481818181817</v>
      </c>
      <c r="N467" s="705">
        <f t="shared" si="132"/>
        <v>-2.6459090909090932</v>
      </c>
      <c r="O467" s="705">
        <f t="shared" si="132"/>
        <v>6.7000000000000028</v>
      </c>
      <c r="P467" s="2178">
        <f t="shared" si="132"/>
        <v>-11.033333333333335</v>
      </c>
      <c r="Q467" s="736"/>
      <c r="R467" s="120"/>
      <c r="AF467" s="174"/>
      <c r="AG467" s="146"/>
      <c r="AH467" s="146"/>
      <c r="AI467" s="146"/>
      <c r="AJ467" s="146"/>
      <c r="AK467" s="555"/>
      <c r="AL467" s="101"/>
    </row>
    <row r="468" spans="2:38">
      <c r="B468" s="648"/>
      <c r="C468" s="523" t="s">
        <v>199</v>
      </c>
      <c r="D468" s="54"/>
      <c r="E468" s="2477"/>
      <c r="F468" s="1908"/>
      <c r="G468" s="2473"/>
      <c r="H468" s="2473"/>
      <c r="I468" s="2473"/>
      <c r="J468" s="2473"/>
      <c r="K468" s="2474"/>
      <c r="L468" s="2473"/>
      <c r="M468" s="2473"/>
      <c r="N468" s="2473"/>
      <c r="O468" s="2473"/>
      <c r="P468" s="2475"/>
      <c r="Q468" s="735"/>
      <c r="R468" s="120"/>
      <c r="AF468" s="174"/>
      <c r="AG468" s="498"/>
      <c r="AH468" s="498"/>
      <c r="AI468" s="146"/>
      <c r="AJ468" s="146"/>
      <c r="AK468" s="555"/>
      <c r="AL468" s="101"/>
    </row>
    <row r="469" spans="2:38">
      <c r="B469" s="1996" t="str">
        <f>'7-11л. МЕНЮ '!I471</f>
        <v>470 / 21</v>
      </c>
      <c r="C469" s="245" t="str">
        <f>'7-11л. МЕНЮ '!B471</f>
        <v>Кисломолочный напиток</v>
      </c>
      <c r="D469" s="2479">
        <f>'7-11л. МЕНЮ '!C471</f>
        <v>0</v>
      </c>
      <c r="E469" s="2468">
        <f>'7-11л. МЕНЮ '!D471</f>
        <v>0</v>
      </c>
      <c r="F469" s="2467">
        <f>'7-11л. МЕНЮ '!E471</f>
        <v>0</v>
      </c>
      <c r="G469" s="2468">
        <f>'7-11л. МЕНЮ '!F471</f>
        <v>0</v>
      </c>
      <c r="H469" s="2480">
        <f>'7-11л. МЕНЮ '!G471</f>
        <v>0</v>
      </c>
      <c r="I469" s="1233"/>
      <c r="J469" s="323"/>
      <c r="K469" s="1233"/>
      <c r="L469" s="698"/>
      <c r="M469" s="1145"/>
      <c r="N469" s="710"/>
      <c r="O469" s="1145"/>
      <c r="P469" s="1251"/>
      <c r="Q469" s="437">
        <f>'7-11л. МЕНЮ '!H471</f>
        <v>0</v>
      </c>
      <c r="R469" s="110"/>
      <c r="AF469" s="174"/>
      <c r="AG469" s="146"/>
      <c r="AH469" s="146"/>
      <c r="AI469" s="328"/>
      <c r="AJ469" s="146"/>
      <c r="AK469" s="555"/>
      <c r="AL469" s="101"/>
    </row>
    <row r="470" spans="2:38">
      <c r="B470" s="2478">
        <f>'7-11л. МЕНЮ '!I472</f>
        <v>0</v>
      </c>
      <c r="C470" s="315" t="str">
        <f>'7-11л. МЕНЮ '!B472</f>
        <v>Кефир  (м. д. ж. 2,5% )</v>
      </c>
      <c r="D470" s="338">
        <f>'7-11л. МЕНЮ '!C472</f>
        <v>200</v>
      </c>
      <c r="E470" s="1749">
        <f>'7-11л. МЕНЮ '!D472</f>
        <v>5.8</v>
      </c>
      <c r="F470" s="1552">
        <f>'7-11л. МЕНЮ '!E472</f>
        <v>5</v>
      </c>
      <c r="G470" s="1749">
        <f>'7-11л. МЕНЮ '!F472</f>
        <v>8</v>
      </c>
      <c r="H470" s="1473">
        <f>'7-11л. МЕНЮ '!G472</f>
        <v>101</v>
      </c>
      <c r="I470" s="2514">
        <v>1.4</v>
      </c>
      <c r="J470" s="1552">
        <v>0.08</v>
      </c>
      <c r="K470" s="1749">
        <v>2.3E-2</v>
      </c>
      <c r="L470" s="1473">
        <v>40.1</v>
      </c>
      <c r="M470" s="2476">
        <v>240.8</v>
      </c>
      <c r="N470" s="1755">
        <v>180.6</v>
      </c>
      <c r="O470" s="1750">
        <v>28.1</v>
      </c>
      <c r="P470" s="1747">
        <v>0.2</v>
      </c>
      <c r="Q470" s="1471">
        <f>'7-11л. МЕНЮ '!H472</f>
        <v>84</v>
      </c>
      <c r="R470" s="101"/>
      <c r="AF470" s="174"/>
      <c r="AG470" s="146"/>
      <c r="AH470" s="146"/>
      <c r="AI470" s="328"/>
      <c r="AJ470" s="146"/>
      <c r="AK470" s="555"/>
      <c r="AL470" s="101"/>
    </row>
    <row r="471" spans="2:38" ht="12" customHeight="1">
      <c r="B471" s="1998" t="str">
        <f>'7-11л. МЕНЮ '!I473</f>
        <v>152/17</v>
      </c>
      <c r="C471" s="2472" t="str">
        <f>'7-11л. МЕНЮ '!B473</f>
        <v>Котлеты морковные с творогом</v>
      </c>
      <c r="D471" s="338">
        <f>'7-11л. МЕНЮ '!C473</f>
        <v>90</v>
      </c>
      <c r="E471" s="1749">
        <f>'7-11л. МЕНЮ '!D473</f>
        <v>3.5960000000000001</v>
      </c>
      <c r="F471" s="1552">
        <f>'7-11л. МЕНЮ '!E473</f>
        <v>3.4649999999999999</v>
      </c>
      <c r="G471" s="1749">
        <f>'7-11л. МЕНЮ '!F473</f>
        <v>10.715999999999999</v>
      </c>
      <c r="H471" s="1473">
        <f>'7-11л. МЕНЮ '!G473</f>
        <v>88.174999999999997</v>
      </c>
      <c r="I471" s="1552">
        <v>1.57</v>
      </c>
      <c r="J471" s="1749">
        <v>5.8319999999999997E-2</v>
      </c>
      <c r="K471" s="1552">
        <v>1.0662E-2</v>
      </c>
      <c r="L471" s="1473">
        <v>91.843999999999994</v>
      </c>
      <c r="M471" s="1750">
        <v>60.002000000000002</v>
      </c>
      <c r="N471" s="1548">
        <v>98.634</v>
      </c>
      <c r="O471" s="1749">
        <v>3.4077999999999999</v>
      </c>
      <c r="P471" s="1747">
        <v>0.60299999999999998</v>
      </c>
      <c r="Q471" s="1471">
        <f>'7-11л. МЕНЮ '!H473</f>
        <v>35</v>
      </c>
      <c r="R471" s="110"/>
      <c r="AF471" s="489"/>
      <c r="AG471" s="490"/>
      <c r="AH471" s="490"/>
      <c r="AI471" s="489"/>
      <c r="AJ471" s="489"/>
      <c r="AK471" s="513"/>
      <c r="AL471" s="101"/>
    </row>
    <row r="472" spans="2:38" ht="15.75" thickBot="1">
      <c r="B472" s="1997" t="str">
        <f>'7-11л. МЕНЮ '!I474</f>
        <v>Пром.пр.</v>
      </c>
      <c r="C472" s="1267" t="str">
        <f>'7-11л. МЕНЮ '!B474</f>
        <v>Хлеб пш. (батон)</v>
      </c>
      <c r="D472" s="1229">
        <f>'7-11л. МЕНЮ '!C474</f>
        <v>20</v>
      </c>
      <c r="E472" s="1876">
        <f>'7-11л. МЕНЮ '!D474</f>
        <v>0.77</v>
      </c>
      <c r="F472" s="1391">
        <f>'7-11л. МЕНЮ '!E474</f>
        <v>0.38</v>
      </c>
      <c r="G472" s="1391">
        <f>'7-11л. МЕНЮ '!F474</f>
        <v>10.28</v>
      </c>
      <c r="H472" s="2172">
        <f>'7-11л. МЕНЮ '!G474</f>
        <v>45.22</v>
      </c>
      <c r="I472" s="1756">
        <v>0</v>
      </c>
      <c r="J472" s="1756">
        <v>2.1999999999999999E-2</v>
      </c>
      <c r="K472" s="1756">
        <v>2.1999999999999999E-2</v>
      </c>
      <c r="L472" s="1420">
        <v>0</v>
      </c>
      <c r="M472" s="1114">
        <v>3.8</v>
      </c>
      <c r="N472" s="1114">
        <v>13</v>
      </c>
      <c r="O472" s="1756">
        <v>2.6</v>
      </c>
      <c r="P472" s="3385">
        <v>2.4E-2</v>
      </c>
      <c r="Q472" s="3384">
        <f>'7-11л. МЕНЮ '!H474</f>
        <v>16</v>
      </c>
      <c r="R472" s="110"/>
      <c r="AF472" s="777"/>
      <c r="AG472" s="778"/>
      <c r="AH472" s="778"/>
      <c r="AI472" s="777"/>
      <c r="AJ472" s="777"/>
      <c r="AK472" s="513"/>
      <c r="AL472" s="101"/>
    </row>
    <row r="473" spans="2:38">
      <c r="B473" s="413" t="s">
        <v>206</v>
      </c>
      <c r="C473" s="540"/>
      <c r="D473" s="2438">
        <f>'7-11л. МЕНЮ '!C475</f>
        <v>310</v>
      </c>
      <c r="E473" s="1873">
        <f>'7-11л. МЕНЮ '!D475</f>
        <v>10.166</v>
      </c>
      <c r="F473" s="1807">
        <f>'7-11л. МЕНЮ '!E475</f>
        <v>8.8450000000000006</v>
      </c>
      <c r="G473" s="1807">
        <f>'7-11л. МЕНЮ '!F475</f>
        <v>28.996000000000002</v>
      </c>
      <c r="H473" s="1812">
        <f>'7-11л. МЕНЮ '!G475</f>
        <v>234.39500000000001</v>
      </c>
      <c r="I473" s="233">
        <f t="shared" ref="I473:P473" si="133">SUM(I469:I472)</f>
        <v>2.9699999999999998</v>
      </c>
      <c r="J473" s="665">
        <f t="shared" si="133"/>
        <v>0.16031999999999999</v>
      </c>
      <c r="K473" s="665">
        <f t="shared" si="133"/>
        <v>5.5661999999999996E-2</v>
      </c>
      <c r="L473" s="665">
        <f t="shared" si="133"/>
        <v>131.94399999999999</v>
      </c>
      <c r="M473" s="702">
        <f t="shared" si="133"/>
        <v>304.60200000000003</v>
      </c>
      <c r="N473" s="702">
        <f t="shared" si="133"/>
        <v>292.23399999999998</v>
      </c>
      <c r="O473" s="665">
        <f t="shared" si="133"/>
        <v>34.107800000000005</v>
      </c>
      <c r="P473" s="700">
        <f t="shared" si="133"/>
        <v>0.82699999999999996</v>
      </c>
      <c r="Q473" s="642"/>
      <c r="R473" s="110"/>
      <c r="AF473" s="146"/>
      <c r="AG473" s="146"/>
      <c r="AH473" s="146"/>
      <c r="AI473" s="146"/>
      <c r="AJ473" s="146"/>
      <c r="AK473" s="513"/>
      <c r="AL473" s="101"/>
    </row>
    <row r="474" spans="2:38">
      <c r="B474" s="695"/>
      <c r="C474" s="696" t="s">
        <v>11</v>
      </c>
      <c r="D474" s="1120">
        <v>0.1</v>
      </c>
      <c r="E474" s="1874">
        <f>'7-11л. МЕНЮ '!D476</f>
        <v>7.7</v>
      </c>
      <c r="F474" s="1810">
        <f>'7-11л. МЕНЮ '!E476</f>
        <v>7.9</v>
      </c>
      <c r="G474" s="1810">
        <f>'7-11л. МЕНЮ '!F476</f>
        <v>33.5</v>
      </c>
      <c r="H474" s="1813">
        <f>'7-11л. МЕНЮ '!G476</f>
        <v>235</v>
      </c>
      <c r="I474" s="1894">
        <f t="shared" ref="I474:P474" si="134">I620</f>
        <v>6</v>
      </c>
      <c r="J474" s="1894">
        <f t="shared" si="134"/>
        <v>0.12</v>
      </c>
      <c r="K474" s="1894">
        <f t="shared" si="134"/>
        <v>0.14000000000000001</v>
      </c>
      <c r="L474" s="1894">
        <f t="shared" si="134"/>
        <v>70</v>
      </c>
      <c r="M474" s="1895">
        <f t="shared" si="134"/>
        <v>110</v>
      </c>
      <c r="N474" s="1895">
        <f t="shared" si="134"/>
        <v>110</v>
      </c>
      <c r="O474" s="1894">
        <f t="shared" si="134"/>
        <v>25</v>
      </c>
      <c r="P474" s="2177">
        <f t="shared" si="134"/>
        <v>1.2</v>
      </c>
      <c r="Q474" s="732"/>
      <c r="R474" s="114"/>
      <c r="AF474" s="281"/>
      <c r="AG474" s="281"/>
      <c r="AH474" s="281"/>
      <c r="AI474" s="281"/>
      <c r="AJ474" s="281"/>
      <c r="AK474" s="101"/>
      <c r="AL474" s="101"/>
    </row>
    <row r="475" spans="2:38" ht="15.75" thickBot="1">
      <c r="B475" s="227"/>
      <c r="C475" s="693" t="s">
        <v>345</v>
      </c>
      <c r="D475" s="715"/>
      <c r="E475" s="1458">
        <f>'7-11л. МЕНЮ '!D477</f>
        <v>3.2025974025974033</v>
      </c>
      <c r="F475" s="428">
        <f>'7-11л. МЕНЮ '!E477</f>
        <v>1.1962025316455716</v>
      </c>
      <c r="G475" s="428">
        <f>'7-11л. МЕНЮ '!F477</f>
        <v>-1.344477611940297</v>
      </c>
      <c r="H475" s="1178">
        <f>'7-11л. МЕНЮ '!G477</f>
        <v>-2.5744680851063961E-2</v>
      </c>
      <c r="I475" s="705">
        <f t="shared" ref="I475:P475" si="135">(I473*100/I670)-10</f>
        <v>-5.05</v>
      </c>
      <c r="J475" s="705">
        <f t="shared" si="135"/>
        <v>3.3600000000000012</v>
      </c>
      <c r="K475" s="705">
        <f t="shared" si="135"/>
        <v>-6.0241428571428575</v>
      </c>
      <c r="L475" s="705">
        <f t="shared" si="135"/>
        <v>8.849142857142855</v>
      </c>
      <c r="M475" s="705">
        <f t="shared" si="135"/>
        <v>17.691090909090914</v>
      </c>
      <c r="N475" s="705">
        <f t="shared" si="135"/>
        <v>16.56672727272727</v>
      </c>
      <c r="O475" s="705">
        <f t="shared" si="135"/>
        <v>3.6431200000000032</v>
      </c>
      <c r="P475" s="2178">
        <f t="shared" si="135"/>
        <v>-3.1083333333333343</v>
      </c>
      <c r="Q475" s="736"/>
      <c r="R475" s="101"/>
      <c r="AF475" s="489"/>
      <c r="AG475" s="490"/>
      <c r="AH475" s="490"/>
      <c r="AI475" s="490"/>
      <c r="AJ475" s="489"/>
      <c r="AK475" s="101"/>
      <c r="AL475" s="101"/>
    </row>
    <row r="476" spans="2:38" ht="15.75" thickBot="1">
      <c r="E476" s="1904"/>
      <c r="F476" s="1904"/>
      <c r="G476" s="1904"/>
      <c r="H476" s="1904"/>
      <c r="I476" s="1904"/>
      <c r="J476" s="1904"/>
      <c r="K476" s="1904"/>
      <c r="L476" s="1904"/>
      <c r="M476" s="1904"/>
      <c r="N476" s="1904"/>
      <c r="O476" s="1904"/>
      <c r="P476" s="1904"/>
      <c r="R476" s="101"/>
      <c r="AF476" s="777"/>
      <c r="AG476" s="778"/>
      <c r="AH476" s="778"/>
      <c r="AI476" s="778"/>
      <c r="AJ476" s="777"/>
      <c r="AK476" s="513"/>
      <c r="AL476" s="101"/>
    </row>
    <row r="477" spans="2:38">
      <c r="B477" s="620"/>
      <c r="C477" s="41" t="s">
        <v>239</v>
      </c>
      <c r="D477" s="42"/>
      <c r="E477" s="141">
        <f t="shared" ref="E477:P477" si="136">E454+E465</f>
        <v>38.615099999999998</v>
      </c>
      <c r="F477" s="233">
        <f t="shared" si="136"/>
        <v>50.932600000000001</v>
      </c>
      <c r="G477" s="233">
        <f t="shared" si="136"/>
        <v>202.48990000000001</v>
      </c>
      <c r="H477" s="233">
        <f t="shared" si="136"/>
        <v>1404.5639000000001</v>
      </c>
      <c r="I477" s="233">
        <f t="shared" si="136"/>
        <v>31.290470000000003</v>
      </c>
      <c r="J477" s="233">
        <f t="shared" si="136"/>
        <v>0.58630000000000004</v>
      </c>
      <c r="K477" s="233">
        <f t="shared" si="136"/>
        <v>0.82000000000000006</v>
      </c>
      <c r="L477" s="233">
        <f t="shared" si="136"/>
        <v>239.32900000000001</v>
      </c>
      <c r="M477" s="667">
        <f t="shared" si="136"/>
        <v>718.90620000000001</v>
      </c>
      <c r="N477" s="667">
        <f t="shared" si="136"/>
        <v>622.37099999999998</v>
      </c>
      <c r="O477" s="667">
        <f t="shared" si="136"/>
        <v>154.53699999999998</v>
      </c>
      <c r="P477" s="621">
        <f t="shared" si="136"/>
        <v>6.411999999999999</v>
      </c>
      <c r="R477" s="101"/>
      <c r="AF477" s="146"/>
      <c r="AG477" s="146"/>
      <c r="AH477" s="146"/>
      <c r="AI477" s="146"/>
      <c r="AJ477" s="146"/>
      <c r="AK477" s="513"/>
      <c r="AL477" s="101"/>
    </row>
    <row r="478" spans="2:38">
      <c r="B478" s="380"/>
      <c r="C478" s="644" t="s">
        <v>11</v>
      </c>
      <c r="D478" s="1120">
        <v>0.6</v>
      </c>
      <c r="E478" s="1897">
        <f t="shared" ref="E478:P478" si="137">E624</f>
        <v>46.2</v>
      </c>
      <c r="F478" s="1894">
        <f t="shared" si="137"/>
        <v>47.4</v>
      </c>
      <c r="G478" s="1894">
        <f t="shared" si="137"/>
        <v>201</v>
      </c>
      <c r="H478" s="1894">
        <f t="shared" si="137"/>
        <v>1410</v>
      </c>
      <c r="I478" s="1894">
        <f t="shared" si="137"/>
        <v>36</v>
      </c>
      <c r="J478" s="1894">
        <f t="shared" si="137"/>
        <v>0.72</v>
      </c>
      <c r="K478" s="1894">
        <f t="shared" si="137"/>
        <v>0.84</v>
      </c>
      <c r="L478" s="1894">
        <f t="shared" si="137"/>
        <v>420</v>
      </c>
      <c r="M478" s="1895">
        <f t="shared" si="137"/>
        <v>660</v>
      </c>
      <c r="N478" s="1895">
        <f t="shared" si="137"/>
        <v>660</v>
      </c>
      <c r="O478" s="1895">
        <f t="shared" si="137"/>
        <v>150</v>
      </c>
      <c r="P478" s="1896">
        <f t="shared" si="137"/>
        <v>7.2</v>
      </c>
      <c r="Q478" s="286"/>
      <c r="R478" s="101"/>
      <c r="AF478" s="281"/>
      <c r="AG478" s="281"/>
      <c r="AH478" s="281"/>
      <c r="AI478" s="281"/>
      <c r="AJ478" s="281"/>
      <c r="AK478" s="513"/>
      <c r="AL478" s="101"/>
    </row>
    <row r="479" spans="2:38" ht="15.75" thickBot="1">
      <c r="B479" s="227"/>
      <c r="C479" s="693" t="s">
        <v>345</v>
      </c>
      <c r="D479" s="715"/>
      <c r="E479" s="704">
        <f t="shared" ref="E479:P479" si="138">(E477*100/E670)-60</f>
        <v>-9.8505194805194805</v>
      </c>
      <c r="F479" s="705">
        <f t="shared" si="138"/>
        <v>4.4716455696202502</v>
      </c>
      <c r="G479" s="705">
        <f t="shared" si="138"/>
        <v>0.44474626865672207</v>
      </c>
      <c r="H479" s="705">
        <f t="shared" si="138"/>
        <v>-0.23132340425531339</v>
      </c>
      <c r="I479" s="705">
        <f t="shared" si="138"/>
        <v>-7.8492166666666563</v>
      </c>
      <c r="J479" s="705">
        <f t="shared" si="138"/>
        <v>-11.141666666666666</v>
      </c>
      <c r="K479" s="705">
        <f t="shared" si="138"/>
        <v>-1.4285714285714235</v>
      </c>
      <c r="L479" s="705">
        <f t="shared" si="138"/>
        <v>-25.810142857142857</v>
      </c>
      <c r="M479" s="705">
        <f t="shared" si="138"/>
        <v>5.3551090909090817</v>
      </c>
      <c r="N479" s="705">
        <f t="shared" si="138"/>
        <v>-3.4208181818181842</v>
      </c>
      <c r="O479" s="705">
        <f t="shared" si="138"/>
        <v>1.8147999999999911</v>
      </c>
      <c r="P479" s="709">
        <f t="shared" si="138"/>
        <v>-6.56666666666667</v>
      </c>
      <c r="Q479" s="286"/>
      <c r="R479" s="114"/>
      <c r="AF479" s="489"/>
      <c r="AG479" s="490"/>
      <c r="AH479" s="490"/>
      <c r="AI479" s="490"/>
      <c r="AJ479" s="489"/>
      <c r="AK479" s="513"/>
      <c r="AL479" s="101"/>
    </row>
    <row r="480" spans="2:38" ht="15.75" thickBot="1">
      <c r="E480" s="1904"/>
      <c r="F480" s="1904"/>
      <c r="G480" s="1904"/>
      <c r="H480" s="1904"/>
      <c r="I480" s="1904"/>
      <c r="J480" s="1904"/>
      <c r="K480" s="1904"/>
      <c r="L480" s="1904"/>
      <c r="M480" s="1904"/>
      <c r="N480" s="1904"/>
      <c r="O480" s="1904"/>
      <c r="P480" s="1904"/>
      <c r="Q480" s="286"/>
      <c r="R480" s="120"/>
      <c r="S480" s="101"/>
      <c r="T480" s="109"/>
      <c r="U480" s="101"/>
      <c r="V480" s="101"/>
      <c r="W480" s="101"/>
      <c r="X480" s="210"/>
      <c r="Y480" s="171"/>
      <c r="Z480" s="116"/>
      <c r="AA480" s="101"/>
      <c r="AB480" s="101"/>
      <c r="AC480" s="777"/>
      <c r="AD480" s="777"/>
      <c r="AE480" s="777"/>
      <c r="AF480" s="777"/>
      <c r="AG480" s="778"/>
      <c r="AH480" s="778"/>
      <c r="AI480" s="778"/>
      <c r="AJ480" s="777"/>
      <c r="AK480" s="513"/>
      <c r="AL480" s="101"/>
    </row>
    <row r="481" spans="2:38">
      <c r="B481" s="620"/>
      <c r="C481" s="41" t="s">
        <v>238</v>
      </c>
      <c r="D481" s="42"/>
      <c r="E481" s="141">
        <f t="shared" ref="E481:P481" si="139">E465+E473</f>
        <v>35.077100000000002</v>
      </c>
      <c r="F481" s="233">
        <f t="shared" si="139"/>
        <v>36.1706</v>
      </c>
      <c r="G481" s="233">
        <f t="shared" si="139"/>
        <v>142.43020000000001</v>
      </c>
      <c r="H481" s="233">
        <f t="shared" si="139"/>
        <v>1027.6246000000001</v>
      </c>
      <c r="I481" s="233">
        <f t="shared" si="139"/>
        <v>23.1</v>
      </c>
      <c r="J481" s="233">
        <f t="shared" si="139"/>
        <v>0.64432</v>
      </c>
      <c r="K481" s="233">
        <f t="shared" si="139"/>
        <v>0.566662</v>
      </c>
      <c r="L481" s="233">
        <f t="shared" si="139"/>
        <v>230.72899999999998</v>
      </c>
      <c r="M481" s="667">
        <f t="shared" si="139"/>
        <v>550.02870000000007</v>
      </c>
      <c r="N481" s="667">
        <f t="shared" si="139"/>
        <v>648.12899999999991</v>
      </c>
      <c r="O481" s="667">
        <f t="shared" si="139"/>
        <v>138.3578</v>
      </c>
      <c r="P481" s="621">
        <f t="shared" si="139"/>
        <v>3.7029999999999994</v>
      </c>
      <c r="Q481" s="286"/>
      <c r="R481" s="110"/>
      <c r="S481" s="1610"/>
      <c r="T481" s="109"/>
      <c r="U481" s="2509"/>
      <c r="V481" s="349"/>
      <c r="W481" s="349"/>
      <c r="X481" s="210"/>
      <c r="Y481" s="116"/>
      <c r="Z481" s="116"/>
      <c r="AA481" s="101"/>
      <c r="AB481" s="101"/>
      <c r="AC481" s="146"/>
      <c r="AD481" s="146"/>
      <c r="AE481" s="146"/>
      <c r="AF481" s="146"/>
      <c r="AG481" s="146"/>
      <c r="AH481" s="146"/>
      <c r="AI481" s="146"/>
      <c r="AJ481" s="146"/>
      <c r="AK481" s="513"/>
      <c r="AL481" s="101"/>
    </row>
    <row r="482" spans="2:38">
      <c r="B482" s="380"/>
      <c r="C482" s="644" t="s">
        <v>11</v>
      </c>
      <c r="D482" s="1120">
        <v>0.45</v>
      </c>
      <c r="E482" s="1897">
        <f t="shared" ref="E482:P482" si="140">E628</f>
        <v>34.65</v>
      </c>
      <c r="F482" s="1894">
        <f t="shared" si="140"/>
        <v>35.549999999999997</v>
      </c>
      <c r="G482" s="1894">
        <f t="shared" si="140"/>
        <v>150.75</v>
      </c>
      <c r="H482" s="1894">
        <f t="shared" si="140"/>
        <v>1057.5</v>
      </c>
      <c r="I482" s="1894">
        <f t="shared" si="140"/>
        <v>27</v>
      </c>
      <c r="J482" s="1894">
        <f t="shared" si="140"/>
        <v>0.54</v>
      </c>
      <c r="K482" s="1894">
        <f t="shared" si="140"/>
        <v>0.63</v>
      </c>
      <c r="L482" s="1894">
        <f t="shared" si="140"/>
        <v>315</v>
      </c>
      <c r="M482" s="1895">
        <f t="shared" si="140"/>
        <v>495</v>
      </c>
      <c r="N482" s="1895">
        <f t="shared" si="140"/>
        <v>495</v>
      </c>
      <c r="O482" s="1895">
        <f t="shared" si="140"/>
        <v>112.5</v>
      </c>
      <c r="P482" s="1896">
        <f t="shared" si="140"/>
        <v>5.4</v>
      </c>
      <c r="Q482" s="286"/>
      <c r="R482" s="101"/>
      <c r="S482" s="96"/>
      <c r="T482" s="93"/>
      <c r="U482" s="116"/>
      <c r="V482" s="116"/>
      <c r="W482" s="116"/>
      <c r="X482" s="116"/>
      <c r="Y482" s="116"/>
      <c r="Z482" s="116"/>
      <c r="AA482" s="101"/>
      <c r="AB482" s="101"/>
      <c r="AC482" s="281"/>
      <c r="AD482" s="281"/>
      <c r="AE482" s="272"/>
      <c r="AF482" s="281"/>
      <c r="AG482" s="281"/>
      <c r="AH482" s="281"/>
      <c r="AI482" s="281"/>
      <c r="AJ482" s="3150"/>
      <c r="AK482" s="513"/>
      <c r="AL482" s="101"/>
    </row>
    <row r="483" spans="2:38" ht="15.75" thickBot="1">
      <c r="B483" s="227"/>
      <c r="C483" s="693" t="s">
        <v>345</v>
      </c>
      <c r="D483" s="715"/>
      <c r="E483" s="704">
        <f t="shared" ref="E483:P483" si="141">(E481*100/E670)-45</f>
        <v>0.55467532467532266</v>
      </c>
      <c r="F483" s="705">
        <f t="shared" si="141"/>
        <v>0.78556962025316324</v>
      </c>
      <c r="G483" s="705">
        <f t="shared" si="141"/>
        <v>-2.4835223880596971</v>
      </c>
      <c r="H483" s="705">
        <f t="shared" si="141"/>
        <v>-1.2712936170212714</v>
      </c>
      <c r="I483" s="705">
        <f t="shared" si="141"/>
        <v>-6.5</v>
      </c>
      <c r="J483" s="705">
        <f t="shared" si="141"/>
        <v>8.6933333333333351</v>
      </c>
      <c r="K483" s="705">
        <f t="shared" si="141"/>
        <v>-4.5241428571428486</v>
      </c>
      <c r="L483" s="705">
        <f t="shared" si="141"/>
        <v>-12.038714285714292</v>
      </c>
      <c r="M483" s="705">
        <f t="shared" si="141"/>
        <v>5.0026090909090968</v>
      </c>
      <c r="N483" s="705">
        <f t="shared" si="141"/>
        <v>13.920818181818177</v>
      </c>
      <c r="O483" s="705">
        <f t="shared" si="141"/>
        <v>10.343119999999992</v>
      </c>
      <c r="P483" s="709">
        <f t="shared" si="141"/>
        <v>-14.141666666666669</v>
      </c>
      <c r="Q483" s="286"/>
      <c r="R483" s="110"/>
      <c r="S483" s="116"/>
      <c r="T483" s="116"/>
      <c r="U483" s="116"/>
      <c r="V483" s="116"/>
      <c r="W483" s="116"/>
      <c r="X483" s="116"/>
      <c r="Y483" s="116"/>
      <c r="Z483" s="116"/>
      <c r="AA483" s="101"/>
      <c r="AB483" s="101"/>
      <c r="AC483" s="3161"/>
      <c r="AD483" s="3161"/>
      <c r="AE483" s="3161"/>
      <c r="AF483" s="3161"/>
      <c r="AG483" s="3168"/>
      <c r="AH483" s="3168"/>
      <c r="AI483" s="3169"/>
      <c r="AJ483" s="3161"/>
      <c r="AK483" s="513"/>
      <c r="AL483" s="101"/>
    </row>
    <row r="484" spans="2:38" ht="15.75" thickBot="1">
      <c r="E484" s="1904"/>
      <c r="F484" s="1904"/>
      <c r="G484" s="1904"/>
      <c r="H484" s="1904"/>
      <c r="I484" s="1904"/>
      <c r="J484" s="1904"/>
      <c r="K484" s="1995"/>
      <c r="L484" s="1904"/>
      <c r="M484" s="1904"/>
      <c r="N484" s="1904"/>
      <c r="O484" s="1904"/>
      <c r="P484" s="1916"/>
      <c r="Q484" s="286"/>
      <c r="R484" s="110"/>
      <c r="S484" s="541"/>
      <c r="T484" s="177"/>
      <c r="U484" s="177"/>
      <c r="V484" s="177"/>
      <c r="W484" s="541"/>
      <c r="X484" s="541"/>
      <c r="Y484" s="542"/>
      <c r="Z484" s="116"/>
      <c r="AA484" s="101"/>
      <c r="AB484" s="101"/>
      <c r="AC484" s="777"/>
      <c r="AD484" s="777"/>
      <c r="AE484" s="777"/>
      <c r="AF484" s="777"/>
      <c r="AG484" s="778"/>
      <c r="AH484" s="778"/>
      <c r="AI484" s="778"/>
      <c r="AJ484" s="777"/>
      <c r="AK484" s="513"/>
      <c r="AL484" s="101"/>
    </row>
    <row r="485" spans="2:38">
      <c r="B485" s="694" t="s">
        <v>266</v>
      </c>
      <c r="C485" s="41"/>
      <c r="D485" s="42"/>
      <c r="E485" s="679">
        <f t="shared" ref="E485:P485" si="142">E454+E465+E473</f>
        <v>48.781099999999995</v>
      </c>
      <c r="F485" s="680">
        <f t="shared" si="142"/>
        <v>59.7776</v>
      </c>
      <c r="G485" s="680">
        <f t="shared" si="142"/>
        <v>231.48590000000002</v>
      </c>
      <c r="H485" s="680">
        <f t="shared" si="142"/>
        <v>1638.9589000000001</v>
      </c>
      <c r="I485" s="680">
        <f t="shared" si="142"/>
        <v>34.260470000000005</v>
      </c>
      <c r="J485" s="680">
        <f t="shared" si="142"/>
        <v>0.74662000000000006</v>
      </c>
      <c r="K485" s="680">
        <f t="shared" si="142"/>
        <v>0.87566200000000005</v>
      </c>
      <c r="L485" s="680">
        <f t="shared" si="142"/>
        <v>371.27300000000002</v>
      </c>
      <c r="M485" s="1392">
        <f t="shared" si="142"/>
        <v>1023.5082</v>
      </c>
      <c r="N485" s="1392">
        <f t="shared" si="142"/>
        <v>914.60500000000002</v>
      </c>
      <c r="O485" s="1296">
        <f t="shared" si="142"/>
        <v>188.64479999999998</v>
      </c>
      <c r="P485" s="714">
        <f t="shared" si="142"/>
        <v>7.238999999999999</v>
      </c>
      <c r="Q485" s="286"/>
      <c r="R485" s="101"/>
      <c r="S485" s="175"/>
      <c r="T485" s="543"/>
      <c r="U485" s="543"/>
      <c r="V485" s="543"/>
      <c r="W485" s="175"/>
      <c r="X485" s="544"/>
      <c r="Y485" s="271"/>
      <c r="Z485" s="116"/>
      <c r="AA485" s="101"/>
      <c r="AB485" s="101"/>
      <c r="AC485" s="146"/>
      <c r="AD485" s="146"/>
      <c r="AE485" s="146"/>
      <c r="AF485" s="146"/>
      <c r="AG485" s="146"/>
      <c r="AH485" s="146"/>
      <c r="AI485" s="146"/>
      <c r="AJ485" s="146"/>
      <c r="AK485" s="513"/>
      <c r="AL485" s="101"/>
    </row>
    <row r="486" spans="2:38">
      <c r="B486" s="695"/>
      <c r="C486" s="696" t="s">
        <v>11</v>
      </c>
      <c r="D486" s="1120">
        <v>0.7</v>
      </c>
      <c r="E486" s="1897">
        <f t="shared" ref="E486:P486" si="143">E632</f>
        <v>53.9</v>
      </c>
      <c r="F486" s="1894">
        <f t="shared" si="143"/>
        <v>55.3</v>
      </c>
      <c r="G486" s="1894">
        <f t="shared" si="143"/>
        <v>234.5</v>
      </c>
      <c r="H486" s="1894">
        <f t="shared" si="143"/>
        <v>1645</v>
      </c>
      <c r="I486" s="1894">
        <f t="shared" si="143"/>
        <v>42</v>
      </c>
      <c r="J486" s="1894">
        <f t="shared" si="143"/>
        <v>0.84</v>
      </c>
      <c r="K486" s="1894">
        <f t="shared" si="143"/>
        <v>0.98</v>
      </c>
      <c r="L486" s="1894">
        <f t="shared" si="143"/>
        <v>490</v>
      </c>
      <c r="M486" s="1895">
        <f t="shared" si="143"/>
        <v>770</v>
      </c>
      <c r="N486" s="1895">
        <f t="shared" si="143"/>
        <v>770</v>
      </c>
      <c r="O486" s="1895">
        <f t="shared" si="143"/>
        <v>175</v>
      </c>
      <c r="P486" s="1896">
        <f t="shared" si="143"/>
        <v>8.4</v>
      </c>
      <c r="Q486" s="286"/>
      <c r="R486" s="40"/>
      <c r="S486" s="203"/>
      <c r="T486" s="545"/>
      <c r="U486" s="545"/>
      <c r="V486" s="545"/>
      <c r="W486" s="203"/>
      <c r="X486" s="271"/>
      <c r="Y486" s="271"/>
      <c r="Z486" s="116"/>
      <c r="AA486" s="101"/>
      <c r="AB486" s="101"/>
      <c r="AC486" s="116"/>
      <c r="AD486" s="116"/>
      <c r="AE486" s="116"/>
      <c r="AF486" s="116"/>
      <c r="AG486" s="116"/>
      <c r="AH486" s="116"/>
      <c r="AI486" s="116"/>
      <c r="AJ486" s="116"/>
      <c r="AK486" s="101"/>
      <c r="AL486" s="101"/>
    </row>
    <row r="487" spans="2:38" ht="15.75" thickBot="1">
      <c r="B487" s="227"/>
      <c r="C487" s="693" t="s">
        <v>345</v>
      </c>
      <c r="D487" s="715"/>
      <c r="E487" s="704">
        <f t="shared" ref="E487:P487" si="144">(E485*100/E670)-70</f>
        <v>-6.6479220779220825</v>
      </c>
      <c r="F487" s="705">
        <f t="shared" si="144"/>
        <v>5.6678481012658324</v>
      </c>
      <c r="G487" s="705">
        <f t="shared" si="144"/>
        <v>-0.89973134328357673</v>
      </c>
      <c r="H487" s="705">
        <f t="shared" si="144"/>
        <v>-0.25706808510638268</v>
      </c>
      <c r="I487" s="705">
        <f t="shared" si="144"/>
        <v>-12.899216666666661</v>
      </c>
      <c r="J487" s="705">
        <f t="shared" si="144"/>
        <v>-7.7816666666666592</v>
      </c>
      <c r="K487" s="705">
        <f t="shared" si="144"/>
        <v>-7.4527142857142721</v>
      </c>
      <c r="L487" s="705">
        <f t="shared" si="144"/>
        <v>-16.960999999999999</v>
      </c>
      <c r="M487" s="705">
        <f t="shared" si="144"/>
        <v>23.046199999999999</v>
      </c>
      <c r="N487" s="705">
        <f t="shared" si="144"/>
        <v>13.145909090909086</v>
      </c>
      <c r="O487" s="705">
        <f t="shared" si="144"/>
        <v>5.4579199999999872</v>
      </c>
      <c r="P487" s="709">
        <f t="shared" si="144"/>
        <v>-9.6750000000000114</v>
      </c>
      <c r="Q487" s="286"/>
      <c r="R487" s="11"/>
      <c r="S487" s="93"/>
      <c r="T487" s="111"/>
      <c r="U487" s="111"/>
      <c r="V487" s="111"/>
      <c r="W487" s="174"/>
      <c r="X487" s="503"/>
      <c r="Y487" s="546"/>
      <c r="Z487" s="116"/>
      <c r="AA487" s="101"/>
      <c r="AB487" s="101"/>
      <c r="AC487" s="116"/>
      <c r="AD487" s="116"/>
      <c r="AE487" s="116"/>
      <c r="AF487" s="116"/>
      <c r="AG487" s="116"/>
      <c r="AH487" s="116"/>
      <c r="AI487" s="116"/>
      <c r="AJ487" s="116"/>
      <c r="AK487" s="513"/>
      <c r="AL487" s="101"/>
    </row>
    <row r="488" spans="2:38">
      <c r="R488" s="11"/>
      <c r="S488" s="101"/>
      <c r="T488" s="101"/>
      <c r="U488" s="101"/>
      <c r="V488" s="101"/>
      <c r="W488" s="101"/>
      <c r="X488" s="101"/>
      <c r="Y488" s="101"/>
      <c r="Z488" s="116"/>
      <c r="AA488" s="101"/>
      <c r="AB488" s="101"/>
      <c r="AC488" s="116"/>
      <c r="AD488" s="116"/>
      <c r="AE488" s="116"/>
      <c r="AF488" s="116"/>
      <c r="AG488" s="116"/>
      <c r="AH488" s="116"/>
      <c r="AI488" s="116"/>
      <c r="AJ488" s="116"/>
      <c r="AK488" s="513"/>
      <c r="AL488" s="101"/>
    </row>
    <row r="489" spans="2:38">
      <c r="Q489" s="286"/>
      <c r="R489" s="24"/>
      <c r="S489" s="101"/>
      <c r="T489" s="101"/>
      <c r="U489" s="101"/>
      <c r="V489" s="101"/>
      <c r="W489" s="101"/>
      <c r="X489" s="101"/>
      <c r="Y489" s="101"/>
      <c r="Z489" s="116"/>
      <c r="AA489" s="101"/>
      <c r="AB489" s="101"/>
      <c r="AC489" s="116"/>
      <c r="AD489" s="116"/>
      <c r="AE489" s="116"/>
      <c r="AF489" s="116"/>
      <c r="AG489" s="116"/>
      <c r="AH489" s="116"/>
      <c r="AI489" s="116"/>
      <c r="AJ489" s="116"/>
      <c r="AK489" s="101"/>
      <c r="AL489" s="101"/>
    </row>
    <row r="490" spans="2:38">
      <c r="Q490" s="286"/>
      <c r="R490" s="81"/>
      <c r="S490" s="101"/>
      <c r="T490" s="101"/>
      <c r="U490" s="101"/>
      <c r="V490" s="101"/>
      <c r="W490" s="101"/>
      <c r="X490" s="101"/>
      <c r="Y490" s="101"/>
      <c r="Z490" s="116"/>
      <c r="AA490" s="101"/>
      <c r="AB490" s="101"/>
      <c r="AC490" s="116"/>
      <c r="AD490" s="116"/>
      <c r="AE490" s="116"/>
      <c r="AF490" s="116"/>
      <c r="AG490" s="116"/>
      <c r="AH490" s="116"/>
      <c r="AI490" s="116"/>
      <c r="AJ490" s="116"/>
      <c r="AK490" s="101"/>
      <c r="AL490" s="101"/>
    </row>
    <row r="491" spans="2:38">
      <c r="S491" s="93"/>
      <c r="T491" s="111"/>
      <c r="U491" s="111"/>
      <c r="V491" s="111"/>
      <c r="W491" s="174"/>
      <c r="X491" s="503"/>
      <c r="Y491" s="502"/>
      <c r="Z491" s="116"/>
      <c r="AA491" s="101"/>
      <c r="AB491" s="101"/>
      <c r="AC491" s="101"/>
      <c r="AD491" s="101"/>
      <c r="AE491" s="121"/>
      <c r="AF491" s="121"/>
      <c r="AG491" s="101"/>
      <c r="AH491" s="101"/>
      <c r="AI491" s="101"/>
      <c r="AJ491" s="101"/>
      <c r="AK491" s="101"/>
      <c r="AL491" s="101"/>
    </row>
    <row r="492" spans="2:38">
      <c r="C492" s="646"/>
      <c r="D492" s="12" t="s">
        <v>174</v>
      </c>
      <c r="E492" s="288"/>
      <c r="R492" s="167"/>
      <c r="S492" s="93"/>
      <c r="T492" s="111"/>
      <c r="U492" s="111"/>
      <c r="V492" s="111"/>
      <c r="W492" s="174"/>
      <c r="X492" s="503"/>
      <c r="Y492" s="502"/>
      <c r="Z492" s="116"/>
      <c r="AA492" s="101"/>
      <c r="AB492" s="101"/>
      <c r="AC492" s="218"/>
      <c r="AD492" s="116"/>
      <c r="AE492" s="116"/>
      <c r="AF492" s="116"/>
      <c r="AG492" s="116"/>
      <c r="AH492" s="116"/>
      <c r="AI492" s="116"/>
      <c r="AJ492" s="116"/>
      <c r="AK492" s="101"/>
      <c r="AL492" s="101"/>
    </row>
    <row r="493" spans="2:38">
      <c r="C493" s="13" t="s">
        <v>394</v>
      </c>
      <c r="D493" s="143"/>
      <c r="E493" s="2"/>
      <c r="F493"/>
      <c r="I493"/>
      <c r="J493"/>
      <c r="K493" s="26"/>
      <c r="L493" s="26"/>
      <c r="M493"/>
      <c r="N493"/>
      <c r="O493"/>
      <c r="P493"/>
      <c r="Q493" s="101"/>
      <c r="R493" s="7"/>
      <c r="S493" s="93"/>
      <c r="T493" s="111"/>
      <c r="U493" s="328"/>
      <c r="V493" s="111"/>
      <c r="W493" s="174"/>
      <c r="X493" s="513"/>
      <c r="Y493" s="514"/>
      <c r="Z493" s="116"/>
      <c r="AA493" s="101"/>
      <c r="AB493" s="101"/>
      <c r="AC493" s="116"/>
      <c r="AD493" s="116"/>
      <c r="AE493" s="116"/>
      <c r="AF493" s="116"/>
      <c r="AG493" s="116"/>
      <c r="AH493" s="116"/>
      <c r="AI493" s="116"/>
      <c r="AJ493" s="116"/>
      <c r="AK493" s="101"/>
      <c r="AL493" s="101"/>
    </row>
    <row r="494" spans="2:38" ht="15.75">
      <c r="C494" s="25" t="s">
        <v>272</v>
      </c>
      <c r="I494" s="724" t="s">
        <v>283</v>
      </c>
      <c r="N494" s="5"/>
      <c r="R494" s="7"/>
      <c r="S494" s="101"/>
      <c r="T494" s="101"/>
      <c r="U494" s="101"/>
      <c r="V494" s="101"/>
      <c r="W494" s="101"/>
      <c r="X494" s="101"/>
      <c r="Y494" s="101"/>
      <c r="Z494" s="101"/>
      <c r="AA494" s="101"/>
      <c r="AB494" s="101"/>
      <c r="AC494" s="116"/>
      <c r="AD494" s="181"/>
      <c r="AE494" s="116"/>
      <c r="AF494" s="116"/>
      <c r="AG494" s="96"/>
      <c r="AH494" s="496"/>
      <c r="AI494" s="116"/>
      <c r="AJ494" s="114"/>
      <c r="AK494" s="101"/>
      <c r="AL494" s="101"/>
    </row>
    <row r="495" spans="2:38">
      <c r="C495" s="646" t="s">
        <v>395</v>
      </c>
      <c r="R495" s="218"/>
      <c r="S495" s="101"/>
      <c r="T495" s="101"/>
      <c r="U495" s="101"/>
      <c r="V495" s="101"/>
      <c r="W495" s="101"/>
      <c r="X495" s="101"/>
      <c r="Y495" s="101"/>
      <c r="Z495" s="101"/>
      <c r="AA495" s="101"/>
      <c r="AB495" s="101"/>
      <c r="AC495" s="177"/>
      <c r="AD495" s="116"/>
      <c r="AE495" s="110"/>
      <c r="AF495" s="116"/>
      <c r="AG495" s="574"/>
      <c r="AH495" s="116"/>
      <c r="AI495" s="116"/>
      <c r="AJ495" s="101"/>
      <c r="AK495" s="3164"/>
      <c r="AL495" s="101"/>
    </row>
    <row r="496" spans="2:38" ht="21.75" thickBot="1">
      <c r="B496" s="2" t="s">
        <v>473</v>
      </c>
      <c r="C496" s="26"/>
      <c r="D496"/>
      <c r="F496" s="32" t="s">
        <v>477</v>
      </c>
      <c r="J496" s="29" t="s">
        <v>0</v>
      </c>
      <c r="M496" s="74" t="s">
        <v>466</v>
      </c>
      <c r="N496" s="33"/>
      <c r="P496" s="114"/>
      <c r="R496" s="7"/>
      <c r="S496" s="101"/>
      <c r="T496" s="101"/>
      <c r="U496" s="101"/>
      <c r="V496" s="101"/>
      <c r="W496" s="101"/>
      <c r="X496" s="101"/>
      <c r="Y496" s="101"/>
      <c r="Z496" s="101"/>
      <c r="AA496" s="101"/>
      <c r="AB496" s="101"/>
      <c r="AC496" s="116"/>
      <c r="AD496" s="116"/>
      <c r="AE496" s="116"/>
      <c r="AF496" s="116"/>
      <c r="AG496" s="574"/>
      <c r="AH496" s="116"/>
      <c r="AI496" s="116"/>
      <c r="AJ496" s="116"/>
      <c r="AK496" s="187"/>
      <c r="AL496" s="101"/>
    </row>
    <row r="497" spans="2:38" ht="15.75" thickBot="1">
      <c r="B497" s="748" t="s">
        <v>268</v>
      </c>
      <c r="C497" s="784" t="s">
        <v>402</v>
      </c>
      <c r="D497" s="746" t="s">
        <v>144</v>
      </c>
      <c r="E497" s="753" t="s">
        <v>145</v>
      </c>
      <c r="F497" s="330"/>
      <c r="G497" s="330"/>
      <c r="H497" s="39"/>
      <c r="I497" s="524" t="s">
        <v>249</v>
      </c>
      <c r="J497" s="39"/>
      <c r="K497" s="655"/>
      <c r="L497" s="441"/>
      <c r="M497" s="755" t="s">
        <v>278</v>
      </c>
      <c r="N497" s="39"/>
      <c r="O497" s="39"/>
      <c r="P497" s="65"/>
      <c r="Q497" s="691" t="s">
        <v>276</v>
      </c>
      <c r="R497" s="7"/>
      <c r="S497" s="101"/>
      <c r="T497" s="96"/>
      <c r="U497" s="101"/>
      <c r="V497" s="101"/>
      <c r="W497" s="101"/>
      <c r="X497" s="101"/>
      <c r="Y497" s="101"/>
      <c r="Z497" s="101"/>
      <c r="AA497" s="101"/>
      <c r="AB497" s="101"/>
      <c r="AC497" s="116"/>
      <c r="AD497" s="116"/>
      <c r="AE497" s="116"/>
      <c r="AF497" s="116"/>
      <c r="AG497" s="772"/>
      <c r="AH497" s="772"/>
      <c r="AI497" s="772"/>
      <c r="AJ497" s="772"/>
      <c r="AK497" s="187"/>
      <c r="AL497" s="101"/>
    </row>
    <row r="498" spans="2:38" ht="15.75" thickBot="1">
      <c r="B498" s="749" t="s">
        <v>251</v>
      </c>
      <c r="C498" s="388"/>
      <c r="D498" s="750" t="s">
        <v>151</v>
      </c>
      <c r="E498" s="553"/>
      <c r="F498" s="752"/>
      <c r="G498" s="1305" t="s">
        <v>404</v>
      </c>
      <c r="H498" s="1242" t="s">
        <v>381</v>
      </c>
      <c r="I498" s="756"/>
      <c r="J498" s="756"/>
      <c r="K498" s="756"/>
      <c r="L498" s="757"/>
      <c r="M498" s="758" t="s">
        <v>277</v>
      </c>
      <c r="N498" s="756"/>
      <c r="O498" s="756"/>
      <c r="P498" s="757"/>
      <c r="Q498" s="731" t="s">
        <v>274</v>
      </c>
      <c r="R498" s="7"/>
      <c r="S498" s="93"/>
      <c r="T498" s="559"/>
      <c r="U498" s="559"/>
      <c r="V498" s="111"/>
      <c r="W498" s="174"/>
      <c r="X498" s="513"/>
      <c r="Y498" s="502"/>
      <c r="Z498" s="116"/>
      <c r="AA498" s="101"/>
      <c r="AB498" s="101"/>
      <c r="AC498" s="342"/>
      <c r="AD498" s="342"/>
      <c r="AE498" s="342"/>
      <c r="AF498" s="342"/>
      <c r="AG498" s="342"/>
      <c r="AH498" s="342"/>
      <c r="AI498" s="342"/>
      <c r="AJ498" s="342"/>
      <c r="AK498" s="101"/>
      <c r="AL498" s="101"/>
    </row>
    <row r="499" spans="2:38">
      <c r="B499" s="749" t="s">
        <v>260</v>
      </c>
      <c r="C499" s="388" t="s">
        <v>150</v>
      </c>
      <c r="D499" s="624"/>
      <c r="E499" s="750" t="s">
        <v>152</v>
      </c>
      <c r="F499" s="747" t="s">
        <v>54</v>
      </c>
      <c r="G499" s="1305" t="s">
        <v>405</v>
      </c>
      <c r="H499" s="1244" t="s">
        <v>155</v>
      </c>
      <c r="I499" s="553"/>
      <c r="J499" s="1255"/>
      <c r="K499" s="39"/>
      <c r="L499" s="1255"/>
      <c r="M499" s="1256" t="s">
        <v>261</v>
      </c>
      <c r="N499" s="1257" t="s">
        <v>262</v>
      </c>
      <c r="O499" s="1258" t="s">
        <v>263</v>
      </c>
      <c r="P499" s="1259" t="s">
        <v>264</v>
      </c>
      <c r="Q499" s="730" t="s">
        <v>241</v>
      </c>
      <c r="R499" s="11"/>
      <c r="S499" s="93"/>
      <c r="T499" s="111"/>
      <c r="U499" s="111"/>
      <c r="V499" s="111"/>
      <c r="W499" s="174"/>
      <c r="X499" s="555"/>
      <c r="Y499" s="502"/>
      <c r="Z499" s="116"/>
      <c r="AA499" s="101"/>
      <c r="AB499" s="101"/>
      <c r="AC499" s="116"/>
      <c r="AD499" s="116"/>
      <c r="AE499" s="101"/>
      <c r="AF499" s="116"/>
      <c r="AG499" s="116"/>
      <c r="AH499" s="116"/>
      <c r="AI499" s="116"/>
      <c r="AJ499" s="101"/>
      <c r="AK499" s="513"/>
      <c r="AL499" s="101"/>
    </row>
    <row r="500" spans="2:38" ht="15.75" thickBot="1">
      <c r="B500" s="56"/>
      <c r="C500" s="647"/>
      <c r="D500" s="416"/>
      <c r="E500" s="751" t="s">
        <v>6</v>
      </c>
      <c r="F500" s="396" t="s">
        <v>7</v>
      </c>
      <c r="G500" s="1199" t="s">
        <v>8</v>
      </c>
      <c r="H500" s="1243" t="s">
        <v>340</v>
      </c>
      <c r="I500" s="1260" t="s">
        <v>252</v>
      </c>
      <c r="J500" s="1261" t="s">
        <v>253</v>
      </c>
      <c r="K500" s="1262" t="s">
        <v>254</v>
      </c>
      <c r="L500" s="1261" t="s">
        <v>255</v>
      </c>
      <c r="M500" s="1263" t="s">
        <v>256</v>
      </c>
      <c r="N500" s="1261" t="s">
        <v>257</v>
      </c>
      <c r="O500" s="1262" t="s">
        <v>258</v>
      </c>
      <c r="P500" s="1264" t="s">
        <v>259</v>
      </c>
      <c r="Q500" s="647"/>
      <c r="R500" s="11"/>
      <c r="S500" s="93"/>
      <c r="T500" s="111"/>
      <c r="U500" s="111"/>
      <c r="V500" s="111"/>
      <c r="W500" s="174"/>
      <c r="X500" s="3257"/>
      <c r="Y500" s="556"/>
      <c r="Z500" s="116"/>
      <c r="AA500" s="101"/>
      <c r="AB500" s="101"/>
      <c r="AC500" s="146"/>
      <c r="AD500" s="146"/>
      <c r="AE500" s="146"/>
      <c r="AF500" s="174"/>
      <c r="AG500" s="146"/>
      <c r="AH500" s="498"/>
      <c r="AI500" s="146"/>
      <c r="AJ500" s="146"/>
      <c r="AK500" s="555"/>
      <c r="AL500" s="101"/>
    </row>
    <row r="501" spans="2:38">
      <c r="B501" s="78"/>
      <c r="C501" s="1266" t="s">
        <v>131</v>
      </c>
      <c r="D501" s="1144"/>
      <c r="E501" s="400"/>
      <c r="F501" s="401"/>
      <c r="G501" s="401"/>
      <c r="H501" s="675"/>
      <c r="I501" s="671"/>
      <c r="J501" s="671"/>
      <c r="K501" s="673"/>
      <c r="L501" s="671"/>
      <c r="M501" s="671"/>
      <c r="N501" s="671"/>
      <c r="O501" s="671"/>
      <c r="P501" s="733"/>
      <c r="Q501" s="735"/>
      <c r="R501" s="167"/>
      <c r="S501" s="101"/>
      <c r="T501" s="101"/>
      <c r="U501" s="101"/>
      <c r="V501" s="101"/>
      <c r="W501" s="101"/>
      <c r="X501" s="101"/>
      <c r="Y501" s="101"/>
      <c r="Z501" s="101"/>
      <c r="AA501" s="546"/>
      <c r="AB501" s="101"/>
      <c r="AC501" s="328"/>
      <c r="AD501" s="328"/>
      <c r="AE501" s="328"/>
      <c r="AF501" s="174"/>
      <c r="AG501" s="146"/>
      <c r="AH501" s="146"/>
      <c r="AI501" s="328"/>
      <c r="AJ501" s="146"/>
      <c r="AK501" s="555"/>
      <c r="AL501" s="101"/>
    </row>
    <row r="502" spans="2:38">
      <c r="B502" s="1159" t="str">
        <f>'7-11л. МЕНЮ '!I505</f>
        <v>53 / 21</v>
      </c>
      <c r="C502" s="245" t="str">
        <f>'7-11л. МЕНЮ '!B505</f>
        <v xml:space="preserve">Икра свекольная </v>
      </c>
      <c r="D502" s="248">
        <f>'7-11л. МЕНЮ '!C505</f>
        <v>80</v>
      </c>
      <c r="E502" s="1309">
        <f>'7-11л. МЕНЮ '!D505</f>
        <v>1.2</v>
      </c>
      <c r="F502" s="323">
        <f>'7-11л. МЕНЮ '!E505</f>
        <v>2.88</v>
      </c>
      <c r="G502" s="323">
        <f>'7-11л. МЕНЮ '!F505</f>
        <v>6.8</v>
      </c>
      <c r="H502" s="670">
        <f>'7-11л. МЕНЮ '!G505</f>
        <v>57.6</v>
      </c>
      <c r="I502" s="2015">
        <v>5.92</v>
      </c>
      <c r="J502" s="1429">
        <v>1.6E-2</v>
      </c>
      <c r="K502" s="2125">
        <v>8.9999999999999993E-3</v>
      </c>
      <c r="L502" s="1285">
        <v>0</v>
      </c>
      <c r="M502" s="1439">
        <v>22.4</v>
      </c>
      <c r="N502" s="2155">
        <v>32.799999999999997</v>
      </c>
      <c r="O502" s="1752">
        <v>16.8</v>
      </c>
      <c r="P502" s="1752">
        <v>0.96799999999999997</v>
      </c>
      <c r="Q502" s="437">
        <f>'7-11л. МЕНЮ '!H505</f>
        <v>10</v>
      </c>
      <c r="R502" s="7"/>
      <c r="S502" s="328"/>
      <c r="T502" s="328"/>
      <c r="U502" s="328"/>
      <c r="V502" s="174"/>
      <c r="W502" s="498"/>
      <c r="X502" s="2244"/>
      <c r="Y502" s="146"/>
      <c r="Z502" s="146"/>
      <c r="AA502" s="101"/>
      <c r="AB502" s="101"/>
      <c r="AC502" s="146"/>
      <c r="AD502" s="146"/>
      <c r="AE502" s="146"/>
      <c r="AF502" s="174"/>
      <c r="AG502" s="146"/>
      <c r="AH502" s="146"/>
      <c r="AI502" s="146"/>
      <c r="AJ502" s="146"/>
      <c r="AK502" s="555"/>
      <c r="AL502" s="101"/>
    </row>
    <row r="503" spans="2:38">
      <c r="B503" s="1159" t="str">
        <f>'7-11л. МЕНЮ '!I506</f>
        <v>492/22</v>
      </c>
      <c r="C503" s="245" t="str">
        <f>'7-11л. МЕНЮ '!B506</f>
        <v>Азу из говядины с картофелем</v>
      </c>
      <c r="D503" s="248">
        <f>'7-11л. МЕНЮ '!C506</f>
        <v>190</v>
      </c>
      <c r="E503" s="1309">
        <f>'7-11л. МЕНЮ '!D506</f>
        <v>13.5131</v>
      </c>
      <c r="F503" s="1233">
        <f>'7-11л. МЕНЮ '!E506</f>
        <v>16.585599999999999</v>
      </c>
      <c r="G503" s="323">
        <f>'7-11л. МЕНЮ '!F506</f>
        <v>26.969100000000001</v>
      </c>
      <c r="H503" s="1474">
        <f>'7-11л. МЕНЮ '!G506</f>
        <v>311.19900000000001</v>
      </c>
      <c r="I503" s="1752">
        <v>3.4860000000000002</v>
      </c>
      <c r="J503" s="1752">
        <v>9.1999999999999998E-2</v>
      </c>
      <c r="K503" s="1752">
        <v>1.3299999999999999E-2</v>
      </c>
      <c r="L503" s="727">
        <v>46.884999999999998</v>
      </c>
      <c r="M503" s="1439">
        <v>187.863</v>
      </c>
      <c r="N503" s="1439">
        <v>163.75</v>
      </c>
      <c r="O503" s="1752" t="s">
        <v>965</v>
      </c>
      <c r="P503" s="2133">
        <v>0.54100000000000004</v>
      </c>
      <c r="Q503" s="437">
        <f>'7-11л. МЕНЮ '!H506</f>
        <v>51</v>
      </c>
      <c r="R503" s="108"/>
      <c r="AF503" s="174"/>
      <c r="AG503" s="146"/>
      <c r="AH503" s="146"/>
      <c r="AI503" s="328"/>
      <c r="AJ503" s="146"/>
      <c r="AK503" s="555"/>
      <c r="AL503" s="101"/>
    </row>
    <row r="504" spans="2:38">
      <c r="B504" s="1273" t="str">
        <f>'7-11л. МЕНЮ '!I507</f>
        <v>54-1хн/22</v>
      </c>
      <c r="C504" s="230" t="str">
        <f>'7-11л. МЕНЮ '!B507</f>
        <v>Компот из смеси сухофруктов</v>
      </c>
      <c r="D504" s="248">
        <f>'7-11л. МЕНЮ '!C507</f>
        <v>200</v>
      </c>
      <c r="E504" s="1309">
        <f>'7-11л. МЕНЮ '!D507</f>
        <v>0.5</v>
      </c>
      <c r="F504" s="1233">
        <f>'7-11л. МЕНЮ '!E507</f>
        <v>0</v>
      </c>
      <c r="G504" s="323">
        <f>'7-11л. МЕНЮ '!F507</f>
        <v>19.8</v>
      </c>
      <c r="H504" s="1474">
        <f>'7-11л. МЕНЮ '!G507</f>
        <v>81</v>
      </c>
      <c r="I504" s="3369">
        <v>0.02</v>
      </c>
      <c r="J504" s="3369">
        <v>0</v>
      </c>
      <c r="K504" s="3369">
        <v>0</v>
      </c>
      <c r="L504" s="3370">
        <v>15</v>
      </c>
      <c r="M504" s="3371">
        <v>49.1</v>
      </c>
      <c r="N504" s="3369">
        <v>4.3</v>
      </c>
      <c r="O504" s="3372">
        <v>2.1</v>
      </c>
      <c r="P504" s="3373">
        <v>0.09</v>
      </c>
      <c r="Q504" s="437">
        <f>'7-11л. МЕНЮ '!H507</f>
        <v>74</v>
      </c>
      <c r="R504" s="7"/>
      <c r="AF504" s="174"/>
      <c r="AG504" s="146"/>
      <c r="AH504" s="146"/>
      <c r="AI504" s="146"/>
      <c r="AJ504" s="146"/>
      <c r="AK504" s="555"/>
      <c r="AL504" s="101"/>
    </row>
    <row r="505" spans="2:38">
      <c r="B505" s="1480" t="str">
        <f>'7-11л. МЕНЮ '!I508</f>
        <v>Пром.пр.</v>
      </c>
      <c r="C505" s="315" t="str">
        <f>'7-11л. МЕНЮ '!B508</f>
        <v>Хлеб пшеничный</v>
      </c>
      <c r="D505" s="319">
        <f>'7-11л. МЕНЮ '!C508</f>
        <v>50</v>
      </c>
      <c r="E505" s="1309">
        <f>'7-11л. МЕНЮ '!D508</f>
        <v>1.0029999999999999</v>
      </c>
      <c r="F505" s="1233">
        <f>'7-11л. МЕНЮ '!E508</f>
        <v>0.65</v>
      </c>
      <c r="G505" s="323">
        <f>'7-11л. МЕНЮ '!F508</f>
        <v>27.1</v>
      </c>
      <c r="H505" s="1474">
        <f>'7-11л. МЕНЮ '!G508</f>
        <v>118.262</v>
      </c>
      <c r="I505" s="1157">
        <v>0</v>
      </c>
      <c r="J505" s="1157">
        <v>5.5E-2</v>
      </c>
      <c r="K505" s="1157">
        <v>0.02</v>
      </c>
      <c r="L505" s="664">
        <v>0</v>
      </c>
      <c r="M505" s="1308">
        <v>10</v>
      </c>
      <c r="N505" s="1157">
        <v>3.25</v>
      </c>
      <c r="O505" s="1157">
        <v>0.7</v>
      </c>
      <c r="P505" s="1157">
        <v>5.5E-2</v>
      </c>
      <c r="Q505" s="1463">
        <f>'7-11л. МЕНЮ '!H508</f>
        <v>17</v>
      </c>
      <c r="R505" s="317"/>
      <c r="AF505" s="489"/>
      <c r="AG505" s="490"/>
      <c r="AH505" s="490"/>
      <c r="AI505" s="490"/>
      <c r="AJ505" s="489"/>
      <c r="AK505" s="513"/>
      <c r="AL505" s="101"/>
    </row>
    <row r="506" spans="2:38" ht="15.75" thickBot="1">
      <c r="B506" s="1465" t="str">
        <f>'7-11л. МЕНЮ '!I509</f>
        <v>Пром.пр.</v>
      </c>
      <c r="C506" s="185" t="str">
        <f>'7-11л. МЕНЮ '!B509</f>
        <v>Хлеб ржаной</v>
      </c>
      <c r="D506" s="337">
        <f>'7-11л. МЕНЮ '!C509</f>
        <v>20</v>
      </c>
      <c r="E506" s="1309">
        <f>'7-11л. МЕНЮ '!D509</f>
        <v>0.93300000000000005</v>
      </c>
      <c r="F506" s="1233">
        <f>'7-11л. МЕНЮ '!E509</f>
        <v>0.33</v>
      </c>
      <c r="G506" s="323">
        <f>'7-11л. МЕНЮ '!F509</f>
        <v>8.6869999999999994</v>
      </c>
      <c r="H506" s="1474">
        <f>'7-11л. МЕНЮ '!G509</f>
        <v>41.45</v>
      </c>
      <c r="I506" s="322">
        <v>0</v>
      </c>
      <c r="J506" s="322">
        <v>0.05</v>
      </c>
      <c r="K506" s="322">
        <v>4.5999999999999999E-2</v>
      </c>
      <c r="L506" s="664">
        <v>0</v>
      </c>
      <c r="M506" s="1308">
        <v>6.6</v>
      </c>
      <c r="N506" s="1157">
        <v>4.68</v>
      </c>
      <c r="O506" s="322">
        <v>1.32</v>
      </c>
      <c r="P506" s="1393">
        <v>2.8000000000000001E-2</v>
      </c>
      <c r="Q506" s="1463">
        <f>'7-11л. МЕНЮ '!H509</f>
        <v>18</v>
      </c>
      <c r="R506" s="7"/>
      <c r="AF506" s="777"/>
      <c r="AG506" s="778"/>
      <c r="AH506" s="778"/>
      <c r="AI506" s="777"/>
      <c r="AJ506" s="777"/>
      <c r="AK506" s="513"/>
      <c r="AL506" s="101"/>
    </row>
    <row r="507" spans="2:38" ht="15.75">
      <c r="B507" s="413" t="s">
        <v>172</v>
      </c>
      <c r="D507" s="2438">
        <f>'7-11л. МЕНЮ '!C510</f>
        <v>540</v>
      </c>
      <c r="E507" s="1873">
        <f>'7-11л. МЕНЮ '!D510</f>
        <v>17.149099999999997</v>
      </c>
      <c r="F507" s="1808">
        <f>'7-11л. МЕНЮ '!E510</f>
        <v>20.445599999999995</v>
      </c>
      <c r="G507" s="1807">
        <f>'7-11л. МЕНЮ '!F510</f>
        <v>89.356100000000012</v>
      </c>
      <c r="H507" s="2005">
        <f>'7-11л. МЕНЮ '!G510</f>
        <v>609.51100000000008</v>
      </c>
      <c r="I507" s="233">
        <f>SUM(I502:I506)</f>
        <v>9.4260000000000002</v>
      </c>
      <c r="J507" s="665">
        <f t="shared" ref="J507:P507" si="145">SUM(J502:J506)</f>
        <v>0.21300000000000002</v>
      </c>
      <c r="K507" s="2033">
        <f t="shared" si="145"/>
        <v>8.8300000000000003E-2</v>
      </c>
      <c r="L507" s="2033">
        <f t="shared" si="145"/>
        <v>61.884999999999998</v>
      </c>
      <c r="M507" s="2135">
        <f t="shared" si="145"/>
        <v>275.96300000000002</v>
      </c>
      <c r="N507" s="2135">
        <f t="shared" si="145"/>
        <v>208.78000000000003</v>
      </c>
      <c r="O507" s="2135">
        <f t="shared" si="145"/>
        <v>20.92</v>
      </c>
      <c r="P507" s="3386">
        <f t="shared" si="145"/>
        <v>1.6819999999999999</v>
      </c>
      <c r="Q507" s="739"/>
      <c r="R507" s="628"/>
      <c r="AF507" s="146"/>
      <c r="AG507" s="146"/>
      <c r="AH507" s="146"/>
      <c r="AI507" s="146"/>
      <c r="AJ507" s="146"/>
      <c r="AK507" s="101"/>
      <c r="AL507" s="101"/>
    </row>
    <row r="508" spans="2:38">
      <c r="B508" s="695"/>
      <c r="C508" s="696" t="s">
        <v>11</v>
      </c>
      <c r="D508" s="1120">
        <v>0.25</v>
      </c>
      <c r="E508" s="1874">
        <f>'7-11л. МЕНЮ '!D511</f>
        <v>19.25</v>
      </c>
      <c r="F508" s="1811">
        <f>'7-11л. МЕНЮ '!E511</f>
        <v>19.75</v>
      </c>
      <c r="G508" s="3379">
        <f>'7-11л. МЕНЮ '!F511</f>
        <v>83.75</v>
      </c>
      <c r="H508" s="2006">
        <f>'7-11л. МЕНЮ '!G511</f>
        <v>587.5</v>
      </c>
      <c r="I508" s="1894">
        <f t="shared" ref="I508:P508" si="146">I612</f>
        <v>15</v>
      </c>
      <c r="J508" s="1894">
        <f t="shared" si="146"/>
        <v>0.3</v>
      </c>
      <c r="K508" s="1894">
        <f t="shared" si="146"/>
        <v>0.35</v>
      </c>
      <c r="L508" s="1894">
        <f t="shared" si="146"/>
        <v>175</v>
      </c>
      <c r="M508" s="1895">
        <f t="shared" si="146"/>
        <v>275</v>
      </c>
      <c r="N508" s="1895">
        <f t="shared" si="146"/>
        <v>275</v>
      </c>
      <c r="O508" s="1894">
        <f t="shared" si="146"/>
        <v>62.5</v>
      </c>
      <c r="P508" s="1896">
        <f t="shared" si="146"/>
        <v>3</v>
      </c>
      <c r="Q508" s="739"/>
      <c r="R508" s="101"/>
      <c r="AF508" s="146"/>
      <c r="AG508" s="146"/>
      <c r="AH508" s="146"/>
      <c r="AI508" s="146"/>
      <c r="AJ508" s="146"/>
      <c r="AK508" s="513"/>
      <c r="AL508" s="101"/>
    </row>
    <row r="509" spans="2:38" ht="15.75" thickBot="1">
      <c r="B509" s="227"/>
      <c r="C509" s="693" t="s">
        <v>345</v>
      </c>
      <c r="D509" s="715"/>
      <c r="E509" s="1458">
        <f>'7-11л. МЕНЮ '!D512</f>
        <v>-2.7284415584415633</v>
      </c>
      <c r="F509" s="1805">
        <f>'7-11л. МЕНЮ '!E512</f>
        <v>0.88050632911391702</v>
      </c>
      <c r="G509" s="428">
        <f>'7-11л. МЕНЮ '!F512</f>
        <v>1.6734626865671665</v>
      </c>
      <c r="H509" s="2004">
        <f>'7-11л. МЕНЮ '!G512</f>
        <v>0.93663829787234221</v>
      </c>
      <c r="I509" s="705">
        <f t="shared" ref="I509:P509" si="147">(I507*100/I670)-25</f>
        <v>-9.2899999999999991</v>
      </c>
      <c r="J509" s="705">
        <f t="shared" si="147"/>
        <v>-7.25</v>
      </c>
      <c r="K509" s="1947">
        <f t="shared" si="147"/>
        <v>-18.692857142857143</v>
      </c>
      <c r="L509" s="1947">
        <f t="shared" si="147"/>
        <v>-16.159285714285716</v>
      </c>
      <c r="M509" s="1947">
        <f t="shared" si="147"/>
        <v>8.7545454545455925E-2</v>
      </c>
      <c r="N509" s="1947">
        <f t="shared" si="147"/>
        <v>-6.019999999999996</v>
      </c>
      <c r="O509" s="1947">
        <f t="shared" si="147"/>
        <v>-16.631999999999998</v>
      </c>
      <c r="P509" s="1948">
        <f t="shared" si="147"/>
        <v>-10.983333333333334</v>
      </c>
      <c r="Q509" s="70"/>
      <c r="R509" s="114"/>
      <c r="AF509" s="174"/>
      <c r="AG509" s="498"/>
      <c r="AH509" s="2244"/>
      <c r="AI509" s="146"/>
      <c r="AJ509" s="146"/>
      <c r="AK509" s="555"/>
      <c r="AL509" s="101"/>
    </row>
    <row r="510" spans="2:38">
      <c r="B510" s="78"/>
      <c r="C510" s="1266" t="s">
        <v>108</v>
      </c>
      <c r="D510" s="54"/>
      <c r="E510" s="1180"/>
      <c r="F510" s="1875"/>
      <c r="G510" s="1875"/>
      <c r="H510" s="1114"/>
      <c r="I510" s="1114"/>
      <c r="J510" s="1114"/>
      <c r="K510" s="2016"/>
      <c r="L510" s="2016"/>
      <c r="M510" s="2016"/>
      <c r="N510" s="2016"/>
      <c r="O510" s="2016"/>
      <c r="P510" s="2137"/>
      <c r="Q510" s="735"/>
      <c r="R510" s="110"/>
      <c r="AF510" s="174"/>
      <c r="AG510" s="501"/>
      <c r="AH510" s="501"/>
      <c r="AI510" s="501"/>
      <c r="AJ510" s="501"/>
      <c r="AK510" s="555"/>
      <c r="AL510" s="101"/>
    </row>
    <row r="511" spans="2:38">
      <c r="B511" s="1294" t="str">
        <f>'7-11л. МЕНЮ '!I514</f>
        <v>54-3з/22</v>
      </c>
      <c r="C511" s="245" t="str">
        <f>'7-11л. МЕНЮ '!B514</f>
        <v>Помидор в нарезке</v>
      </c>
      <c r="D511" s="248">
        <f>'7-11л. МЕНЮ '!C514</f>
        <v>60</v>
      </c>
      <c r="E511" s="1309">
        <f>'7-11л. МЕНЮ '!D514</f>
        <v>0.7</v>
      </c>
      <c r="F511" s="323">
        <f>'7-11л. МЕНЮ '!E514</f>
        <v>0.1</v>
      </c>
      <c r="G511" s="323">
        <f>'7-11л. МЕНЮ '!F514</f>
        <v>2.2999999999999998</v>
      </c>
      <c r="H511" s="670">
        <f>'7-11л. МЕНЮ '!G514</f>
        <v>12.8</v>
      </c>
      <c r="I511" s="2546">
        <v>15</v>
      </c>
      <c r="J511" s="2547">
        <v>0.04</v>
      </c>
      <c r="K511" s="2548">
        <v>0.02</v>
      </c>
      <c r="L511" s="2547">
        <v>79.8</v>
      </c>
      <c r="M511" s="2548">
        <v>8.4</v>
      </c>
      <c r="N511" s="2547">
        <v>16</v>
      </c>
      <c r="O511" s="2548">
        <v>12</v>
      </c>
      <c r="P511" s="3191">
        <v>0.54</v>
      </c>
      <c r="Q511" s="437">
        <f>'7-11л. МЕНЮ '!H514</f>
        <v>2</v>
      </c>
      <c r="R511" s="101"/>
      <c r="AF511" s="174"/>
      <c r="AG511" s="498"/>
      <c r="AH511" s="498"/>
      <c r="AI511" s="146"/>
      <c r="AJ511" s="146"/>
      <c r="AK511" s="555"/>
      <c r="AL511" s="101"/>
    </row>
    <row r="512" spans="2:38">
      <c r="B512" s="1294" t="str">
        <f>'7-11л. МЕНЮ '!I515</f>
        <v>242/22</v>
      </c>
      <c r="C512" s="258" t="str">
        <f>'7-11л. МЕНЮ '!B515</f>
        <v>Суп картофельный с макаронами</v>
      </c>
      <c r="D512" s="248">
        <f>'7-11л. МЕНЮ '!C515</f>
        <v>200</v>
      </c>
      <c r="E512" s="1309">
        <f>'7-11л. МЕНЮ '!D515</f>
        <v>2.3874</v>
      </c>
      <c r="F512" s="1233">
        <f>'7-11л. МЕНЮ '!E515</f>
        <v>2.6816</v>
      </c>
      <c r="G512" s="1434">
        <f>'7-11л. МЕНЮ '!F515</f>
        <v>19.827999999999999</v>
      </c>
      <c r="H512" s="2045">
        <f>'7-11л. МЕНЮ '!G515</f>
        <v>112.996</v>
      </c>
      <c r="I512" s="1436">
        <v>6.4299999999999996E-2</v>
      </c>
      <c r="J512" s="1991">
        <v>7.22E-2</v>
      </c>
      <c r="K512" s="1436">
        <v>0.2868</v>
      </c>
      <c r="L512" s="2045">
        <v>86.754000000000005</v>
      </c>
      <c r="M512" s="1438">
        <v>11.4336</v>
      </c>
      <c r="N512" s="2218">
        <v>69.503600000000006</v>
      </c>
      <c r="O512" s="1436">
        <v>11.902900000000001</v>
      </c>
      <c r="P512" s="1991">
        <v>0.56000000000000005</v>
      </c>
      <c r="Q512" s="437">
        <f>'7-11л. МЕНЮ '!H515</f>
        <v>29</v>
      </c>
      <c r="R512" s="629"/>
      <c r="AF512" s="174"/>
      <c r="AG512" s="498"/>
      <c r="AH512" s="146"/>
      <c r="AI512" s="146"/>
      <c r="AJ512" s="146"/>
      <c r="AK512" s="555"/>
      <c r="AL512" s="101"/>
    </row>
    <row r="513" spans="2:38">
      <c r="B513" s="1294" t="str">
        <f>'7-11л. МЕНЮ '!I516</f>
        <v>588/22</v>
      </c>
      <c r="C513" s="245" t="str">
        <f>'7-11л. МЕНЮ '!B516</f>
        <v>Курица по тайски</v>
      </c>
      <c r="D513" s="248">
        <f>'7-11л. МЕНЮ '!C516</f>
        <v>155</v>
      </c>
      <c r="E513" s="1309">
        <f>'7-11л. МЕНЮ '!D516</f>
        <v>5.12</v>
      </c>
      <c r="F513" s="1233">
        <f>'7-11л. МЕНЮ '!E516</f>
        <v>8.4</v>
      </c>
      <c r="G513" s="1434">
        <f>'7-11л. МЕНЮ '!F516</f>
        <v>37.82</v>
      </c>
      <c r="H513" s="2045">
        <f>'7-11л. МЕНЮ '!G516</f>
        <v>247.36</v>
      </c>
      <c r="I513" s="1752">
        <v>1.0209999999999999</v>
      </c>
      <c r="J513" s="2517">
        <v>4.7500000000000001E-2</v>
      </c>
      <c r="K513" s="1752">
        <v>0.1303</v>
      </c>
      <c r="L513" s="3198">
        <v>113.5068</v>
      </c>
      <c r="M513" s="1439">
        <v>101.961</v>
      </c>
      <c r="N513" s="3321">
        <v>28.779</v>
      </c>
      <c r="O513" s="1752">
        <v>5.66432</v>
      </c>
      <c r="P513" s="3221">
        <v>0.8</v>
      </c>
      <c r="Q513" s="437">
        <f>'7-11л. МЕНЮ '!H516</f>
        <v>59</v>
      </c>
      <c r="R513" s="120"/>
      <c r="AF513" s="174"/>
      <c r="AG513" s="146"/>
      <c r="AH513" s="146"/>
      <c r="AI513" s="328"/>
      <c r="AJ513" s="146"/>
      <c r="AK513" s="555"/>
      <c r="AL513" s="101"/>
    </row>
    <row r="514" spans="2:38">
      <c r="B514" s="742" t="str">
        <f>'7-11л. МЕНЮ '!I517</f>
        <v>460 / 21</v>
      </c>
      <c r="C514" s="230" t="str">
        <f>'7-11л. МЕНЮ '!B517</f>
        <v>Чай с молоком</v>
      </c>
      <c r="D514" s="246">
        <f>'7-11л. МЕНЮ '!C517</f>
        <v>190</v>
      </c>
      <c r="E514" s="1232">
        <f>'7-11л. МЕНЮ '!D517</f>
        <v>4.12</v>
      </c>
      <c r="F514" s="2198">
        <f>'7-11л. МЕНЮ '!E517</f>
        <v>3.45</v>
      </c>
      <c r="G514" s="1429">
        <f>'7-11л. МЕНЮ '!F517</f>
        <v>11.85</v>
      </c>
      <c r="H514" s="2665">
        <f>'7-11л. МЕНЮ '!G517</f>
        <v>94.86</v>
      </c>
      <c r="I514" s="1752">
        <v>0.98</v>
      </c>
      <c r="J514" s="1752">
        <v>0.05</v>
      </c>
      <c r="K514" s="1752">
        <v>0.04</v>
      </c>
      <c r="L514" s="727">
        <v>26.59</v>
      </c>
      <c r="M514" s="2152">
        <v>155.91999999999999</v>
      </c>
      <c r="N514" s="1439">
        <v>117.51</v>
      </c>
      <c r="O514" s="1157">
        <v>23.94</v>
      </c>
      <c r="P514" s="2133">
        <v>0.51</v>
      </c>
      <c r="Q514" s="1471">
        <f>'7-11л. МЕНЮ '!H517</f>
        <v>71</v>
      </c>
      <c r="R514" s="110"/>
      <c r="AF514" s="174"/>
      <c r="AG514" s="146"/>
      <c r="AH514" s="146"/>
      <c r="AI514" s="146"/>
      <c r="AJ514" s="146"/>
      <c r="AK514" s="555"/>
      <c r="AL514" s="101"/>
    </row>
    <row r="515" spans="2:38">
      <c r="B515" s="2219" t="str">
        <f>'7-11л. МЕНЮ '!I518</f>
        <v>Пром.пр.</v>
      </c>
      <c r="C515" s="2202" t="str">
        <f>'7-11л. МЕНЮ '!B518</f>
        <v>Кондитерские изделия (печенье)</v>
      </c>
      <c r="D515" s="260">
        <f>'7-11л. МЕНЮ '!C518</f>
        <v>15</v>
      </c>
      <c r="E515" s="1751">
        <f>'7-11л. МЕНЮ '!D518</f>
        <v>1.2829999999999999</v>
      </c>
      <c r="F515" s="1552">
        <f>'7-11л. МЕНЮ '!E518</f>
        <v>3.7004999999999999</v>
      </c>
      <c r="G515" s="1430">
        <f>'7-11л. МЕНЮ '!F518</f>
        <v>10.24</v>
      </c>
      <c r="H515" s="1993">
        <f>'7-11л. МЕНЮ '!G518</f>
        <v>79.396500000000003</v>
      </c>
      <c r="I515" s="1157">
        <v>0</v>
      </c>
      <c r="J515" s="1157">
        <v>0</v>
      </c>
      <c r="K515" s="1157">
        <v>0</v>
      </c>
      <c r="L515" s="664">
        <v>2.25</v>
      </c>
      <c r="M515" s="1157">
        <v>6.5250000000000004</v>
      </c>
      <c r="N515" s="1157">
        <v>0</v>
      </c>
      <c r="O515" s="1157">
        <v>0.05</v>
      </c>
      <c r="P515" s="1157">
        <v>4.7E-2</v>
      </c>
      <c r="Q515" s="1471">
        <f>'7-11л. МЕНЮ '!H518</f>
        <v>14</v>
      </c>
      <c r="R515" s="112"/>
      <c r="AF515" s="174"/>
      <c r="AG515" s="146"/>
      <c r="AH515" s="146"/>
      <c r="AI515" s="146"/>
      <c r="AJ515" s="146"/>
      <c r="AK515" s="555"/>
      <c r="AL515" s="101"/>
    </row>
    <row r="516" spans="2:38">
      <c r="B516" s="1485" t="str">
        <f>'7-11л. МЕНЮ '!I519</f>
        <v>Пром.пр.</v>
      </c>
      <c r="C516" s="245" t="str">
        <f>'7-11л. МЕНЮ '!B519</f>
        <v>Хлеб пшеничный</v>
      </c>
      <c r="D516" s="248">
        <f>'7-11л. МЕНЮ '!C519</f>
        <v>60</v>
      </c>
      <c r="E516" s="1232">
        <f>'7-11л. МЕНЮ '!D519</f>
        <v>1.2036</v>
      </c>
      <c r="F516" s="322">
        <f>'7-11л. МЕНЮ '!E519</f>
        <v>0.78</v>
      </c>
      <c r="G516" s="1429">
        <f>'7-11л. МЕНЮ '!F519</f>
        <v>32.520000000000003</v>
      </c>
      <c r="H516" s="1285">
        <f>'7-11л. МЕНЮ '!G519</f>
        <v>141.9144</v>
      </c>
      <c r="I516" s="1157">
        <v>0</v>
      </c>
      <c r="J516" s="1157">
        <v>6.6000000000000003E-2</v>
      </c>
      <c r="K516" s="1157">
        <v>2.4E-2</v>
      </c>
      <c r="L516" s="664">
        <v>0</v>
      </c>
      <c r="M516" s="1308">
        <v>12</v>
      </c>
      <c r="N516" s="1157">
        <v>3.9</v>
      </c>
      <c r="O516" s="1157">
        <v>0.84</v>
      </c>
      <c r="P516" s="1748">
        <v>6.6000000000000003E-2</v>
      </c>
      <c r="Q516" s="1463">
        <f>'7-11л. МЕНЮ '!H519</f>
        <v>17</v>
      </c>
      <c r="R516" s="112"/>
      <c r="AF516" s="489"/>
      <c r="AG516" s="490"/>
      <c r="AH516" s="490"/>
      <c r="AI516" s="490"/>
      <c r="AJ516" s="489"/>
      <c r="AK516" s="513"/>
      <c r="AL516" s="101"/>
    </row>
    <row r="517" spans="2:38">
      <c r="B517" s="1485" t="str">
        <f>'7-11л. МЕНЮ '!I520</f>
        <v>Пром.пр.</v>
      </c>
      <c r="C517" s="245" t="str">
        <f>'7-11л. МЕНЮ '!B520</f>
        <v>Хлеб ржаной</v>
      </c>
      <c r="D517" s="248">
        <f>'7-11л. МЕНЮ '!C520</f>
        <v>30</v>
      </c>
      <c r="E517" s="1232">
        <f>'7-11л. МЕНЮ '!D520</f>
        <v>1.4</v>
      </c>
      <c r="F517" s="322">
        <f>'7-11л. МЕНЮ '!E520</f>
        <v>0.495</v>
      </c>
      <c r="G517" s="1429">
        <f>'7-11л. МЕНЮ '!F520</f>
        <v>13.031000000000001</v>
      </c>
      <c r="H517" s="1285">
        <f>'7-11л. МЕНЮ '!G520</f>
        <v>62.174999999999997</v>
      </c>
      <c r="I517" s="1752">
        <v>0</v>
      </c>
      <c r="J517" s="1752">
        <v>7.4999999999999997E-2</v>
      </c>
      <c r="K517" s="1752">
        <v>7.4999999999999997E-2</v>
      </c>
      <c r="L517" s="727">
        <v>0</v>
      </c>
      <c r="M517" s="2027">
        <v>9.9</v>
      </c>
      <c r="N517" s="1752">
        <v>7.02</v>
      </c>
      <c r="O517" s="1157">
        <v>1.98</v>
      </c>
      <c r="P517" s="1748">
        <v>4.2000000000000003E-2</v>
      </c>
      <c r="Q517" s="1463">
        <f>'7-11л. МЕНЮ '!H520</f>
        <v>18</v>
      </c>
      <c r="R517" s="101"/>
      <c r="AF517" s="777"/>
      <c r="AG517" s="778"/>
      <c r="AH517" s="778"/>
      <c r="AI517" s="778"/>
      <c r="AJ517" s="777"/>
      <c r="AK517" s="513"/>
      <c r="AL517" s="101"/>
    </row>
    <row r="518" spans="2:38" ht="15.75" thickBot="1">
      <c r="B518" s="1271" t="str">
        <f>'7-11л. МЕНЮ '!I521</f>
        <v xml:space="preserve">338 / 17 </v>
      </c>
      <c r="C518" s="185" t="str">
        <f>'7-11л. МЕНЮ '!B521</f>
        <v>Фрукты свежие (яблоко)</v>
      </c>
      <c r="D518" s="337">
        <f>'7-11л. МЕНЮ '!C521</f>
        <v>105</v>
      </c>
      <c r="E518" s="1232">
        <f>'7-11л. МЕНЮ '!D521</f>
        <v>0.42</v>
      </c>
      <c r="F518" s="322">
        <f>'7-11л. МЕНЮ '!E521</f>
        <v>0.42</v>
      </c>
      <c r="G518" s="1429">
        <f>'7-11л. МЕНЮ '!F521</f>
        <v>10.29</v>
      </c>
      <c r="H518" s="1285">
        <f>'7-11л. МЕНЮ '!G521</f>
        <v>49.35</v>
      </c>
      <c r="I518" s="428">
        <v>10.5</v>
      </c>
      <c r="J518" s="428">
        <v>3.15E-2</v>
      </c>
      <c r="K518" s="428">
        <v>2.1000000000000001E-2</v>
      </c>
      <c r="L518" s="740">
        <v>0</v>
      </c>
      <c r="M518" s="2508">
        <v>16.8</v>
      </c>
      <c r="N518" s="705">
        <v>11.55</v>
      </c>
      <c r="O518" s="428">
        <v>9.4499999999999993</v>
      </c>
      <c r="P518" s="709">
        <v>2.31</v>
      </c>
      <c r="Q518" s="1463">
        <f>'7-11л. МЕНЮ '!H521</f>
        <v>86</v>
      </c>
      <c r="R518" s="101"/>
      <c r="AF518" s="146"/>
      <c r="AG518" s="146"/>
      <c r="AH518" s="146"/>
      <c r="AI518" s="146"/>
      <c r="AJ518" s="146"/>
      <c r="AK518" s="513"/>
      <c r="AL518" s="101"/>
    </row>
    <row r="519" spans="2:38">
      <c r="B519" s="413" t="s">
        <v>160</v>
      </c>
      <c r="C519" s="540"/>
      <c r="D519" s="2444">
        <f>'7-11л. МЕНЮ '!C522</f>
        <v>815</v>
      </c>
      <c r="E519" s="679">
        <f>'7-11л. МЕНЮ '!D522</f>
        <v>16.634</v>
      </c>
      <c r="F519" s="680">
        <f>'7-11л. МЕНЮ '!E522</f>
        <v>20.027100000000001</v>
      </c>
      <c r="G519" s="1936">
        <f>'7-11л. МЕНЮ '!F522</f>
        <v>137.87899999999999</v>
      </c>
      <c r="H519" s="1933">
        <f>'7-11л. МЕНЮ '!G522</f>
        <v>800.8519</v>
      </c>
      <c r="I519" s="2033">
        <f t="shared" ref="I519:P519" si="148">SUM(I511:I518)</f>
        <v>27.565300000000001</v>
      </c>
      <c r="J519" s="2033">
        <f>SUM(J511:J518)</f>
        <v>0.38219999999999998</v>
      </c>
      <c r="K519" s="2033">
        <f t="shared" si="148"/>
        <v>0.59709999999999996</v>
      </c>
      <c r="L519" s="2033">
        <f t="shared" si="148"/>
        <v>308.90079999999995</v>
      </c>
      <c r="M519" s="2135">
        <f>SUM(M511:M518)</f>
        <v>322.93959999999998</v>
      </c>
      <c r="N519" s="2135">
        <f t="shared" si="148"/>
        <v>254.26260000000002</v>
      </c>
      <c r="O519" s="2135">
        <f t="shared" si="148"/>
        <v>65.827219999999997</v>
      </c>
      <c r="P519" s="2052">
        <f t="shared" si="148"/>
        <v>4.875</v>
      </c>
      <c r="Q519" s="732"/>
      <c r="R519" s="114"/>
      <c r="AF519" s="281"/>
      <c r="AG519" s="281"/>
      <c r="AH519" s="281"/>
      <c r="AI519" s="281"/>
      <c r="AJ519" s="3150"/>
      <c r="AK519" s="513"/>
      <c r="AL519" s="101"/>
    </row>
    <row r="520" spans="2:38">
      <c r="B520" s="695"/>
      <c r="C520" s="696" t="s">
        <v>11</v>
      </c>
      <c r="D520" s="1120">
        <v>0.35</v>
      </c>
      <c r="E520" s="1802">
        <f>'7-11л. МЕНЮ '!D523</f>
        <v>26.95</v>
      </c>
      <c r="F520" s="1803">
        <f>'7-11л. МЕНЮ '!E523</f>
        <v>27.65</v>
      </c>
      <c r="G520" s="1937">
        <f>'7-11л. МЕНЮ '!F523</f>
        <v>117.25</v>
      </c>
      <c r="H520" s="1935">
        <f>'7-11л. МЕНЮ '!G523</f>
        <v>822.5</v>
      </c>
      <c r="I520" s="2039">
        <f t="shared" ref="I520:P520" si="149">I616</f>
        <v>21</v>
      </c>
      <c r="J520" s="2039">
        <f t="shared" si="149"/>
        <v>0.42</v>
      </c>
      <c r="K520" s="2039">
        <f t="shared" si="149"/>
        <v>0.49</v>
      </c>
      <c r="L520" s="2039">
        <f t="shared" si="149"/>
        <v>245</v>
      </c>
      <c r="M520" s="2136">
        <f t="shared" si="149"/>
        <v>385</v>
      </c>
      <c r="N520" s="2136">
        <f t="shared" si="149"/>
        <v>385</v>
      </c>
      <c r="O520" s="2039">
        <f t="shared" si="149"/>
        <v>87.5</v>
      </c>
      <c r="P520" s="2039">
        <f t="shared" si="149"/>
        <v>4.2</v>
      </c>
      <c r="Q520" s="732"/>
      <c r="R520" s="101"/>
      <c r="AF520" s="174"/>
      <c r="AG520" s="498"/>
      <c r="AH520" s="498"/>
      <c r="AI520" s="146"/>
      <c r="AJ520" s="146"/>
      <c r="AK520" s="555"/>
      <c r="AL520" s="101"/>
    </row>
    <row r="521" spans="2:38" ht="15.75" thickBot="1">
      <c r="B521" s="227"/>
      <c r="C521" s="693" t="s">
        <v>345</v>
      </c>
      <c r="D521" s="715"/>
      <c r="E521" s="1458">
        <f>'7-11л. МЕНЮ '!D524</f>
        <v>-13.397402597402596</v>
      </c>
      <c r="F521" s="428">
        <f>'7-11л. МЕНЮ '!E524</f>
        <v>-9.6492405063291145</v>
      </c>
      <c r="G521" s="1938">
        <f>'7-11л. МЕНЮ '!F524</f>
        <v>6.1579104477611963</v>
      </c>
      <c r="H521" s="1931">
        <f>'7-11л. МЕНЮ '!G524</f>
        <v>-0.92119574468085119</v>
      </c>
      <c r="I521" s="1947">
        <f t="shared" ref="I521:P521" si="150">(I519*100/I670)-35</f>
        <v>10.942166666666672</v>
      </c>
      <c r="J521" s="1947">
        <f t="shared" si="150"/>
        <v>-3.1499999999999986</v>
      </c>
      <c r="K521" s="1947">
        <f t="shared" si="150"/>
        <v>7.6499999999999986</v>
      </c>
      <c r="L521" s="1947">
        <f t="shared" si="150"/>
        <v>9.1286857142857087</v>
      </c>
      <c r="M521" s="1947">
        <f t="shared" si="150"/>
        <v>-5.6418545454545459</v>
      </c>
      <c r="N521" s="1947">
        <f t="shared" si="150"/>
        <v>-11.885218181818178</v>
      </c>
      <c r="O521" s="1947">
        <f t="shared" si="150"/>
        <v>-8.6691120000000019</v>
      </c>
      <c r="P521" s="2053">
        <f t="shared" si="150"/>
        <v>5.625</v>
      </c>
      <c r="Q521" s="736"/>
      <c r="R521" s="101"/>
      <c r="AF521" s="174"/>
      <c r="AG521" s="498"/>
      <c r="AH521" s="498"/>
      <c r="AI521" s="146"/>
      <c r="AJ521" s="146"/>
      <c r="AK521" s="513"/>
      <c r="AL521" s="101"/>
    </row>
    <row r="522" spans="2:38">
      <c r="B522" s="648"/>
      <c r="C522" s="523" t="s">
        <v>199</v>
      </c>
      <c r="D522" s="54"/>
      <c r="E522" s="1903"/>
      <c r="F522" s="1905"/>
      <c r="G522" s="1920"/>
      <c r="H522" s="2100"/>
      <c r="I522" s="3225"/>
      <c r="J522" s="3225"/>
      <c r="K522" s="3225"/>
      <c r="L522" s="3225"/>
      <c r="M522" s="3225"/>
      <c r="N522" s="3225"/>
      <c r="O522" s="3225"/>
      <c r="P522" s="3226"/>
      <c r="Q522" s="735"/>
      <c r="R522" s="101"/>
      <c r="AF522" s="3155"/>
      <c r="AG522" s="3155"/>
      <c r="AH522" s="3155"/>
      <c r="AI522" s="3155"/>
      <c r="AJ522" s="3155"/>
      <c r="AK522" s="513"/>
      <c r="AL522" s="101"/>
    </row>
    <row r="523" spans="2:38">
      <c r="B523" s="1299" t="str">
        <f>'7-11л. МЕНЮ '!I526</f>
        <v>470 / 21</v>
      </c>
      <c r="C523" s="2019" t="str">
        <f>'7-11л. МЕНЮ '!B526</f>
        <v>Кисломолочный напиток</v>
      </c>
      <c r="D523" s="2014">
        <f>'7-11л. МЕНЮ '!C526</f>
        <v>200</v>
      </c>
      <c r="E523" s="1233">
        <f>'7-11л. МЕНЮ '!D526</f>
        <v>5.8</v>
      </c>
      <c r="F523" s="323">
        <f>'7-11л. МЕНЮ '!E526</f>
        <v>5</v>
      </c>
      <c r="G523" s="1990">
        <f>'7-11л. МЕНЮ '!F526</f>
        <v>8</v>
      </c>
      <c r="H523" s="1989">
        <f>'7-11л. МЕНЮ '!G526</f>
        <v>101</v>
      </c>
      <c r="I523" s="1310">
        <v>1.4</v>
      </c>
      <c r="J523" s="323">
        <v>0.08</v>
      </c>
      <c r="K523" s="1233">
        <v>2.3E-2</v>
      </c>
      <c r="L523" s="698">
        <v>40.1</v>
      </c>
      <c r="M523" s="2507">
        <v>240.8</v>
      </c>
      <c r="N523" s="1441">
        <v>180.6</v>
      </c>
      <c r="O523" s="1145">
        <v>28.1</v>
      </c>
      <c r="P523" s="1251">
        <v>0.2</v>
      </c>
      <c r="Q523" s="642">
        <f>'7-11л. МЕНЮ '!H526</f>
        <v>84</v>
      </c>
      <c r="R523" s="101"/>
      <c r="AF523" s="174"/>
      <c r="AG523" s="146"/>
      <c r="AH523" s="146"/>
      <c r="AI523" s="328"/>
      <c r="AJ523" s="146"/>
      <c r="AK523" s="555"/>
      <c r="AL523" s="101"/>
    </row>
    <row r="524" spans="2:38">
      <c r="B524" s="2484"/>
      <c r="C524" s="2020" t="str">
        <f>'7-11л. МЕНЮ '!B527</f>
        <v>Кефир  (м. д. ж. 2,5% )</v>
      </c>
      <c r="D524" s="2485">
        <f>'7-11л. МЕНЮ '!C527</f>
        <v>0</v>
      </c>
      <c r="E524" s="2486"/>
      <c r="F524" s="2487"/>
      <c r="G524" s="2488"/>
      <c r="H524" s="3224"/>
      <c r="I524" s="2491"/>
      <c r="J524" s="2490"/>
      <c r="K524" s="2489"/>
      <c r="L524" s="2490"/>
      <c r="M524" s="2489"/>
      <c r="N524" s="2490"/>
      <c r="O524" s="2489"/>
      <c r="P524" s="2491"/>
      <c r="Q524" s="3227">
        <f>'7-11л. МЕНЮ '!H527</f>
        <v>0</v>
      </c>
      <c r="R524" s="120"/>
      <c r="AF524" s="489"/>
      <c r="AG524" s="490"/>
      <c r="AH524" s="490"/>
      <c r="AI524" s="489"/>
      <c r="AJ524" s="489"/>
      <c r="AK524" s="513"/>
      <c r="AL524" s="101"/>
    </row>
    <row r="525" spans="2:38" ht="12" customHeight="1">
      <c r="B525" s="1495" t="str">
        <f>'7-11л. МЕНЮ '!I528</f>
        <v>150/17</v>
      </c>
      <c r="C525" s="2020" t="str">
        <f>'7-11л. МЕНЮ '!B528</f>
        <v xml:space="preserve">Зразы картофельные </v>
      </c>
      <c r="D525" s="3223">
        <f>'7-11л. МЕНЮ '!C528</f>
        <v>120</v>
      </c>
      <c r="E525" s="1749">
        <f>'7-11л. МЕНЮ '!D528</f>
        <v>1.7343999999999999</v>
      </c>
      <c r="F525" s="1552">
        <f>'7-11л. МЕНЮ '!E528</f>
        <v>3.9817999999999998</v>
      </c>
      <c r="G525" s="1994">
        <f>'7-11л. МЕНЮ '!F528</f>
        <v>13.9674</v>
      </c>
      <c r="H525" s="1430">
        <f>'7-11л. МЕНЮ '!G528</f>
        <v>98.64</v>
      </c>
      <c r="I525" s="1552">
        <v>3.657</v>
      </c>
      <c r="J525" s="1749">
        <v>0.1226</v>
      </c>
      <c r="K525" s="1552">
        <v>9.9599999999999994E-2</v>
      </c>
      <c r="L525" s="1473">
        <v>22.856999999999999</v>
      </c>
      <c r="M525" s="1750">
        <v>26.2743</v>
      </c>
      <c r="N525" s="1431">
        <v>28</v>
      </c>
      <c r="O525" s="1749">
        <v>3.1817000000000002</v>
      </c>
      <c r="P525" s="1747">
        <v>0.63700000000000001</v>
      </c>
      <c r="Q525" s="1130">
        <f>'7-11л. МЕНЮ '!H528</f>
        <v>37</v>
      </c>
      <c r="R525" s="114"/>
      <c r="AF525" s="777"/>
      <c r="AG525" s="778"/>
      <c r="AH525" s="778"/>
      <c r="AI525" s="777"/>
      <c r="AJ525" s="777"/>
      <c r="AK525" s="513"/>
      <c r="AL525" s="101"/>
    </row>
    <row r="526" spans="2:38" ht="15.75" thickBot="1">
      <c r="B526" s="1269" t="str">
        <f>'7-11л. МЕНЮ '!I529</f>
        <v>Пром.пр.</v>
      </c>
      <c r="C526" s="1421" t="str">
        <f>'7-11л. МЕНЮ '!B529</f>
        <v>Хлеб пшеничный</v>
      </c>
      <c r="D526" s="1229">
        <f>'7-11л. МЕНЮ '!C529</f>
        <v>20</v>
      </c>
      <c r="E526" s="1745">
        <f>'7-11л. МЕНЮ '!D529</f>
        <v>0.4012</v>
      </c>
      <c r="F526" s="1756">
        <f>'7-11л. МЕНЮ '!E529</f>
        <v>0.26</v>
      </c>
      <c r="G526" s="2141">
        <f>'7-11л. МЕНЮ '!F529</f>
        <v>10.84</v>
      </c>
      <c r="H526" s="2141">
        <f>'7-11л. МЕНЮ '!G529</f>
        <v>47.3048</v>
      </c>
      <c r="I526" s="323">
        <v>0</v>
      </c>
      <c r="J526" s="323">
        <v>2.1999999999999999E-2</v>
      </c>
      <c r="K526" s="323">
        <v>8.0000000000000002E-3</v>
      </c>
      <c r="L526" s="698">
        <v>0</v>
      </c>
      <c r="M526" s="710">
        <v>4</v>
      </c>
      <c r="N526" s="710">
        <v>1.3</v>
      </c>
      <c r="O526" s="323">
        <v>0.28000000000000003</v>
      </c>
      <c r="P526" s="1251">
        <v>2.1999999999999999E-2</v>
      </c>
      <c r="Q526" s="1471">
        <f>'7-11л. МЕНЮ '!H529</f>
        <v>17</v>
      </c>
      <c r="R526" s="119"/>
      <c r="AF526" s="146"/>
      <c r="AG526" s="146"/>
      <c r="AH526" s="146"/>
      <c r="AI526" s="146"/>
      <c r="AJ526" s="146"/>
      <c r="AK526" s="513"/>
      <c r="AL526" s="101"/>
    </row>
    <row r="527" spans="2:38">
      <c r="B527" s="707" t="s">
        <v>206</v>
      </c>
      <c r="C527" s="540"/>
      <c r="D527" s="155">
        <f>'7-11л. МЕНЮ '!C530</f>
        <v>340</v>
      </c>
      <c r="E527" s="2008">
        <f>'7-11л. МЕНЮ '!D530</f>
        <v>7.9356</v>
      </c>
      <c r="F527" s="2009">
        <f>'7-11л. МЕНЮ '!E530</f>
        <v>9.2417999999999996</v>
      </c>
      <c r="G527" s="2010">
        <f>'7-11л. МЕНЮ '!F530</f>
        <v>32.807400000000001</v>
      </c>
      <c r="H527" s="2010">
        <f>'7-11л. МЕНЮ '!G530</f>
        <v>246.94479999999999</v>
      </c>
      <c r="I527" s="233">
        <f t="shared" ref="I527:P527" si="151">SUM(I523:I526)</f>
        <v>5.0570000000000004</v>
      </c>
      <c r="J527" s="233">
        <f t="shared" si="151"/>
        <v>0.22459999999999999</v>
      </c>
      <c r="K527" s="233">
        <f t="shared" si="151"/>
        <v>0.13059999999999999</v>
      </c>
      <c r="L527" s="233">
        <f t="shared" si="151"/>
        <v>62.957000000000001</v>
      </c>
      <c r="M527" s="667">
        <f t="shared" si="151"/>
        <v>271.07429999999999</v>
      </c>
      <c r="N527" s="667">
        <f t="shared" si="151"/>
        <v>209.9</v>
      </c>
      <c r="O527" s="233">
        <f t="shared" si="151"/>
        <v>31.561700000000002</v>
      </c>
      <c r="P527" s="621">
        <f t="shared" si="151"/>
        <v>0.85899999999999999</v>
      </c>
      <c r="Q527" s="732"/>
      <c r="R527" s="110"/>
      <c r="AF527" s="116"/>
      <c r="AG527" s="116"/>
      <c r="AH527" s="116"/>
      <c r="AI527" s="116"/>
      <c r="AJ527" s="116"/>
      <c r="AK527" s="101"/>
      <c r="AL527" s="101"/>
    </row>
    <row r="528" spans="2:38">
      <c r="B528" s="695"/>
      <c r="C528" s="696" t="s">
        <v>11</v>
      </c>
      <c r="D528" s="1120">
        <v>0.1</v>
      </c>
      <c r="E528" s="2011">
        <f>'7-11л. МЕНЮ '!D531</f>
        <v>7.7</v>
      </c>
      <c r="F528" s="2012">
        <f>'7-11л. МЕНЮ '!E531</f>
        <v>7.9</v>
      </c>
      <c r="G528" s="2013">
        <f>'7-11л. МЕНЮ '!F531</f>
        <v>33.5</v>
      </c>
      <c r="H528" s="2013">
        <f>'7-11л. МЕНЮ '!G531</f>
        <v>235</v>
      </c>
      <c r="I528" s="1894">
        <f t="shared" ref="I528:P528" si="152">I620</f>
        <v>6</v>
      </c>
      <c r="J528" s="1894">
        <f t="shared" si="152"/>
        <v>0.12</v>
      </c>
      <c r="K528" s="1894">
        <f t="shared" si="152"/>
        <v>0.14000000000000001</v>
      </c>
      <c r="L528" s="1894">
        <f t="shared" si="152"/>
        <v>70</v>
      </c>
      <c r="M528" s="1895">
        <f t="shared" si="152"/>
        <v>110</v>
      </c>
      <c r="N528" s="1895">
        <f t="shared" si="152"/>
        <v>110</v>
      </c>
      <c r="O528" s="1894">
        <f t="shared" si="152"/>
        <v>25</v>
      </c>
      <c r="P528" s="1894">
        <f t="shared" si="152"/>
        <v>1.2</v>
      </c>
      <c r="Q528" s="732"/>
      <c r="R528" s="110"/>
      <c r="S528" s="2243"/>
      <c r="T528" s="96"/>
      <c r="U528" s="93"/>
      <c r="V528" s="558"/>
      <c r="W528" s="548"/>
      <c r="X528" s="200"/>
      <c r="Y528" s="213"/>
      <c r="Z528" s="116"/>
      <c r="AA528" s="101"/>
      <c r="AB528" s="101"/>
      <c r="AC528" s="489"/>
      <c r="AD528" s="489"/>
      <c r="AE528" s="489"/>
      <c r="AF528" s="116"/>
      <c r="AG528" s="116"/>
      <c r="AH528" s="116"/>
      <c r="AI528" s="116"/>
      <c r="AJ528" s="116"/>
      <c r="AK528" s="101"/>
      <c r="AL528" s="101"/>
    </row>
    <row r="529" spans="2:38" ht="15.75" thickBot="1">
      <c r="B529" s="227"/>
      <c r="C529" s="693" t="s">
        <v>345</v>
      </c>
      <c r="D529" s="715"/>
      <c r="E529" s="1458">
        <f>'7-11л. МЕНЮ '!D532</f>
        <v>0.30597402597402557</v>
      </c>
      <c r="F529" s="428">
        <f>'7-11л. МЕНЮ '!E532</f>
        <v>1.6984810126582275</v>
      </c>
      <c r="G529" s="1921">
        <f>'7-11л. МЕНЮ '!F532</f>
        <v>-0.20674626865671542</v>
      </c>
      <c r="H529" s="1921">
        <f>'7-11л. МЕНЮ '!G532</f>
        <v>0.50828936170212735</v>
      </c>
      <c r="I529" s="705">
        <f t="shared" ref="I529:P529" si="153">(I527*100/I670)-10</f>
        <v>-1.5716666666666654</v>
      </c>
      <c r="J529" s="705">
        <f t="shared" si="153"/>
        <v>8.7166666666666686</v>
      </c>
      <c r="K529" s="705">
        <f t="shared" si="153"/>
        <v>-0.6714285714285726</v>
      </c>
      <c r="L529" s="705">
        <f t="shared" si="153"/>
        <v>-1.0061428571428568</v>
      </c>
      <c r="M529" s="705">
        <f t="shared" si="153"/>
        <v>14.643118181818181</v>
      </c>
      <c r="N529" s="705">
        <f t="shared" si="153"/>
        <v>9.081818181818182</v>
      </c>
      <c r="O529" s="705">
        <f t="shared" si="153"/>
        <v>2.6246799999999997</v>
      </c>
      <c r="P529" s="709">
        <f t="shared" si="153"/>
        <v>-2.8416666666666659</v>
      </c>
      <c r="Q529" s="736"/>
      <c r="R529" s="110"/>
      <c r="S529" s="101"/>
      <c r="T529" s="109"/>
      <c r="U529" s="101"/>
      <c r="V529" s="101"/>
      <c r="W529" s="101"/>
      <c r="X529" s="101"/>
      <c r="Y529" s="101"/>
      <c r="Z529" s="101"/>
      <c r="AA529" s="101"/>
      <c r="AB529" s="101"/>
      <c r="AC529" s="116"/>
      <c r="AD529" s="116"/>
      <c r="AE529" s="116"/>
      <c r="AF529" s="116"/>
      <c r="AG529" s="116"/>
      <c r="AH529" s="116"/>
      <c r="AI529" s="116"/>
      <c r="AJ529" s="116"/>
      <c r="AK529" s="101"/>
      <c r="AL529" s="101"/>
    </row>
    <row r="530" spans="2:38">
      <c r="R530" s="110"/>
      <c r="S530" s="101"/>
      <c r="T530" s="109"/>
      <c r="U530" s="101"/>
      <c r="V530" s="101"/>
      <c r="W530" s="101"/>
      <c r="X530" s="101"/>
      <c r="Y530" s="101"/>
      <c r="Z530" s="101"/>
      <c r="AA530" s="101"/>
      <c r="AB530" s="101"/>
      <c r="AC530" s="116"/>
      <c r="AD530" s="116"/>
      <c r="AE530" s="116"/>
      <c r="AF530" s="116"/>
      <c r="AG530" s="116"/>
      <c r="AH530" s="116"/>
      <c r="AI530" s="116"/>
      <c r="AJ530" s="116"/>
      <c r="AK530" s="101"/>
      <c r="AL530" s="101"/>
    </row>
    <row r="531" spans="2:38">
      <c r="R531" s="114"/>
      <c r="S531" s="1610"/>
      <c r="T531" s="109"/>
      <c r="U531" s="213"/>
      <c r="V531" s="101"/>
      <c r="W531" s="101"/>
      <c r="X531" s="101"/>
      <c r="Y531" s="101"/>
      <c r="Z531" s="101"/>
      <c r="AA531" s="101"/>
      <c r="AB531" s="101"/>
      <c r="AC531" s="116"/>
      <c r="AD531" s="116"/>
      <c r="AE531" s="116"/>
      <c r="AF531" s="116"/>
      <c r="AG531" s="116"/>
      <c r="AH531" s="116"/>
      <c r="AI531" s="116"/>
      <c r="AJ531" s="116"/>
      <c r="AK531" s="101"/>
      <c r="AL531" s="101"/>
    </row>
    <row r="532" spans="2:38">
      <c r="R532" s="101"/>
      <c r="S532" s="120"/>
      <c r="T532" s="171"/>
      <c r="U532" s="153"/>
      <c r="V532" s="101"/>
      <c r="W532" s="101"/>
      <c r="X532" s="101"/>
      <c r="Y532" s="101"/>
      <c r="Z532" s="101"/>
      <c r="AA532" s="101"/>
      <c r="AB532" s="101"/>
      <c r="AC532" s="489"/>
      <c r="AD532" s="489"/>
      <c r="AE532" s="489"/>
      <c r="AF532" s="489"/>
      <c r="AG532" s="490"/>
      <c r="AH532" s="490"/>
      <c r="AI532" s="490"/>
      <c r="AJ532" s="489"/>
      <c r="AK532" s="101"/>
      <c r="AL532" s="101"/>
    </row>
    <row r="533" spans="2:38" ht="15.75" thickBot="1">
      <c r="R533" s="101"/>
      <c r="S533" s="110"/>
      <c r="T533" s="96"/>
      <c r="U533" s="91"/>
      <c r="V533" s="101"/>
      <c r="W533" s="101"/>
      <c r="X533" s="101"/>
      <c r="Y533" s="101"/>
      <c r="Z533" s="101"/>
      <c r="AA533" s="101"/>
      <c r="AB533" s="101"/>
      <c r="AC533" s="777"/>
      <c r="AD533" s="777"/>
      <c r="AE533" s="777"/>
      <c r="AF533" s="777"/>
      <c r="AG533" s="778"/>
      <c r="AH533" s="778"/>
      <c r="AI533" s="778"/>
      <c r="AJ533" s="777"/>
      <c r="AK533" s="101"/>
      <c r="AL533" s="101"/>
    </row>
    <row r="534" spans="2:38">
      <c r="B534" s="620"/>
      <c r="C534" s="41" t="s">
        <v>239</v>
      </c>
      <c r="D534" s="42"/>
      <c r="E534" s="141">
        <f t="shared" ref="E534:P534" si="154">E507+E519</f>
        <v>33.783099999999997</v>
      </c>
      <c r="F534" s="233">
        <f t="shared" si="154"/>
        <v>40.472699999999996</v>
      </c>
      <c r="G534" s="233">
        <f t="shared" si="154"/>
        <v>227.23509999999999</v>
      </c>
      <c r="H534" s="233">
        <f t="shared" si="154"/>
        <v>1410.3629000000001</v>
      </c>
      <c r="I534" s="233">
        <f t="shared" si="154"/>
        <v>36.991300000000003</v>
      </c>
      <c r="J534" s="233">
        <f t="shared" si="154"/>
        <v>0.59519999999999995</v>
      </c>
      <c r="K534" s="233">
        <f t="shared" si="154"/>
        <v>0.68540000000000001</v>
      </c>
      <c r="L534" s="233">
        <f t="shared" si="154"/>
        <v>370.78579999999994</v>
      </c>
      <c r="M534" s="667">
        <f t="shared" si="154"/>
        <v>598.90260000000001</v>
      </c>
      <c r="N534" s="667">
        <f t="shared" si="154"/>
        <v>463.04260000000005</v>
      </c>
      <c r="O534" s="667">
        <f t="shared" si="154"/>
        <v>86.747219999999999</v>
      </c>
      <c r="P534" s="621">
        <f t="shared" si="154"/>
        <v>6.5570000000000004</v>
      </c>
      <c r="R534" s="101"/>
      <c r="S534" s="110"/>
      <c r="T534" s="96"/>
      <c r="U534" s="93"/>
      <c r="V534" s="101"/>
      <c r="W534" s="101"/>
      <c r="X534" s="101"/>
      <c r="Y534" s="101"/>
      <c r="Z534" s="101"/>
      <c r="AA534" s="101"/>
      <c r="AB534" s="101"/>
      <c r="AC534" s="146"/>
      <c r="AD534" s="146"/>
      <c r="AE534" s="146"/>
      <c r="AF534" s="146"/>
      <c r="AG534" s="146"/>
      <c r="AH534" s="146"/>
      <c r="AI534" s="146"/>
      <c r="AJ534" s="146"/>
      <c r="AK534" s="513"/>
      <c r="AL534" s="101"/>
    </row>
    <row r="535" spans="2:38">
      <c r="B535" s="380"/>
      <c r="C535" s="644" t="s">
        <v>11</v>
      </c>
      <c r="D535" s="1120">
        <v>0.6</v>
      </c>
      <c r="E535" s="1897">
        <f t="shared" ref="E535:P535" si="155">E624</f>
        <v>46.2</v>
      </c>
      <c r="F535" s="1894">
        <f t="shared" si="155"/>
        <v>47.4</v>
      </c>
      <c r="G535" s="1894">
        <f t="shared" si="155"/>
        <v>201</v>
      </c>
      <c r="H535" s="1894">
        <f t="shared" si="155"/>
        <v>1410</v>
      </c>
      <c r="I535" s="1894">
        <f t="shared" si="155"/>
        <v>36</v>
      </c>
      <c r="J535" s="1894">
        <f t="shared" si="155"/>
        <v>0.72</v>
      </c>
      <c r="K535" s="1894">
        <f t="shared" si="155"/>
        <v>0.84</v>
      </c>
      <c r="L535" s="1894">
        <f t="shared" si="155"/>
        <v>420</v>
      </c>
      <c r="M535" s="1895">
        <f t="shared" si="155"/>
        <v>660</v>
      </c>
      <c r="N535" s="1895">
        <f t="shared" si="155"/>
        <v>660</v>
      </c>
      <c r="O535" s="1895">
        <f t="shared" si="155"/>
        <v>150</v>
      </c>
      <c r="P535" s="1896">
        <f t="shared" si="155"/>
        <v>7.2</v>
      </c>
      <c r="R535" s="101"/>
      <c r="S535" s="120"/>
      <c r="T535" s="108"/>
      <c r="U535" s="101"/>
      <c r="V535" s="101"/>
      <c r="W535" s="101"/>
      <c r="X535" s="101"/>
      <c r="Y535" s="101"/>
      <c r="Z535" s="101"/>
      <c r="AA535" s="101"/>
      <c r="AB535" s="101"/>
      <c r="AC535" s="281"/>
      <c r="AD535" s="281"/>
      <c r="AE535" s="281"/>
      <c r="AF535" s="281"/>
      <c r="AG535" s="281"/>
      <c r="AH535" s="281"/>
      <c r="AI535" s="281"/>
      <c r="AJ535" s="281"/>
      <c r="AK535" s="513"/>
      <c r="AL535" s="101"/>
    </row>
    <row r="536" spans="2:38" ht="15.75" thickBot="1">
      <c r="B536" s="227"/>
      <c r="C536" s="693" t="s">
        <v>345</v>
      </c>
      <c r="D536" s="715"/>
      <c r="E536" s="704">
        <f t="shared" ref="E536:P536" si="156">(E534*100/E670)-60</f>
        <v>-16.125844155844156</v>
      </c>
      <c r="F536" s="705">
        <f t="shared" si="156"/>
        <v>-8.7687341772151939</v>
      </c>
      <c r="G536" s="705">
        <f t="shared" si="156"/>
        <v>7.8313731343283592</v>
      </c>
      <c r="H536" s="705">
        <f t="shared" si="156"/>
        <v>1.5442553191491015E-2</v>
      </c>
      <c r="I536" s="705">
        <f t="shared" si="156"/>
        <v>1.6521666666666661</v>
      </c>
      <c r="J536" s="705">
        <f t="shared" si="156"/>
        <v>-10.399999999999999</v>
      </c>
      <c r="K536" s="705">
        <f t="shared" si="156"/>
        <v>-11.042857142857137</v>
      </c>
      <c r="L536" s="705">
        <f t="shared" si="156"/>
        <v>-7.0306000000000068</v>
      </c>
      <c r="M536" s="705">
        <f t="shared" si="156"/>
        <v>-5.5543090909090864</v>
      </c>
      <c r="N536" s="705">
        <f t="shared" si="156"/>
        <v>-17.905218181818178</v>
      </c>
      <c r="O536" s="705">
        <f t="shared" si="156"/>
        <v>-25.301112000000003</v>
      </c>
      <c r="P536" s="709">
        <f t="shared" si="156"/>
        <v>-5.3583333333333272</v>
      </c>
      <c r="Q536" s="286"/>
      <c r="R536" s="101"/>
      <c r="S536" s="110"/>
      <c r="T536" s="96"/>
      <c r="U536" s="93"/>
      <c r="V536" s="101"/>
      <c r="W536" s="101"/>
      <c r="X536" s="101"/>
      <c r="Y536" s="101"/>
      <c r="Z536" s="101"/>
      <c r="AA536" s="101"/>
      <c r="AB536" s="101"/>
      <c r="AC536" s="489"/>
      <c r="AD536" s="489"/>
      <c r="AE536" s="489"/>
      <c r="AF536" s="489"/>
      <c r="AG536" s="490"/>
      <c r="AH536" s="490"/>
      <c r="AI536" s="490"/>
      <c r="AJ536" s="489"/>
      <c r="AK536" s="513"/>
      <c r="AL536" s="101"/>
    </row>
    <row r="537" spans="2:38" ht="15.75" thickBot="1">
      <c r="E537" s="1904"/>
      <c r="F537" s="1904"/>
      <c r="G537" s="1904"/>
      <c r="H537" s="1904"/>
      <c r="I537" s="1904"/>
      <c r="J537" s="1904"/>
      <c r="K537" s="1904"/>
      <c r="L537" s="1904"/>
      <c r="M537" s="1904"/>
      <c r="N537" s="1904"/>
      <c r="O537" s="1904"/>
      <c r="P537" s="1904"/>
      <c r="Q537" s="286"/>
      <c r="R537" s="101"/>
      <c r="S537" s="101"/>
      <c r="T537" s="2666"/>
      <c r="U537" s="101"/>
      <c r="V537" s="101"/>
      <c r="W537" s="101"/>
      <c r="X537" s="101"/>
      <c r="Y537" s="101"/>
      <c r="Z537" s="101"/>
      <c r="AA537" s="101"/>
      <c r="AB537" s="101"/>
      <c r="AC537" s="777"/>
      <c r="AD537" s="777"/>
      <c r="AE537" s="777"/>
      <c r="AF537" s="777"/>
      <c r="AG537" s="778"/>
      <c r="AH537" s="778"/>
      <c r="AI537" s="778"/>
      <c r="AJ537" s="777"/>
      <c r="AK537" s="513"/>
      <c r="AL537" s="101"/>
    </row>
    <row r="538" spans="2:38">
      <c r="B538" s="620"/>
      <c r="C538" s="41" t="s">
        <v>238</v>
      </c>
      <c r="D538" s="42"/>
      <c r="E538" s="141">
        <f t="shared" ref="E538:P538" si="157">E519+E527</f>
        <v>24.569600000000001</v>
      </c>
      <c r="F538" s="233">
        <f t="shared" si="157"/>
        <v>29.268900000000002</v>
      </c>
      <c r="G538" s="233">
        <f t="shared" si="157"/>
        <v>170.68639999999999</v>
      </c>
      <c r="H538" s="233">
        <f t="shared" si="157"/>
        <v>1047.7966999999999</v>
      </c>
      <c r="I538" s="233">
        <f t="shared" si="157"/>
        <v>32.622300000000003</v>
      </c>
      <c r="J538" s="233">
        <f t="shared" si="157"/>
        <v>0.60680000000000001</v>
      </c>
      <c r="K538" s="233">
        <f t="shared" si="157"/>
        <v>0.72770000000000001</v>
      </c>
      <c r="L538" s="233">
        <f t="shared" si="157"/>
        <v>371.85779999999994</v>
      </c>
      <c r="M538" s="667">
        <f t="shared" si="157"/>
        <v>594.01389999999992</v>
      </c>
      <c r="N538" s="667">
        <f t="shared" si="157"/>
        <v>464.1626</v>
      </c>
      <c r="O538" s="667">
        <f t="shared" si="157"/>
        <v>97.388919999999999</v>
      </c>
      <c r="P538" s="621">
        <f t="shared" si="157"/>
        <v>5.734</v>
      </c>
      <c r="Q538" s="286"/>
      <c r="R538" s="120"/>
      <c r="S538" s="101"/>
      <c r="T538" s="2666"/>
      <c r="U538" s="101"/>
      <c r="V538" s="101"/>
      <c r="W538" s="101"/>
      <c r="X538" s="101"/>
      <c r="Y538" s="101"/>
      <c r="Z538" s="101"/>
      <c r="AA538" s="101"/>
      <c r="AB538" s="101"/>
      <c r="AC538" s="146"/>
      <c r="AD538" s="146"/>
      <c r="AE538" s="146"/>
      <c r="AF538" s="146"/>
      <c r="AG538" s="146"/>
      <c r="AH538" s="146"/>
      <c r="AI538" s="146"/>
      <c r="AJ538" s="146"/>
      <c r="AK538" s="513"/>
      <c r="AL538" s="101"/>
    </row>
    <row r="539" spans="2:38">
      <c r="B539" s="380"/>
      <c r="C539" s="644" t="s">
        <v>11</v>
      </c>
      <c r="D539" s="1120">
        <v>0.45</v>
      </c>
      <c r="E539" s="1897">
        <f t="shared" ref="E539:P539" si="158">E628</f>
        <v>34.65</v>
      </c>
      <c r="F539" s="1894">
        <f t="shared" si="158"/>
        <v>35.549999999999997</v>
      </c>
      <c r="G539" s="1894">
        <f t="shared" si="158"/>
        <v>150.75</v>
      </c>
      <c r="H539" s="1894">
        <f t="shared" si="158"/>
        <v>1057.5</v>
      </c>
      <c r="I539" s="1894">
        <f t="shared" si="158"/>
        <v>27</v>
      </c>
      <c r="J539" s="1894">
        <f t="shared" si="158"/>
        <v>0.54</v>
      </c>
      <c r="K539" s="1894">
        <f t="shared" si="158"/>
        <v>0.63</v>
      </c>
      <c r="L539" s="1894">
        <f t="shared" si="158"/>
        <v>315</v>
      </c>
      <c r="M539" s="1895">
        <f t="shared" si="158"/>
        <v>495</v>
      </c>
      <c r="N539" s="1895">
        <f t="shared" si="158"/>
        <v>495</v>
      </c>
      <c r="O539" s="1895">
        <f t="shared" si="158"/>
        <v>112.5</v>
      </c>
      <c r="P539" s="1896">
        <f t="shared" si="158"/>
        <v>5.4</v>
      </c>
      <c r="Q539" s="286"/>
      <c r="R539" s="110"/>
      <c r="S539" s="1610"/>
      <c r="T539" s="109"/>
      <c r="U539" s="2509"/>
      <c r="V539" s="101"/>
      <c r="W539" s="101"/>
      <c r="X539" s="101"/>
      <c r="Y539" s="101"/>
      <c r="Z539" s="101"/>
      <c r="AA539" s="101"/>
      <c r="AB539" s="101"/>
      <c r="AC539" s="281"/>
      <c r="AD539" s="281"/>
      <c r="AE539" s="281"/>
      <c r="AF539" s="281"/>
      <c r="AG539" s="281"/>
      <c r="AH539" s="281"/>
      <c r="AI539" s="281"/>
      <c r="AJ539" s="281"/>
      <c r="AK539" s="513"/>
      <c r="AL539" s="101"/>
    </row>
    <row r="540" spans="2:38" ht="15.75" thickBot="1">
      <c r="B540" s="227"/>
      <c r="C540" s="693" t="s">
        <v>345</v>
      </c>
      <c r="D540" s="715"/>
      <c r="E540" s="704">
        <f t="shared" ref="E540:P540" si="159">(E538*100/E670)-45</f>
        <v>-13.091428571428573</v>
      </c>
      <c r="F540" s="705">
        <f t="shared" si="159"/>
        <v>-7.9507594936708799</v>
      </c>
      <c r="G540" s="705">
        <f t="shared" si="159"/>
        <v>5.9511641791044738</v>
      </c>
      <c r="H540" s="705">
        <f t="shared" si="159"/>
        <v>-0.41290638297873272</v>
      </c>
      <c r="I540" s="705">
        <f t="shared" si="159"/>
        <v>9.3705000000000069</v>
      </c>
      <c r="J540" s="705">
        <f t="shared" si="159"/>
        <v>5.56666666666667</v>
      </c>
      <c r="K540" s="705">
        <f t="shared" si="159"/>
        <v>6.9785714285714278</v>
      </c>
      <c r="L540" s="705">
        <f t="shared" si="159"/>
        <v>8.1225428571428466</v>
      </c>
      <c r="M540" s="705">
        <f t="shared" si="159"/>
        <v>9.0012636363636318</v>
      </c>
      <c r="N540" s="705">
        <f t="shared" si="159"/>
        <v>-2.8033999999999963</v>
      </c>
      <c r="O540" s="705">
        <f t="shared" si="159"/>
        <v>-6.0444320000000005</v>
      </c>
      <c r="P540" s="709">
        <f t="shared" si="159"/>
        <v>2.7833333333333314</v>
      </c>
      <c r="Q540" s="286"/>
      <c r="R540" s="110"/>
      <c r="S540" s="116"/>
      <c r="T540" s="116"/>
      <c r="U540" s="116"/>
      <c r="V540" s="101"/>
      <c r="W540" s="101"/>
      <c r="X540" s="101"/>
      <c r="Y540" s="101"/>
      <c r="Z540" s="101"/>
      <c r="AA540" s="101"/>
      <c r="AB540" s="101"/>
      <c r="AC540" s="3161"/>
      <c r="AD540" s="3161"/>
      <c r="AE540" s="3161"/>
      <c r="AF540" s="3161"/>
      <c r="AG540" s="3169"/>
      <c r="AH540" s="3168"/>
      <c r="AI540" s="3169"/>
      <c r="AJ540" s="3161"/>
      <c r="AK540" s="513"/>
      <c r="AL540" s="101"/>
    </row>
    <row r="541" spans="2:38" ht="15.75" thickBot="1">
      <c r="E541" s="1904"/>
      <c r="F541" s="1904"/>
      <c r="G541" s="1904"/>
      <c r="H541" s="1904"/>
      <c r="I541" s="1904"/>
      <c r="J541" s="1904"/>
      <c r="K541" s="1904"/>
      <c r="L541" s="1904"/>
      <c r="M541" s="1904"/>
      <c r="N541" s="1904"/>
      <c r="O541" s="1904"/>
      <c r="P541" s="1904"/>
      <c r="Q541" s="286"/>
      <c r="R541" s="110"/>
      <c r="S541" s="101"/>
      <c r="T541" s="101"/>
      <c r="U541" s="101"/>
      <c r="V541" s="101"/>
      <c r="W541" s="101"/>
      <c r="X541" s="101"/>
      <c r="Y541" s="101"/>
      <c r="Z541" s="101"/>
      <c r="AA541" s="101"/>
      <c r="AB541" s="101"/>
      <c r="AC541" s="777"/>
      <c r="AD541" s="777"/>
      <c r="AE541" s="777"/>
      <c r="AF541" s="777"/>
      <c r="AG541" s="778"/>
      <c r="AH541" s="778"/>
      <c r="AI541" s="778"/>
      <c r="AJ541" s="777"/>
      <c r="AK541" s="513"/>
      <c r="AL541" s="101"/>
    </row>
    <row r="542" spans="2:38">
      <c r="B542" s="694" t="s">
        <v>266</v>
      </c>
      <c r="C542" s="41"/>
      <c r="D542" s="42"/>
      <c r="E542" s="679">
        <f t="shared" ref="E542:P542" si="160">E507+E519+E527</f>
        <v>41.718699999999998</v>
      </c>
      <c r="F542" s="680">
        <f t="shared" si="160"/>
        <v>49.714499999999994</v>
      </c>
      <c r="G542" s="680">
        <f t="shared" si="160"/>
        <v>260.04250000000002</v>
      </c>
      <c r="H542" s="680">
        <f t="shared" si="160"/>
        <v>1657.3077000000001</v>
      </c>
      <c r="I542" s="680">
        <f t="shared" si="160"/>
        <v>42.048300000000005</v>
      </c>
      <c r="J542" s="680">
        <f t="shared" si="160"/>
        <v>0.81979999999999997</v>
      </c>
      <c r="K542" s="680">
        <f t="shared" si="160"/>
        <v>0.81600000000000006</v>
      </c>
      <c r="L542" s="680">
        <f t="shared" si="160"/>
        <v>433.74279999999993</v>
      </c>
      <c r="M542" s="1296">
        <f t="shared" si="160"/>
        <v>869.9769</v>
      </c>
      <c r="N542" s="1392">
        <f t="shared" si="160"/>
        <v>672.94260000000008</v>
      </c>
      <c r="O542" s="1296">
        <f t="shared" si="160"/>
        <v>118.30892</v>
      </c>
      <c r="P542" s="714">
        <f t="shared" si="160"/>
        <v>7.4160000000000004</v>
      </c>
      <c r="Q542" s="286"/>
      <c r="R542" s="101"/>
      <c r="S542" s="101"/>
      <c r="T542" s="101"/>
      <c r="U542" s="101"/>
      <c r="V542" s="101"/>
      <c r="W542" s="101"/>
      <c r="X542" s="101"/>
      <c r="Y542" s="101"/>
      <c r="Z542" s="101"/>
      <c r="AA542" s="101"/>
      <c r="AB542" s="101"/>
      <c r="AC542" s="146"/>
      <c r="AD542" s="146"/>
      <c r="AE542" s="146"/>
      <c r="AF542" s="146"/>
      <c r="AG542" s="146"/>
      <c r="AH542" s="146"/>
      <c r="AI542" s="146"/>
      <c r="AJ542" s="146"/>
      <c r="AK542" s="513"/>
      <c r="AL542" s="101"/>
    </row>
    <row r="543" spans="2:38">
      <c r="B543" s="695"/>
      <c r="C543" s="696" t="s">
        <v>11</v>
      </c>
      <c r="D543" s="1120">
        <v>0.7</v>
      </c>
      <c r="E543" s="1897">
        <f t="shared" ref="E543:P543" si="161">E632</f>
        <v>53.9</v>
      </c>
      <c r="F543" s="1894">
        <f t="shared" si="161"/>
        <v>55.3</v>
      </c>
      <c r="G543" s="1894">
        <f t="shared" si="161"/>
        <v>234.5</v>
      </c>
      <c r="H543" s="1894">
        <f t="shared" si="161"/>
        <v>1645</v>
      </c>
      <c r="I543" s="1894">
        <f t="shared" si="161"/>
        <v>42</v>
      </c>
      <c r="J543" s="1894">
        <f t="shared" si="161"/>
        <v>0.84</v>
      </c>
      <c r="K543" s="1894">
        <f t="shared" si="161"/>
        <v>0.98</v>
      </c>
      <c r="L543" s="1894">
        <f t="shared" si="161"/>
        <v>490</v>
      </c>
      <c r="M543" s="1895">
        <f t="shared" si="161"/>
        <v>770</v>
      </c>
      <c r="N543" s="1895">
        <f t="shared" si="161"/>
        <v>770</v>
      </c>
      <c r="O543" s="1895">
        <f t="shared" si="161"/>
        <v>175</v>
      </c>
      <c r="P543" s="1896">
        <f t="shared" si="161"/>
        <v>8.4</v>
      </c>
      <c r="Q543" s="286"/>
      <c r="R543" s="11"/>
      <c r="S543" s="101"/>
      <c r="T543" s="101"/>
      <c r="U543" s="101"/>
      <c r="V543" s="101"/>
      <c r="W543" s="101"/>
      <c r="X543" s="101"/>
      <c r="Y543" s="101"/>
      <c r="Z543" s="101"/>
      <c r="AA543" s="101"/>
      <c r="AB543" s="101"/>
      <c r="AC543" s="116"/>
      <c r="AD543" s="116"/>
      <c r="AE543" s="116"/>
      <c r="AF543" s="116"/>
      <c r="AG543" s="116"/>
      <c r="AH543" s="116"/>
      <c r="AI543" s="116"/>
      <c r="AJ543" s="116"/>
      <c r="AK543" s="513"/>
      <c r="AL543" s="101"/>
    </row>
    <row r="544" spans="2:38" ht="15.75" thickBot="1">
      <c r="B544" s="227"/>
      <c r="C544" s="693" t="s">
        <v>345</v>
      </c>
      <c r="D544" s="715"/>
      <c r="E544" s="704">
        <f t="shared" ref="E544:P544" si="162">(E542*100/E670)-70</f>
        <v>-15.819870129870132</v>
      </c>
      <c r="F544" s="705">
        <f t="shared" si="162"/>
        <v>-7.0702531645569664</v>
      </c>
      <c r="G544" s="705">
        <f t="shared" si="162"/>
        <v>7.6246268656716438</v>
      </c>
      <c r="H544" s="705">
        <f t="shared" si="162"/>
        <v>0.5237319148936308</v>
      </c>
      <c r="I544" s="705">
        <f t="shared" si="162"/>
        <v>8.0500000000014893E-2</v>
      </c>
      <c r="J544" s="705">
        <f t="shared" si="162"/>
        <v>-1.6833333333333229</v>
      </c>
      <c r="K544" s="705">
        <f t="shared" si="162"/>
        <v>-11.714285714285701</v>
      </c>
      <c r="L544" s="705">
        <f t="shared" si="162"/>
        <v>-8.036742857142869</v>
      </c>
      <c r="M544" s="705">
        <f t="shared" si="162"/>
        <v>9.0888090909090948</v>
      </c>
      <c r="N544" s="705">
        <f t="shared" si="162"/>
        <v>-8.8233999999999924</v>
      </c>
      <c r="O544" s="705">
        <f t="shared" si="162"/>
        <v>-22.676431999999998</v>
      </c>
      <c r="P544" s="709">
        <f t="shared" si="162"/>
        <v>-8.1999999999999957</v>
      </c>
      <c r="Q544" s="286"/>
      <c r="R544" s="11"/>
      <c r="S544" s="101"/>
      <c r="T544" s="101"/>
      <c r="U544" s="101"/>
      <c r="V544" s="101"/>
      <c r="W544" s="101"/>
      <c r="X544" s="101"/>
      <c r="Y544" s="101"/>
      <c r="Z544" s="101"/>
      <c r="AA544" s="101"/>
      <c r="AB544" s="101"/>
      <c r="AC544" s="116"/>
      <c r="AD544" s="116"/>
      <c r="AE544" s="116"/>
      <c r="AF544" s="116"/>
      <c r="AG544" s="116"/>
      <c r="AH544" s="116"/>
      <c r="AI544" s="116"/>
      <c r="AJ544" s="116"/>
      <c r="AK544" s="513"/>
      <c r="AL544" s="101"/>
    </row>
    <row r="545" spans="2:38">
      <c r="Q545" s="286"/>
      <c r="R545" s="11"/>
      <c r="S545" s="101"/>
      <c r="T545" s="101"/>
      <c r="U545" s="101"/>
      <c r="V545" s="101"/>
      <c r="W545" s="101"/>
      <c r="X545" s="101"/>
      <c r="Y545" s="101"/>
      <c r="Z545" s="101"/>
      <c r="AA545" s="101"/>
      <c r="AB545" s="101"/>
      <c r="AC545" s="201"/>
      <c r="AD545" s="201"/>
      <c r="AE545" s="201"/>
      <c r="AF545" s="201"/>
      <c r="AG545" s="201"/>
      <c r="AH545" s="201"/>
      <c r="AI545" s="201"/>
      <c r="AJ545" s="201"/>
      <c r="AK545" s="101"/>
      <c r="AL545" s="101"/>
    </row>
    <row r="546" spans="2:38">
      <c r="Q546" s="286"/>
      <c r="R546" s="11"/>
      <c r="S546" s="101"/>
      <c r="T546" s="101"/>
      <c r="U546" s="101"/>
      <c r="V546" s="101"/>
      <c r="W546" s="101"/>
      <c r="X546" s="101"/>
      <c r="Y546" s="101"/>
      <c r="Z546" s="101"/>
      <c r="AA546" s="101"/>
      <c r="AB546" s="101"/>
      <c r="AC546" s="101"/>
      <c r="AD546" s="101"/>
      <c r="AE546" s="121"/>
      <c r="AF546" s="121"/>
      <c r="AG546" s="101"/>
      <c r="AH546" s="101"/>
      <c r="AI546" s="101"/>
      <c r="AJ546" s="101"/>
      <c r="AK546" s="101"/>
      <c r="AL546" s="101"/>
    </row>
    <row r="547" spans="2:38" ht="14.25" customHeight="1">
      <c r="C547" s="646"/>
      <c r="D547" s="12" t="s">
        <v>174</v>
      </c>
      <c r="E547" s="288"/>
      <c r="I547" s="692"/>
      <c r="J547" s="692"/>
      <c r="K547" s="692"/>
      <c r="L547" s="692"/>
      <c r="M547" s="692"/>
      <c r="N547" s="692"/>
      <c r="O547" s="692"/>
      <c r="P547" s="692"/>
      <c r="R547" s="11"/>
      <c r="S547" s="101"/>
      <c r="T547" s="101"/>
      <c r="U547" s="101"/>
      <c r="V547" s="101"/>
      <c r="W547" s="101"/>
      <c r="X547" s="101"/>
      <c r="Y547" s="101"/>
      <c r="Z547" s="101"/>
      <c r="AA547" s="101"/>
      <c r="AB547" s="101"/>
      <c r="AC547" s="218"/>
      <c r="AD547" s="116"/>
      <c r="AE547" s="116"/>
      <c r="AF547" s="116"/>
      <c r="AG547" s="116"/>
      <c r="AH547" s="116"/>
      <c r="AI547" s="116"/>
      <c r="AJ547" s="116"/>
      <c r="AK547" s="101"/>
      <c r="AL547" s="101"/>
    </row>
    <row r="548" spans="2:38">
      <c r="C548" s="13" t="s">
        <v>394</v>
      </c>
      <c r="D548" s="143"/>
      <c r="E548" s="2"/>
      <c r="F548"/>
      <c r="I548"/>
      <c r="J548"/>
      <c r="K548" s="26"/>
      <c r="L548" s="26"/>
      <c r="M548"/>
      <c r="N548"/>
      <c r="O548"/>
      <c r="P548"/>
      <c r="Q548" s="101"/>
      <c r="R548" s="11"/>
      <c r="S548" s="101"/>
      <c r="T548" s="101"/>
      <c r="U548" s="101"/>
      <c r="V548" s="101"/>
      <c r="W548" s="101"/>
      <c r="X548" s="101"/>
      <c r="Y548" s="101"/>
      <c r="Z548" s="101"/>
      <c r="AA548" s="101"/>
      <c r="AB548" s="101"/>
      <c r="AC548" s="116"/>
      <c r="AD548" s="116"/>
      <c r="AE548" s="116"/>
      <c r="AF548" s="116"/>
      <c r="AG548" s="116"/>
      <c r="AH548" s="116"/>
      <c r="AI548" s="116"/>
      <c r="AJ548" s="116"/>
      <c r="AK548" s="101"/>
      <c r="AL548" s="101"/>
    </row>
    <row r="549" spans="2:38" ht="15.75">
      <c r="C549" s="25" t="s">
        <v>272</v>
      </c>
      <c r="I549" s="724" t="s">
        <v>283</v>
      </c>
      <c r="N549" s="5"/>
      <c r="R549" s="11"/>
      <c r="S549" s="101"/>
      <c r="T549" s="101"/>
      <c r="U549" s="101"/>
      <c r="V549" s="101"/>
      <c r="W549" s="101"/>
      <c r="X549" s="101"/>
      <c r="Y549" s="101"/>
      <c r="Z549" s="101"/>
      <c r="AA549" s="101"/>
      <c r="AB549" s="101"/>
      <c r="AC549" s="116"/>
      <c r="AD549" s="181"/>
      <c r="AE549" s="116"/>
      <c r="AF549" s="116"/>
      <c r="AG549" s="96"/>
      <c r="AH549" s="496"/>
      <c r="AI549" s="116"/>
      <c r="AJ549" s="114"/>
      <c r="AK549" s="101"/>
      <c r="AL549" s="101"/>
    </row>
    <row r="550" spans="2:38" ht="18.75" customHeight="1">
      <c r="C550" s="646" t="s">
        <v>395</v>
      </c>
      <c r="R550" s="11"/>
      <c r="S550" s="101"/>
      <c r="T550" s="101"/>
      <c r="U550" s="101"/>
      <c r="V550" s="101"/>
      <c r="W550" s="101"/>
      <c r="X550" s="101"/>
      <c r="Y550" s="101"/>
      <c r="Z550" s="101"/>
      <c r="AA550" s="101"/>
      <c r="AB550" s="101"/>
      <c r="AC550" s="177"/>
      <c r="AD550" s="116"/>
      <c r="AE550" s="110"/>
      <c r="AF550" s="116"/>
      <c r="AG550" s="574"/>
      <c r="AH550" s="116"/>
      <c r="AI550" s="116"/>
      <c r="AJ550" s="101"/>
      <c r="AK550" s="3164"/>
      <c r="AL550" s="101"/>
    </row>
    <row r="551" spans="2:38" ht="21.75" thickBot="1">
      <c r="B551" s="2" t="s">
        <v>473</v>
      </c>
      <c r="C551" s="26"/>
      <c r="D551"/>
      <c r="F551" s="32" t="s">
        <v>477</v>
      </c>
      <c r="J551" s="29" t="s">
        <v>0</v>
      </c>
      <c r="M551" s="74" t="s">
        <v>466</v>
      </c>
      <c r="N551" s="33"/>
      <c r="P551" s="114"/>
      <c r="R551" s="11"/>
      <c r="S551" s="101"/>
      <c r="T551" s="101"/>
      <c r="U551" s="101"/>
      <c r="V551" s="101"/>
      <c r="W551" s="101"/>
      <c r="X551" s="101"/>
      <c r="Y551" s="101"/>
      <c r="Z551" s="101"/>
      <c r="AA551" s="101"/>
      <c r="AB551" s="101"/>
      <c r="AC551" s="116"/>
      <c r="AD551" s="116"/>
      <c r="AE551" s="116"/>
      <c r="AF551" s="116"/>
      <c r="AG551" s="574"/>
      <c r="AH551" s="116"/>
      <c r="AI551" s="116"/>
      <c r="AJ551" s="116"/>
      <c r="AK551" s="187"/>
      <c r="AL551" s="101"/>
    </row>
    <row r="552" spans="2:38" ht="15.75" thickBot="1">
      <c r="B552" s="748" t="s">
        <v>268</v>
      </c>
      <c r="C552" s="784" t="s">
        <v>403</v>
      </c>
      <c r="D552" s="746" t="s">
        <v>144</v>
      </c>
      <c r="E552" s="753" t="s">
        <v>145</v>
      </c>
      <c r="F552" s="330"/>
      <c r="G552" s="330"/>
      <c r="H552" s="39"/>
      <c r="I552" s="524" t="s">
        <v>249</v>
      </c>
      <c r="J552" s="39"/>
      <c r="K552" s="655"/>
      <c r="L552" s="441"/>
      <c r="M552" s="755" t="s">
        <v>278</v>
      </c>
      <c r="N552" s="39"/>
      <c r="O552" s="39"/>
      <c r="P552" s="65"/>
      <c r="Q552" s="691" t="s">
        <v>276</v>
      </c>
      <c r="R552" s="11"/>
      <c r="S552" s="101"/>
      <c r="T552" s="101"/>
      <c r="U552" s="101"/>
      <c r="V552" s="101"/>
      <c r="W552" s="101"/>
      <c r="X552" s="101"/>
      <c r="Y552" s="101"/>
      <c r="Z552" s="101"/>
      <c r="AA552" s="101"/>
      <c r="AB552" s="101"/>
      <c r="AC552" s="116"/>
      <c r="AD552" s="116"/>
      <c r="AE552" s="116"/>
      <c r="AF552" s="116"/>
      <c r="AG552" s="772"/>
      <c r="AH552" s="772"/>
      <c r="AI552" s="772"/>
      <c r="AJ552" s="772"/>
      <c r="AK552" s="187"/>
      <c r="AL552" s="101"/>
    </row>
    <row r="553" spans="2:38" ht="15.75" thickBot="1">
      <c r="B553" s="749" t="s">
        <v>251</v>
      </c>
      <c r="C553" s="388"/>
      <c r="D553" s="750" t="s">
        <v>151</v>
      </c>
      <c r="E553" s="553"/>
      <c r="F553" s="752"/>
      <c r="G553" s="1305" t="s">
        <v>404</v>
      </c>
      <c r="H553" s="1242" t="s">
        <v>381</v>
      </c>
      <c r="I553" s="756"/>
      <c r="J553" s="756"/>
      <c r="K553" s="756"/>
      <c r="L553" s="757"/>
      <c r="M553" s="758" t="s">
        <v>277</v>
      </c>
      <c r="N553" s="756"/>
      <c r="O553" s="756"/>
      <c r="P553" s="757"/>
      <c r="Q553" s="731" t="s">
        <v>274</v>
      </c>
      <c r="R553" s="11"/>
      <c r="S553" s="101"/>
      <c r="T553" s="101"/>
      <c r="U553" s="101"/>
      <c r="V553" s="101"/>
      <c r="W553" s="101"/>
      <c r="X553" s="101"/>
      <c r="Y553" s="101"/>
      <c r="Z553" s="101"/>
      <c r="AA553" s="101"/>
      <c r="AB553" s="101"/>
      <c r="AC553" s="342"/>
      <c r="AD553" s="342"/>
      <c r="AE553" s="342"/>
      <c r="AF553" s="342"/>
      <c r="AG553" s="342"/>
      <c r="AH553" s="342"/>
      <c r="AI553" s="342"/>
      <c r="AJ553" s="342"/>
      <c r="AK553" s="101"/>
      <c r="AL553" s="101"/>
    </row>
    <row r="554" spans="2:38">
      <c r="B554" s="749" t="s">
        <v>260</v>
      </c>
      <c r="C554" s="388" t="s">
        <v>150</v>
      </c>
      <c r="D554" s="624"/>
      <c r="E554" s="750" t="s">
        <v>152</v>
      </c>
      <c r="F554" s="747" t="s">
        <v>54</v>
      </c>
      <c r="G554" s="1305" t="s">
        <v>405</v>
      </c>
      <c r="H554" s="1244" t="s">
        <v>155</v>
      </c>
      <c r="I554" s="553"/>
      <c r="J554" s="1255"/>
      <c r="K554" s="39"/>
      <c r="L554" s="1255"/>
      <c r="M554" s="1256" t="s">
        <v>261</v>
      </c>
      <c r="N554" s="1257" t="s">
        <v>262</v>
      </c>
      <c r="O554" s="1258" t="s">
        <v>263</v>
      </c>
      <c r="P554" s="1259" t="s">
        <v>264</v>
      </c>
      <c r="Q554" s="730" t="s">
        <v>241</v>
      </c>
      <c r="R554" s="11"/>
      <c r="S554" s="101"/>
      <c r="T554" s="101"/>
      <c r="U554" s="101"/>
      <c r="V554" s="101"/>
      <c r="W554" s="101"/>
      <c r="X554" s="101"/>
      <c r="Y554" s="101"/>
      <c r="Z554" s="101"/>
      <c r="AA554" s="101"/>
      <c r="AB554" s="101"/>
      <c r="AC554" s="116"/>
      <c r="AD554" s="116"/>
      <c r="AE554" s="101"/>
      <c r="AF554" s="116"/>
      <c r="AG554" s="116"/>
      <c r="AH554" s="116"/>
      <c r="AI554" s="116"/>
      <c r="AJ554" s="101"/>
      <c r="AK554" s="513"/>
      <c r="AL554" s="101"/>
    </row>
    <row r="555" spans="2:38" ht="15.75" thickBot="1">
      <c r="B555" s="56"/>
      <c r="C555" s="647"/>
      <c r="D555" s="416"/>
      <c r="E555" s="751" t="s">
        <v>6</v>
      </c>
      <c r="F555" s="396" t="s">
        <v>7</v>
      </c>
      <c r="G555" s="1199" t="s">
        <v>8</v>
      </c>
      <c r="H555" s="1243" t="s">
        <v>340</v>
      </c>
      <c r="I555" s="1260" t="s">
        <v>252</v>
      </c>
      <c r="J555" s="1261" t="s">
        <v>253</v>
      </c>
      <c r="K555" s="1262" t="s">
        <v>254</v>
      </c>
      <c r="L555" s="1261" t="s">
        <v>255</v>
      </c>
      <c r="M555" s="1263" t="s">
        <v>256</v>
      </c>
      <c r="N555" s="1261" t="s">
        <v>257</v>
      </c>
      <c r="O555" s="1262" t="s">
        <v>258</v>
      </c>
      <c r="P555" s="1264" t="s">
        <v>259</v>
      </c>
      <c r="Q555" s="647"/>
      <c r="R555" s="11"/>
      <c r="S555" s="101"/>
      <c r="T555" s="101"/>
      <c r="U555" s="101"/>
      <c r="V555" s="101"/>
      <c r="W555" s="101"/>
      <c r="X555" s="101"/>
      <c r="Y555" s="101"/>
      <c r="Z555" s="101"/>
      <c r="AA555" s="101"/>
      <c r="AB555" s="101"/>
      <c r="AC555" s="328"/>
      <c r="AD555" s="328"/>
      <c r="AE555" s="328"/>
      <c r="AF555" s="174"/>
      <c r="AG555" s="146"/>
      <c r="AH555" s="146"/>
      <c r="AI555" s="146"/>
      <c r="AJ555" s="146"/>
      <c r="AK555" s="555"/>
      <c r="AL555" s="101"/>
    </row>
    <row r="556" spans="2:38">
      <c r="B556" s="78"/>
      <c r="C556" s="523" t="s">
        <v>131</v>
      </c>
      <c r="D556" s="1300"/>
      <c r="E556" s="432"/>
      <c r="F556" s="433"/>
      <c r="G556" s="433"/>
      <c r="H556" s="1302"/>
      <c r="I556" s="1255"/>
      <c r="J556" s="1255"/>
      <c r="K556" s="1303"/>
      <c r="L556" s="1255"/>
      <c r="M556" s="1255"/>
      <c r="N556" s="1255"/>
      <c r="O556" s="1255"/>
      <c r="P556" s="1304"/>
      <c r="Q556" s="735"/>
      <c r="R556" s="11"/>
      <c r="S556" s="101"/>
      <c r="T556" s="101"/>
      <c r="U556" s="101"/>
      <c r="V556" s="101"/>
      <c r="W556" s="101"/>
      <c r="X556" s="101"/>
      <c r="Y556" s="101"/>
      <c r="Z556" s="101"/>
      <c r="AA556" s="101"/>
      <c r="AB556" s="101"/>
      <c r="AC556" s="328"/>
      <c r="AD556" s="328"/>
      <c r="AE556" s="328"/>
      <c r="AF556" s="174"/>
      <c r="AG556" s="146"/>
      <c r="AH556" s="146"/>
      <c r="AI556" s="146"/>
      <c r="AJ556" s="146"/>
      <c r="AK556" s="555"/>
      <c r="AL556" s="101"/>
    </row>
    <row r="557" spans="2:38">
      <c r="B557" s="1464" t="str">
        <f>'7-11л. МЕНЮ '!I560</f>
        <v>269 / 17</v>
      </c>
      <c r="C557" s="3242" t="str">
        <f>'7-11л. МЕНЮ '!B560</f>
        <v>Котлета особая (мясная)</v>
      </c>
      <c r="D557" s="2585">
        <f>'7-11л. МЕНЮ '!C560</f>
        <v>90</v>
      </c>
      <c r="E557" s="1233">
        <f>'7-11л. МЕНЮ '!D560</f>
        <v>14.148</v>
      </c>
      <c r="F557" s="323">
        <f>'7-11л. МЕНЮ '!E560</f>
        <v>16.559999999999999</v>
      </c>
      <c r="G557" s="1233">
        <f>'7-11л. МЕНЮ '!F560</f>
        <v>11.843999999999999</v>
      </c>
      <c r="H557" s="698">
        <f>'7-11л. МЕНЮ '!G560</f>
        <v>253.00800000000001</v>
      </c>
      <c r="I557" s="1233">
        <v>0.23400000000000001</v>
      </c>
      <c r="J557" s="323">
        <v>0.16200000000000001</v>
      </c>
      <c r="K557" s="1233">
        <v>1.35E-2</v>
      </c>
      <c r="L557" s="698">
        <v>39.6</v>
      </c>
      <c r="M557" s="2507">
        <v>127.54</v>
      </c>
      <c r="N557" s="1441">
        <v>167.67</v>
      </c>
      <c r="O557" s="1145">
        <v>30.815999999999999</v>
      </c>
      <c r="P557" s="2170">
        <v>0.53400000000000003</v>
      </c>
      <c r="Q557" s="437">
        <f>'7-11л. МЕНЮ '!H560</f>
        <v>56</v>
      </c>
      <c r="R557" s="11"/>
      <c r="S557" s="101"/>
      <c r="T557" s="101"/>
      <c r="U557" s="101"/>
      <c r="V557" s="101"/>
      <c r="W557" s="101"/>
      <c r="X557" s="101"/>
      <c r="Y557" s="101"/>
      <c r="Z557" s="101"/>
      <c r="AA557" s="173"/>
      <c r="AB557" s="173"/>
      <c r="AC557" s="328"/>
      <c r="AD557" s="328"/>
      <c r="AE557" s="328"/>
      <c r="AF557" s="174"/>
      <c r="AG557" s="146"/>
      <c r="AH557" s="498"/>
      <c r="AI557" s="146"/>
      <c r="AJ557" s="146"/>
      <c r="AK557" s="555"/>
      <c r="AL557" s="101"/>
    </row>
    <row r="558" spans="2:38">
      <c r="B558" s="1273" t="str">
        <f>'7-11л. МЕНЮ '!I561</f>
        <v>303/17</v>
      </c>
      <c r="C558" s="239" t="str">
        <f>'7-11л. МЕНЮ '!B561</f>
        <v>Каша вязкая (гречневая)</v>
      </c>
      <c r="D558" s="2595">
        <f>'7-11л. МЕНЮ '!C561</f>
        <v>150</v>
      </c>
      <c r="E558" s="2198">
        <f>'7-11л. МЕНЮ '!D561</f>
        <v>0.45800000000000002</v>
      </c>
      <c r="F558" s="322">
        <f>'7-11л. МЕНЮ '!E561</f>
        <v>5.077</v>
      </c>
      <c r="G558" s="2198">
        <f>'7-11л. МЕНЮ '!F561</f>
        <v>20.521999999999998</v>
      </c>
      <c r="H558" s="664">
        <f>'7-11л. МЕНЮ '!G561</f>
        <v>145.5</v>
      </c>
      <c r="I558" s="322">
        <v>0</v>
      </c>
      <c r="J558" s="322">
        <v>0.11600000000000001</v>
      </c>
      <c r="K558" s="322">
        <v>6.3E-2</v>
      </c>
      <c r="L558" s="664">
        <v>0</v>
      </c>
      <c r="M558" s="1157">
        <v>8.4450000000000003</v>
      </c>
      <c r="N558" s="1157">
        <v>10.887</v>
      </c>
      <c r="O558" s="1752">
        <v>11.7</v>
      </c>
      <c r="P558" s="1748">
        <v>0.42299999999999999</v>
      </c>
      <c r="Q558" s="1463">
        <f>'7-11л. МЕНЮ '!H561</f>
        <v>31</v>
      </c>
      <c r="R558" s="11"/>
      <c r="S558" s="206"/>
      <c r="T558" s="101"/>
      <c r="U558" s="101"/>
      <c r="V558" s="101"/>
      <c r="W558" s="101"/>
      <c r="X558" s="101"/>
      <c r="Y558" s="101"/>
      <c r="Z558" s="101"/>
      <c r="AA558" s="101"/>
      <c r="AB558" s="101"/>
      <c r="AC558" s="328"/>
      <c r="AD558" s="328"/>
      <c r="AE558" s="328"/>
      <c r="AF558" s="174"/>
      <c r="AG558" s="146"/>
      <c r="AH558" s="146"/>
      <c r="AI558" s="146"/>
      <c r="AJ558" s="146"/>
      <c r="AK558" s="555"/>
      <c r="AL558" s="101"/>
    </row>
    <row r="559" spans="2:38">
      <c r="B559" s="1464" t="str">
        <f>'7-11л. МЕНЮ '!I562</f>
        <v>469 / 21</v>
      </c>
      <c r="C559" s="3242" t="str">
        <f>'7-11л. МЕНЮ '!B562</f>
        <v>Молоко кипячёное</v>
      </c>
      <c r="D559" s="2585">
        <f>'7-11л. МЕНЮ '!C562</f>
        <v>200</v>
      </c>
      <c r="E559" s="1233">
        <f>'7-11л. МЕНЮ '!D562</f>
        <v>5.8</v>
      </c>
      <c r="F559" s="323">
        <f>'7-11л. МЕНЮ '!E562</f>
        <v>5.3</v>
      </c>
      <c r="G559" s="1233">
        <f>'7-11л. МЕНЮ '!F562</f>
        <v>9.1</v>
      </c>
      <c r="H559" s="698">
        <f>'7-11л. МЕНЮ '!G562</f>
        <v>107</v>
      </c>
      <c r="I559" s="1752">
        <v>1.4</v>
      </c>
      <c r="J559" s="1752">
        <v>7.0000000000000007E-2</v>
      </c>
      <c r="K559" s="1752">
        <v>0.03</v>
      </c>
      <c r="L559" s="727">
        <v>40.1</v>
      </c>
      <c r="M559" s="2152">
        <v>227.9</v>
      </c>
      <c r="N559" s="1439">
        <v>161.4</v>
      </c>
      <c r="O559" s="1157">
        <v>26.6</v>
      </c>
      <c r="P559" s="2133">
        <v>0.19</v>
      </c>
      <c r="Q559" s="437">
        <f>'7-11л. МЕНЮ '!H562</f>
        <v>83</v>
      </c>
      <c r="R559" s="11"/>
      <c r="S559" s="120"/>
      <c r="T559" s="108"/>
      <c r="U559" s="91"/>
      <c r="V559" s="111"/>
      <c r="W559" s="111"/>
      <c r="X559" s="111"/>
      <c r="Y559" s="1279"/>
      <c r="Z559" s="503"/>
      <c r="AA559" s="101"/>
      <c r="AB559" s="101"/>
      <c r="AC559" s="328"/>
      <c r="AD559" s="328"/>
      <c r="AE559" s="328"/>
      <c r="AF559" s="174"/>
      <c r="AG559" s="498"/>
      <c r="AH559" s="498"/>
      <c r="AI559" s="146"/>
      <c r="AJ559" s="146"/>
      <c r="AK559" s="555"/>
      <c r="AL559" s="101"/>
    </row>
    <row r="560" spans="2:38">
      <c r="B560" s="1273" t="str">
        <f>'7-11л. МЕНЮ '!I563</f>
        <v>Пром.пр.</v>
      </c>
      <c r="C560" s="239" t="str">
        <f>'7-11л. МЕНЮ '!B563</f>
        <v>Хлеб пшеничный</v>
      </c>
      <c r="D560" s="2595">
        <f>'7-11л. МЕНЮ '!C563</f>
        <v>40</v>
      </c>
      <c r="E560" s="2198">
        <f>'7-11л. МЕНЮ '!D563</f>
        <v>0.8024</v>
      </c>
      <c r="F560" s="322">
        <f>'7-11л. МЕНЮ '!E563</f>
        <v>0.52</v>
      </c>
      <c r="G560" s="2198">
        <f>'7-11л. МЕНЮ '!F563</f>
        <v>21.68</v>
      </c>
      <c r="H560" s="664">
        <f>'7-11л. МЕНЮ '!G563</f>
        <v>94.6096</v>
      </c>
      <c r="I560" s="1157">
        <v>0</v>
      </c>
      <c r="J560" s="1157">
        <v>4.3999999999999997E-2</v>
      </c>
      <c r="K560" s="1157">
        <v>1.6E-2</v>
      </c>
      <c r="L560" s="664">
        <v>0</v>
      </c>
      <c r="M560" s="1157">
        <v>8</v>
      </c>
      <c r="N560" s="1157">
        <v>2.6</v>
      </c>
      <c r="O560" s="1157">
        <v>0.56000000000000005</v>
      </c>
      <c r="P560" s="1157">
        <v>4.3999999999999997E-2</v>
      </c>
      <c r="Q560" s="1471">
        <f>'7-11л. МЕНЮ '!H563</f>
        <v>17</v>
      </c>
      <c r="R560" s="11"/>
      <c r="AG560" s="146"/>
      <c r="AH560" s="146"/>
      <c r="AI560" s="328"/>
      <c r="AJ560" s="146"/>
      <c r="AK560" s="555"/>
      <c r="AL560" s="101"/>
    </row>
    <row r="561" spans="2:38" ht="15.75" thickBot="1">
      <c r="B561" s="1465" t="str">
        <f>'7-11л. МЕНЮ '!I564</f>
        <v>Пром.пр.</v>
      </c>
      <c r="C561" s="1235" t="str">
        <f>'7-11л. МЕНЮ '!B564</f>
        <v>Хлеб ржаной</v>
      </c>
      <c r="D561" s="1956">
        <f>'7-11л. МЕНЮ '!C564</f>
        <v>30</v>
      </c>
      <c r="E561" s="1232">
        <f>'7-11л. МЕНЮ '!D564</f>
        <v>1.4</v>
      </c>
      <c r="F561" s="322">
        <f>'7-11л. МЕНЮ '!E564</f>
        <v>0.495</v>
      </c>
      <c r="G561" s="322">
        <f>'7-11л. МЕНЮ '!F564</f>
        <v>13.031000000000001</v>
      </c>
      <c r="H561" s="669">
        <f>'7-11л. МЕНЮ '!G564</f>
        <v>62.174999999999997</v>
      </c>
      <c r="I561" s="2549">
        <v>0</v>
      </c>
      <c r="J561" s="2549">
        <v>7.4999999999999997E-2</v>
      </c>
      <c r="K561" s="2549">
        <v>7.4999999999999997E-2</v>
      </c>
      <c r="L561" s="2561">
        <v>0</v>
      </c>
      <c r="M561" s="2549">
        <v>9.9</v>
      </c>
      <c r="N561" s="2549">
        <v>7.02</v>
      </c>
      <c r="O561" s="2549">
        <v>1.98</v>
      </c>
      <c r="P561" s="2549">
        <v>4.2000000000000003E-2</v>
      </c>
      <c r="Q561" s="1463">
        <f>'7-11л. МЕНЮ '!H564</f>
        <v>18</v>
      </c>
      <c r="R561" s="11"/>
      <c r="AG561" s="146"/>
      <c r="AH561" s="146"/>
      <c r="AI561" s="328"/>
      <c r="AJ561" s="146"/>
      <c r="AK561" s="555"/>
      <c r="AL561" s="101"/>
    </row>
    <row r="562" spans="2:38">
      <c r="B562" s="413" t="s">
        <v>172</v>
      </c>
      <c r="D562" s="2438">
        <f>'7-11л. МЕНЮ '!C565</f>
        <v>510</v>
      </c>
      <c r="E562" s="679">
        <f>'7-11л. МЕНЮ '!D565</f>
        <v>22.608399999999996</v>
      </c>
      <c r="F562" s="680">
        <f>'7-11л. МЕНЮ '!E565</f>
        <v>27.952000000000002</v>
      </c>
      <c r="G562" s="680">
        <f>'7-11л. МЕНЮ '!F565</f>
        <v>76.177000000000007</v>
      </c>
      <c r="H562" s="1812">
        <f>'7-11л. МЕНЮ '!G565</f>
        <v>662.29259999999999</v>
      </c>
      <c r="I562" s="233">
        <f t="shared" ref="I562:P562" si="163">SUM(I557:I561)</f>
        <v>1.6339999999999999</v>
      </c>
      <c r="J562" s="233">
        <f t="shared" si="163"/>
        <v>0.46700000000000003</v>
      </c>
      <c r="K562" s="233">
        <f t="shared" si="163"/>
        <v>0.19750000000000001</v>
      </c>
      <c r="L562" s="667">
        <f t="shared" si="163"/>
        <v>79.7</v>
      </c>
      <c r="M562" s="667">
        <f t="shared" si="163"/>
        <v>381.78499999999997</v>
      </c>
      <c r="N562" s="667">
        <f t="shared" si="163"/>
        <v>349.577</v>
      </c>
      <c r="O562" s="667">
        <f t="shared" si="163"/>
        <v>71.656000000000006</v>
      </c>
      <c r="P562" s="2176">
        <f t="shared" si="163"/>
        <v>1.2330000000000001</v>
      </c>
      <c r="Q562" s="732"/>
      <c r="R562" s="11"/>
      <c r="AG562" s="146"/>
      <c r="AH562" s="146"/>
      <c r="AI562" s="328"/>
      <c r="AJ562" s="146"/>
      <c r="AK562" s="555"/>
      <c r="AL562" s="101"/>
    </row>
    <row r="563" spans="2:38" ht="15.75">
      <c r="B563" s="695"/>
      <c r="C563" s="696" t="s">
        <v>11</v>
      </c>
      <c r="D563" s="1120">
        <v>0.25</v>
      </c>
      <c r="E563" s="1802">
        <f>'7-11л. МЕНЮ '!D566</f>
        <v>19.25</v>
      </c>
      <c r="F563" s="1803">
        <f>'7-11л. МЕНЮ '!E566</f>
        <v>19.75</v>
      </c>
      <c r="G563" s="1803">
        <f>'7-11л. МЕНЮ '!F566</f>
        <v>83.75</v>
      </c>
      <c r="H563" s="1813">
        <f>'7-11л. МЕНЮ '!G566</f>
        <v>587.5</v>
      </c>
      <c r="I563" s="1894">
        <f t="shared" ref="I563:P563" si="164">I612</f>
        <v>15</v>
      </c>
      <c r="J563" s="1894">
        <f t="shared" si="164"/>
        <v>0.3</v>
      </c>
      <c r="K563" s="1894">
        <f t="shared" si="164"/>
        <v>0.35</v>
      </c>
      <c r="L563" s="1894">
        <f t="shared" si="164"/>
        <v>175</v>
      </c>
      <c r="M563" s="1895">
        <f t="shared" si="164"/>
        <v>275</v>
      </c>
      <c r="N563" s="1895">
        <f t="shared" si="164"/>
        <v>275</v>
      </c>
      <c r="O563" s="1894">
        <f t="shared" si="164"/>
        <v>62.5</v>
      </c>
      <c r="P563" s="1894">
        <f t="shared" si="164"/>
        <v>3</v>
      </c>
      <c r="Q563" s="732"/>
      <c r="R563" s="721"/>
      <c r="AG563" s="490"/>
      <c r="AH563" s="490"/>
      <c r="AI563" s="490"/>
      <c r="AJ563" s="489"/>
      <c r="AK563" s="513"/>
      <c r="AL563" s="101"/>
    </row>
    <row r="564" spans="2:38" ht="15.75" thickBot="1">
      <c r="B564" s="227"/>
      <c r="C564" s="693" t="s">
        <v>345</v>
      </c>
      <c r="D564" s="715"/>
      <c r="E564" s="1458">
        <f>'7-11л. МЕНЮ '!D567</f>
        <v>4.3615584415584365</v>
      </c>
      <c r="F564" s="428">
        <f>'7-11л. МЕНЮ '!E567</f>
        <v>10.382278481012662</v>
      </c>
      <c r="G564" s="428">
        <f>'7-11л. МЕНЮ '!F567</f>
        <v>-2.26059701492537</v>
      </c>
      <c r="H564" s="1178">
        <f>'7-11л. МЕНЮ '!G567</f>
        <v>3.1826638297872307</v>
      </c>
      <c r="I564" s="705">
        <f t="shared" ref="I564:P564" si="165">(I562*100/I670)-25</f>
        <v>-22.276666666666667</v>
      </c>
      <c r="J564" s="705">
        <f t="shared" si="165"/>
        <v>13.916666666666671</v>
      </c>
      <c r="K564" s="705">
        <f t="shared" si="165"/>
        <v>-10.892857142857142</v>
      </c>
      <c r="L564" s="705">
        <f t="shared" si="165"/>
        <v>-13.614285714285714</v>
      </c>
      <c r="M564" s="705">
        <f t="shared" si="165"/>
        <v>9.7077272727272756</v>
      </c>
      <c r="N564" s="705">
        <f t="shared" si="165"/>
        <v>6.7797272727272713</v>
      </c>
      <c r="O564" s="705">
        <f t="shared" si="165"/>
        <v>3.6624000000000017</v>
      </c>
      <c r="P564" s="2178">
        <f t="shared" si="165"/>
        <v>-14.725</v>
      </c>
      <c r="Q564" s="647"/>
      <c r="R564" s="101"/>
      <c r="AG564" s="778"/>
      <c r="AH564" s="778"/>
      <c r="AI564" s="777"/>
      <c r="AJ564" s="777"/>
      <c r="AK564" s="513"/>
      <c r="AL564" s="101"/>
    </row>
    <row r="565" spans="2:38">
      <c r="B565" s="78"/>
      <c r="C565" s="523" t="s">
        <v>108</v>
      </c>
      <c r="D565" s="54"/>
      <c r="E565" s="2222"/>
      <c r="F565" s="1114"/>
      <c r="G565" s="1114"/>
      <c r="H565" s="1114"/>
      <c r="I565" s="1114"/>
      <c r="J565" s="1114"/>
      <c r="K565" s="1114"/>
      <c r="L565" s="1114"/>
      <c r="M565" s="1114"/>
      <c r="N565" s="1114"/>
      <c r="O565" s="1114"/>
      <c r="P565" s="1875"/>
      <c r="Q565" s="735"/>
      <c r="R565" s="119"/>
      <c r="AG565" s="146"/>
      <c r="AH565" s="146"/>
      <c r="AI565" s="146"/>
      <c r="AJ565" s="146"/>
      <c r="AK565" s="101"/>
      <c r="AL565" s="101"/>
    </row>
    <row r="566" spans="2:38">
      <c r="B566" s="3231" t="str">
        <f>'7-11л. МЕНЮ '!I569</f>
        <v>54-31-32з/22</v>
      </c>
      <c r="C566" s="245" t="str">
        <f>'7-11л. МЕНЮ '!B569</f>
        <v>Капуста с морковью в нарезке</v>
      </c>
      <c r="D566" s="2584">
        <f>'7-11л. МЕНЮ '!C569</f>
        <v>60</v>
      </c>
      <c r="E566" s="1990">
        <f>'7-11л. МЕНЮ '!D569</f>
        <v>1.115</v>
      </c>
      <c r="F566" s="1434">
        <f>'7-11л. МЕНЮ '!E569</f>
        <v>1.954</v>
      </c>
      <c r="G566" s="1990">
        <f>'7-11л. МЕНЮ '!F569</f>
        <v>4.1920000000000002</v>
      </c>
      <c r="H566" s="1433">
        <f>'7-11л. МЕНЮ '!G569</f>
        <v>38.838999999999999</v>
      </c>
      <c r="I566" s="2546">
        <v>11.75</v>
      </c>
      <c r="J566" s="2547">
        <v>1.6E-2</v>
      </c>
      <c r="K566" s="2548">
        <v>2.1999999999999999E-2</v>
      </c>
      <c r="L566" s="2547">
        <v>143.62</v>
      </c>
      <c r="M566" s="2548">
        <v>28.402000000000001</v>
      </c>
      <c r="N566" s="2547">
        <v>20.786000000000001</v>
      </c>
      <c r="O566" s="2548">
        <v>11.349</v>
      </c>
      <c r="P566" s="2547">
        <v>0.378</v>
      </c>
      <c r="Q566" s="1481">
        <f>'7-11л. МЕНЮ '!H569</f>
        <v>7</v>
      </c>
      <c r="R566" s="101"/>
      <c r="AG566" s="146"/>
      <c r="AH566" s="146"/>
      <c r="AI566" s="146"/>
      <c r="AJ566" s="146"/>
      <c r="AK566" s="513"/>
      <c r="AL566" s="101"/>
    </row>
    <row r="567" spans="2:38">
      <c r="B567" s="1159" t="str">
        <f>'7-11л. МЕНЮ '!I570</f>
        <v>98 /21</v>
      </c>
      <c r="C567" s="2607" t="str">
        <f>'7-11л. МЕНЮ '!B570</f>
        <v>Свекольник со сметаной</v>
      </c>
      <c r="D567" s="2585">
        <f>'7-11л. МЕНЮ '!C570</f>
        <v>200</v>
      </c>
      <c r="E567" s="1990">
        <f>'7-11л. МЕНЮ '!D570</f>
        <v>1.98</v>
      </c>
      <c r="F567" s="1434">
        <f>'7-11л. МЕНЮ '!E570</f>
        <v>4.4400000000000004</v>
      </c>
      <c r="G567" s="1990">
        <f>'7-11л. МЕНЮ '!F570</f>
        <v>10.484999999999999</v>
      </c>
      <c r="H567" s="1433">
        <f>'7-11л. МЕНЮ '!G570</f>
        <v>81.680000000000007</v>
      </c>
      <c r="I567" s="1233">
        <v>6.32</v>
      </c>
      <c r="J567" s="323">
        <v>7.9000000000000001E-2</v>
      </c>
      <c r="K567" s="1233">
        <v>0.05</v>
      </c>
      <c r="L567" s="698">
        <v>3.21</v>
      </c>
      <c r="M567" s="1145">
        <v>33.299999999999997</v>
      </c>
      <c r="N567" s="710">
        <v>51.6</v>
      </c>
      <c r="O567" s="1145">
        <v>22.99</v>
      </c>
      <c r="P567" s="2170">
        <v>0.76700000000000002</v>
      </c>
      <c r="Q567" s="437">
        <f>'7-11л. МЕНЮ '!H570</f>
        <v>22</v>
      </c>
      <c r="R567" s="630"/>
      <c r="AG567" s="3148"/>
      <c r="AH567" s="3148"/>
      <c r="AI567" s="3148"/>
      <c r="AJ567" s="3148"/>
      <c r="AK567" s="555"/>
      <c r="AL567" s="101"/>
    </row>
    <row r="568" spans="2:38">
      <c r="B568" s="1090" t="str">
        <f>'7-11л. МЕНЮ '!I571</f>
        <v>334/22</v>
      </c>
      <c r="C568" s="228" t="str">
        <f>'7-11л. МЕНЮ '!B571</f>
        <v>Рагу из овощей</v>
      </c>
      <c r="D568" s="2581">
        <f>'7-11л. МЕНЮ '!C571</f>
        <v>180</v>
      </c>
      <c r="E568" s="2125">
        <f>'7-11л. МЕНЮ '!D571</f>
        <v>3.1238999999999999</v>
      </c>
      <c r="F568" s="1429">
        <f>'7-11л. МЕНЮ '!E571</f>
        <v>14.19</v>
      </c>
      <c r="G568" s="2125">
        <f>'7-11л. МЕНЮ '!F571</f>
        <v>16.7</v>
      </c>
      <c r="H568" s="727">
        <f>'7-11л. МЕНЮ '!G571</f>
        <v>176.7022</v>
      </c>
      <c r="I568" s="322">
        <v>5.4640000000000004</v>
      </c>
      <c r="J568" s="322">
        <v>8.43E-2</v>
      </c>
      <c r="K568" s="322">
        <v>6.8000000000000005E-2</v>
      </c>
      <c r="L568" s="669">
        <v>207.8407</v>
      </c>
      <c r="M568" s="1157">
        <v>80.786299999999997</v>
      </c>
      <c r="N568" s="1157">
        <v>74.989999999999995</v>
      </c>
      <c r="O568" s="1157">
        <v>19.507000000000001</v>
      </c>
      <c r="P568" s="1157">
        <v>0.81899999999999995</v>
      </c>
      <c r="Q568" s="1466">
        <f>'7-11л. МЕНЮ '!H571</f>
        <v>34</v>
      </c>
      <c r="R568" s="110"/>
      <c r="AG568" s="146"/>
      <c r="AH568" s="146"/>
      <c r="AI568" s="146"/>
      <c r="AJ568" s="146"/>
      <c r="AK568" s="555"/>
      <c r="AL568" s="101"/>
    </row>
    <row r="569" spans="2:38">
      <c r="B569" s="1159" t="str">
        <f>'7-11л. МЕНЮ '!I572</f>
        <v>471/22</v>
      </c>
      <c r="C569" s="2607" t="str">
        <f>'7-11л. МЕНЮ '!B572</f>
        <v xml:space="preserve">фишболы </v>
      </c>
      <c r="D569" s="2585">
        <f>'7-11л. МЕНЮ '!C572</f>
        <v>90</v>
      </c>
      <c r="E569" s="328">
        <f>'7-11л. МЕНЮ '!D572</f>
        <v>14.6652</v>
      </c>
      <c r="F569" s="2138">
        <f>'7-11л. МЕНЮ '!E572</f>
        <v>3.0219800000000001</v>
      </c>
      <c r="G569" s="328">
        <f>'7-11л. МЕНЮ '!F572</f>
        <v>19.392600000000002</v>
      </c>
      <c r="H569" s="2453">
        <f>'7-11л. МЕНЮ '!G572</f>
        <v>163.43</v>
      </c>
      <c r="I569" s="1990">
        <v>0.31340000000000001</v>
      </c>
      <c r="J569" s="1434">
        <v>0.1</v>
      </c>
      <c r="K569" s="1990">
        <v>0.11</v>
      </c>
      <c r="L569" s="1433">
        <v>10.0549</v>
      </c>
      <c r="M569" s="2218">
        <v>66.84</v>
      </c>
      <c r="N569" s="1438">
        <v>158.24520000000001</v>
      </c>
      <c r="O569" s="1991">
        <v>4.7133000000000003</v>
      </c>
      <c r="P569" s="3318">
        <v>0.503</v>
      </c>
      <c r="Q569" s="437">
        <f>'7-11л. МЕНЮ '!H572</f>
        <v>66</v>
      </c>
      <c r="R569" s="11"/>
      <c r="AG569" s="146"/>
      <c r="AH569" s="146"/>
      <c r="AI569" s="146"/>
      <c r="AJ569" s="146"/>
      <c r="AK569" s="555"/>
      <c r="AL569" s="101"/>
    </row>
    <row r="570" spans="2:38">
      <c r="B570" s="1273" t="str">
        <f>'7-11л. МЕНЮ '!I573</f>
        <v>481/21</v>
      </c>
      <c r="C570" s="228" t="str">
        <f>'7-11л. МЕНЮ '!B573</f>
        <v>Кисель   витаминный</v>
      </c>
      <c r="D570" s="2581">
        <f>'7-11л. МЕНЮ '!C573</f>
        <v>180</v>
      </c>
      <c r="E570" s="1990">
        <f>'7-11л. МЕНЮ '!D573</f>
        <v>0.875</v>
      </c>
      <c r="F570" s="1434">
        <f>'7-11л. МЕНЮ '!E573</f>
        <v>0.13</v>
      </c>
      <c r="G570" s="1990">
        <f>'7-11л. МЕНЮ '!F573</f>
        <v>34.1</v>
      </c>
      <c r="H570" s="1433">
        <f>'7-11л. МЕНЮ '!G573</f>
        <v>140.83000000000001</v>
      </c>
      <c r="I570" s="1157">
        <v>7</v>
      </c>
      <c r="J570" s="1157">
        <v>1.6299999999999999E-2</v>
      </c>
      <c r="K570" s="1157">
        <v>0.03</v>
      </c>
      <c r="L570" s="664">
        <v>61.25</v>
      </c>
      <c r="M570" s="1157">
        <v>17.55</v>
      </c>
      <c r="N570" s="1306">
        <v>15.54</v>
      </c>
      <c r="O570" s="1157">
        <v>5.875</v>
      </c>
      <c r="P570" s="1157">
        <v>1.1100000000000001</v>
      </c>
      <c r="Q570" s="1466">
        <f>'7-11л. МЕНЮ '!H573</f>
        <v>75</v>
      </c>
      <c r="R570" s="111"/>
      <c r="AG570" s="498"/>
      <c r="AH570" s="146"/>
      <c r="AI570" s="146"/>
      <c r="AJ570" s="146"/>
      <c r="AK570" s="555"/>
      <c r="AL570" s="101"/>
    </row>
    <row r="571" spans="2:38">
      <c r="B571" s="2499" t="str">
        <f>'7-11л. МЕНЮ '!I574</f>
        <v>Пром.пр.</v>
      </c>
      <c r="C571" s="228" t="str">
        <f>'7-11л. МЕНЮ '!B574</f>
        <v>Хлеб пшеничный</v>
      </c>
      <c r="D571" s="2586">
        <f>'7-11л. МЕНЮ '!C574</f>
        <v>60</v>
      </c>
      <c r="E571" s="1990">
        <f>'7-11л. МЕНЮ '!D574</f>
        <v>1.2036</v>
      </c>
      <c r="F571" s="1434">
        <f>'7-11л. МЕНЮ '!E574</f>
        <v>0.78</v>
      </c>
      <c r="G571" s="1990">
        <f>'7-11л. МЕНЮ '!F574</f>
        <v>32.520000000000003</v>
      </c>
      <c r="H571" s="1433">
        <f>'7-11л. МЕНЮ '!G574</f>
        <v>141.9144</v>
      </c>
      <c r="I571" s="323">
        <v>0</v>
      </c>
      <c r="J571" s="323">
        <v>6.6000000000000003E-2</v>
      </c>
      <c r="K571" s="323">
        <v>2.4E-2</v>
      </c>
      <c r="L571" s="698">
        <v>0</v>
      </c>
      <c r="M571" s="1419">
        <v>12</v>
      </c>
      <c r="N571" s="710">
        <v>3.9</v>
      </c>
      <c r="O571" s="323">
        <v>0.84</v>
      </c>
      <c r="P571" s="1251">
        <v>6.6000000000000003E-2</v>
      </c>
      <c r="Q571" s="1466">
        <f>'7-11л. МЕНЮ '!H574</f>
        <v>17</v>
      </c>
      <c r="R571" s="111"/>
      <c r="AG571" s="146"/>
      <c r="AH571" s="498"/>
      <c r="AI571" s="146"/>
      <c r="AJ571" s="146"/>
      <c r="AK571" s="555"/>
      <c r="AL571" s="101"/>
    </row>
    <row r="572" spans="2:38" ht="13.5" customHeight="1">
      <c r="B572" s="1484" t="str">
        <f>'7-11л. МЕНЮ '!I575</f>
        <v>Пром.пр.</v>
      </c>
      <c r="C572" s="3240" t="str">
        <f>'7-11л. МЕНЮ '!B575</f>
        <v>Хлеб ржаной</v>
      </c>
      <c r="D572" s="3241">
        <f>'7-11л. МЕНЮ '!C575</f>
        <v>20</v>
      </c>
      <c r="E572" s="1990">
        <f>'7-11л. МЕНЮ '!D575</f>
        <v>0.93300000000000005</v>
      </c>
      <c r="F572" s="1434">
        <f>'7-11л. МЕНЮ '!E575</f>
        <v>0.33</v>
      </c>
      <c r="G572" s="1990">
        <f>'7-11л. МЕНЮ '!F575</f>
        <v>8.6869999999999994</v>
      </c>
      <c r="H572" s="1433">
        <f>'7-11л. МЕНЮ '!G575</f>
        <v>41.45</v>
      </c>
      <c r="I572" s="322">
        <v>0</v>
      </c>
      <c r="J572" s="322">
        <v>0.05</v>
      </c>
      <c r="K572" s="322">
        <v>4.5999999999999999E-2</v>
      </c>
      <c r="L572" s="664">
        <v>0</v>
      </c>
      <c r="M572" s="1308">
        <v>6.6</v>
      </c>
      <c r="N572" s="1157">
        <v>4.68</v>
      </c>
      <c r="O572" s="322">
        <v>1.32</v>
      </c>
      <c r="P572" s="1393">
        <v>2.8000000000000001E-2</v>
      </c>
      <c r="Q572" s="1463">
        <f>'7-11л. МЕНЮ '!H575</f>
        <v>18</v>
      </c>
      <c r="R572" s="114"/>
      <c r="AG572" s="146"/>
      <c r="AH572" s="146"/>
      <c r="AI572" s="146"/>
      <c r="AJ572" s="146"/>
      <c r="AK572" s="555"/>
      <c r="AL572" s="101"/>
    </row>
    <row r="573" spans="2:38" ht="14.25" customHeight="1" thickBot="1">
      <c r="B573" s="2500" t="str">
        <f>'7-11л. МЕНЮ '!I576</f>
        <v xml:space="preserve">338 / 17 </v>
      </c>
      <c r="C573" s="459" t="str">
        <f>'7-11л. МЕНЮ '!B576</f>
        <v>Фрукты свежие (яблоко)</v>
      </c>
      <c r="D573" s="2587">
        <f>'7-11л. МЕНЮ '!C576</f>
        <v>100</v>
      </c>
      <c r="E573" s="1990">
        <f>'7-11л. МЕНЮ '!D576</f>
        <v>0.4</v>
      </c>
      <c r="F573" s="1434">
        <f>'7-11л. МЕНЮ '!E576</f>
        <v>0.4</v>
      </c>
      <c r="G573" s="1990">
        <f>'7-11л. МЕНЮ '!F576</f>
        <v>9.6999999999999993</v>
      </c>
      <c r="H573" s="1433">
        <f>'7-11л. МЕНЮ '!G576</f>
        <v>47</v>
      </c>
      <c r="I573" s="322">
        <v>10</v>
      </c>
      <c r="J573" s="322">
        <v>0.03</v>
      </c>
      <c r="K573" s="322">
        <v>0.02</v>
      </c>
      <c r="L573" s="664">
        <v>0</v>
      </c>
      <c r="M573" s="1308">
        <v>16</v>
      </c>
      <c r="N573" s="1157">
        <v>11</v>
      </c>
      <c r="O573" s="322">
        <v>9</v>
      </c>
      <c r="P573" s="1393">
        <v>2.2000000000000002</v>
      </c>
      <c r="Q573" s="1463">
        <f>'7-11л. МЕНЮ '!H576</f>
        <v>86</v>
      </c>
      <c r="R573" s="120"/>
      <c r="AG573" s="146"/>
      <c r="AH573" s="498"/>
      <c r="AI573" s="146"/>
      <c r="AJ573" s="146"/>
      <c r="AK573" s="555"/>
      <c r="AL573" s="101"/>
    </row>
    <row r="574" spans="2:38" ht="12.75" customHeight="1">
      <c r="B574" s="413" t="s">
        <v>160</v>
      </c>
      <c r="C574" s="677"/>
      <c r="D574" s="1488">
        <f>'7-11л. МЕНЮ '!C577</f>
        <v>890</v>
      </c>
      <c r="E574" s="2167">
        <f>'7-11л. МЕНЮ '!D577</f>
        <v>24.2957</v>
      </c>
      <c r="F574" s="2158">
        <f>'7-11л. МЕНЮ '!E577</f>
        <v>25.245979999999996</v>
      </c>
      <c r="G574" s="2157">
        <f>'7-11л. МЕНЮ '!F577</f>
        <v>135.7766</v>
      </c>
      <c r="H574" s="2168">
        <f>'7-11л. МЕНЮ '!G577</f>
        <v>831.8456000000001</v>
      </c>
      <c r="I574" s="233">
        <f t="shared" ref="I574:P574" si="166">SUM(I566:I573)</f>
        <v>40.8474</v>
      </c>
      <c r="J574" s="233">
        <f t="shared" si="166"/>
        <v>0.44159999999999999</v>
      </c>
      <c r="K574" s="233">
        <f t="shared" si="166"/>
        <v>0.37000000000000005</v>
      </c>
      <c r="L574" s="233">
        <f t="shared" si="166"/>
        <v>425.97559999999999</v>
      </c>
      <c r="M574" s="667">
        <f t="shared" si="166"/>
        <v>261.47829999999999</v>
      </c>
      <c r="N574" s="667">
        <f t="shared" si="166"/>
        <v>340.74119999999999</v>
      </c>
      <c r="O574" s="667">
        <f t="shared" si="166"/>
        <v>75.594300000000004</v>
      </c>
      <c r="P574" s="621">
        <f t="shared" si="166"/>
        <v>5.8710000000000004</v>
      </c>
      <c r="Q574" s="732"/>
      <c r="R574" s="111"/>
      <c r="AG574" s="146"/>
      <c r="AH574" s="146"/>
      <c r="AI574" s="328"/>
      <c r="AJ574" s="146"/>
      <c r="AK574" s="555"/>
      <c r="AL574" s="101"/>
    </row>
    <row r="575" spans="2:38" ht="12.75" customHeight="1">
      <c r="B575" s="695"/>
      <c r="C575" s="696" t="s">
        <v>11</v>
      </c>
      <c r="D575" s="1120">
        <v>0.35</v>
      </c>
      <c r="E575" s="2530">
        <f>'7-11л. МЕНЮ '!D578</f>
        <v>26.95</v>
      </c>
      <c r="F575" s="2162">
        <f>'7-11л. МЕНЮ '!E578</f>
        <v>27.65</v>
      </c>
      <c r="G575" s="2161">
        <f>'7-11л. МЕНЮ '!F578</f>
        <v>117.25</v>
      </c>
      <c r="H575" s="2531">
        <f>'7-11л. МЕНЮ '!G578</f>
        <v>822.5</v>
      </c>
      <c r="I575" s="1894">
        <f t="shared" ref="I575:P575" si="167">I616</f>
        <v>21</v>
      </c>
      <c r="J575" s="1894">
        <f t="shared" si="167"/>
        <v>0.42</v>
      </c>
      <c r="K575" s="1894">
        <f t="shared" si="167"/>
        <v>0.49</v>
      </c>
      <c r="L575" s="1894">
        <f t="shared" si="167"/>
        <v>245</v>
      </c>
      <c r="M575" s="1895">
        <f t="shared" si="167"/>
        <v>385</v>
      </c>
      <c r="N575" s="1895">
        <f t="shared" si="167"/>
        <v>385</v>
      </c>
      <c r="O575" s="1894">
        <f t="shared" si="167"/>
        <v>87.5</v>
      </c>
      <c r="P575" s="1894">
        <f t="shared" si="167"/>
        <v>4.2</v>
      </c>
      <c r="Q575" s="732"/>
      <c r="R575" s="120"/>
      <c r="AG575" s="146"/>
      <c r="AH575" s="146"/>
      <c r="AI575" s="146"/>
      <c r="AJ575" s="146"/>
      <c r="AK575" s="555"/>
      <c r="AL575" s="101"/>
    </row>
    <row r="576" spans="2:38" ht="15.75" thickBot="1">
      <c r="B576" s="380"/>
      <c r="C576" s="1461" t="s">
        <v>345</v>
      </c>
      <c r="D576" s="1486"/>
      <c r="E576" s="2529">
        <f>'7-11л. МЕНЮ '!D579</f>
        <v>-3.447142857142854</v>
      </c>
      <c r="F576" s="1938">
        <f>'7-11л. МЕНЮ '!E579</f>
        <v>-3.0430632911392479</v>
      </c>
      <c r="G576" s="2164">
        <f>'7-11л. МЕНЮ '!F579</f>
        <v>5.5303283582089549</v>
      </c>
      <c r="H576" s="2145">
        <f>'7-11л. МЕНЮ '!G579</f>
        <v>0.39768510638298693</v>
      </c>
      <c r="I576" s="705">
        <f t="shared" ref="I576:P576" si="168">(I574*100/I670)-35</f>
        <v>33.079000000000008</v>
      </c>
      <c r="J576" s="705">
        <f t="shared" si="168"/>
        <v>1.7999999999999972</v>
      </c>
      <c r="K576" s="705">
        <f t="shared" si="168"/>
        <v>-8.5714285714285658</v>
      </c>
      <c r="L576" s="705">
        <f t="shared" si="168"/>
        <v>25.853657142857138</v>
      </c>
      <c r="M576" s="705">
        <f t="shared" si="168"/>
        <v>-11.229245454545456</v>
      </c>
      <c r="N576" s="705">
        <f t="shared" si="168"/>
        <v>-4.0235272727272715</v>
      </c>
      <c r="O576" s="705">
        <f t="shared" si="168"/>
        <v>-4.7622800000000005</v>
      </c>
      <c r="P576" s="709">
        <f t="shared" si="168"/>
        <v>13.925000000000004</v>
      </c>
      <c r="Q576" s="736"/>
      <c r="R576" s="110"/>
      <c r="AG576" s="146"/>
      <c r="AH576" s="146"/>
      <c r="AI576" s="328"/>
      <c r="AJ576" s="146"/>
      <c r="AK576" s="555"/>
      <c r="AL576" s="101"/>
    </row>
    <row r="577" spans="2:38">
      <c r="B577" s="648"/>
      <c r="C577" s="523" t="s">
        <v>199</v>
      </c>
      <c r="D577" s="65"/>
      <c r="E577" s="2237"/>
      <c r="F577" s="2238"/>
      <c r="G577" s="2238"/>
      <c r="H577" s="2238"/>
      <c r="I577" s="2238"/>
      <c r="J577" s="2238"/>
      <c r="K577" s="2238"/>
      <c r="L577" s="2238"/>
      <c r="M577" s="2238"/>
      <c r="N577" s="2238"/>
      <c r="O577" s="2238"/>
      <c r="P577" s="2239"/>
      <c r="Q577" s="735"/>
      <c r="R577" s="120"/>
      <c r="AG577" s="490"/>
      <c r="AH577" s="490"/>
      <c r="AI577" s="490"/>
      <c r="AJ577" s="489"/>
      <c r="AK577" s="513"/>
      <c r="AL577" s="101"/>
    </row>
    <row r="578" spans="2:38">
      <c r="B578" s="2501" t="str">
        <f>'7-11л. МЕНЮ '!I581</f>
        <v>465 / 21</v>
      </c>
      <c r="C578" s="245" t="str">
        <f>'7-11л. МЕНЮ '!B581</f>
        <v>Кофейный напиток с молоком</v>
      </c>
      <c r="D578" s="1486">
        <f>'7-11л. МЕНЮ '!C581</f>
        <v>190</v>
      </c>
      <c r="E578" s="1301">
        <f>'7-11л. МЕНЮ '!D581</f>
        <v>5.57</v>
      </c>
      <c r="F578" s="1419">
        <f>'7-11л. МЕНЮ '!E581</f>
        <v>4.46</v>
      </c>
      <c r="G578" s="1419">
        <f>'7-11л. МЕНЮ '!F581</f>
        <v>12.217000000000001</v>
      </c>
      <c r="H578" s="1419">
        <f>'7-11л. МЕНЮ '!G581</f>
        <v>111.054</v>
      </c>
      <c r="I578" s="323">
        <v>0.98799999999999999</v>
      </c>
      <c r="J578" s="323">
        <v>5.7000000000000002E-2</v>
      </c>
      <c r="K578" s="323">
        <v>0.23200000000000001</v>
      </c>
      <c r="L578" s="698">
        <v>25.116</v>
      </c>
      <c r="M578" s="1441">
        <v>203.697</v>
      </c>
      <c r="N578" s="1441">
        <v>159.4</v>
      </c>
      <c r="O578" s="710">
        <v>30</v>
      </c>
      <c r="P578" s="2170">
        <v>0.56599999999999995</v>
      </c>
      <c r="Q578" s="437">
        <f>'7-11л. МЕНЮ '!H581</f>
        <v>80</v>
      </c>
      <c r="R578" s="110"/>
      <c r="AG578" s="778"/>
      <c r="AH578" s="778"/>
      <c r="AI578" s="778"/>
      <c r="AJ578" s="777"/>
      <c r="AK578" s="513"/>
      <c r="AL578" s="101"/>
    </row>
    <row r="579" spans="2:38" ht="13.5" customHeight="1">
      <c r="B579" s="2501" t="str">
        <f>'7-11л. МЕНЮ '!I582</f>
        <v>276/17</v>
      </c>
      <c r="C579" s="1575" t="str">
        <f>'7-11л. МЕНЮ '!B582</f>
        <v xml:space="preserve">Рулет с макаронами и / </v>
      </c>
      <c r="D579" s="2588">
        <f>'7-11л. МЕНЮ '!C582</f>
        <v>98</v>
      </c>
      <c r="E579" s="1424">
        <f>'7-11л. МЕНЮ '!D582</f>
        <v>1.5369999999999999</v>
      </c>
      <c r="F579" s="323">
        <f>'7-11л. МЕНЮ '!E582</f>
        <v>5.0880000000000001</v>
      </c>
      <c r="G579" s="1233">
        <f>'7-11л. МЕНЮ '!F582</f>
        <v>6.8380000000000001</v>
      </c>
      <c r="H579" s="1434">
        <f>'7-11л. МЕНЮ '!G582</f>
        <v>79.239999999999995</v>
      </c>
      <c r="I579" s="1990">
        <v>0</v>
      </c>
      <c r="J579" s="1434">
        <v>0.09</v>
      </c>
      <c r="K579" s="1990">
        <v>0.01</v>
      </c>
      <c r="L579" s="2537">
        <v>51.71</v>
      </c>
      <c r="M579" s="3325">
        <v>183</v>
      </c>
      <c r="N579" s="3326">
        <v>70.97</v>
      </c>
      <c r="O579" s="1990">
        <v>3.4</v>
      </c>
      <c r="P579" s="3327">
        <v>0.44800000000000001</v>
      </c>
      <c r="Q579" s="3387">
        <f>'7-11л. МЕНЮ '!H582</f>
        <v>52</v>
      </c>
      <c r="R579" s="120"/>
      <c r="AG579" s="146"/>
      <c r="AH579" s="146"/>
      <c r="AI579" s="146"/>
      <c r="AJ579" s="146"/>
      <c r="AK579" s="513"/>
      <c r="AL579" s="101"/>
    </row>
    <row r="580" spans="2:38">
      <c r="B580" s="2523" t="str">
        <f>'7-11л. МЕНЮ '!I583</f>
        <v>331/17</v>
      </c>
      <c r="C580" s="1576" t="str">
        <f>'7-11л. МЕНЮ '!B583</f>
        <v>соус сметанный с томатом</v>
      </c>
      <c r="D580" s="2589">
        <f>'7-11л. МЕНЮ '!C583</f>
        <v>20</v>
      </c>
      <c r="E580" s="2171">
        <f>'7-11л. МЕНЮ '!D583</f>
        <v>0.35239999999999999</v>
      </c>
      <c r="F580" s="1552">
        <f>'7-11л. МЕНЮ '!E583</f>
        <v>0.99919999999999998</v>
      </c>
      <c r="G580" s="1749">
        <f>'7-11л. МЕНЮ '!F583</f>
        <v>1.4048</v>
      </c>
      <c r="H580" s="1430">
        <f>'7-11л. МЕНЮ '!G583</f>
        <v>16.02</v>
      </c>
      <c r="I580" s="1994">
        <v>0.2676</v>
      </c>
      <c r="J580" s="1430">
        <v>5.0000000000000001E-3</v>
      </c>
      <c r="K580" s="1994">
        <v>6.4000000000000003E-3</v>
      </c>
      <c r="L580" s="1430">
        <v>6.76</v>
      </c>
      <c r="M580" s="1994">
        <v>55.847999999999999</v>
      </c>
      <c r="N580" s="1552">
        <v>5.8760000000000003</v>
      </c>
      <c r="O580" s="1749">
        <v>1.958</v>
      </c>
      <c r="P580" s="2240">
        <v>7.9600000000000004E-2</v>
      </c>
      <c r="Q580" s="2497">
        <f>'7-11л. МЕНЮ '!H583</f>
        <v>52</v>
      </c>
      <c r="R580" s="110"/>
      <c r="AG580" s="146"/>
      <c r="AH580" s="146"/>
      <c r="AI580" s="146"/>
      <c r="AJ580" s="146"/>
      <c r="AK580" s="513"/>
      <c r="AL580" s="101"/>
    </row>
    <row r="581" spans="2:38" ht="15.75" thickBot="1">
      <c r="B581" s="1269" t="str">
        <f>'7-11л. МЕНЮ '!I584</f>
        <v>Пром.пр.</v>
      </c>
      <c r="C581" s="2590" t="str">
        <f>'7-11л. МЕНЮ '!B584</f>
        <v>Хлеб ржаной</v>
      </c>
      <c r="D581" s="1111">
        <f>'7-11л. МЕНЮ '!C584</f>
        <v>20</v>
      </c>
      <c r="E581" s="2241">
        <f>'7-11л. МЕНЮ '!D584</f>
        <v>0.93300000000000005</v>
      </c>
      <c r="F581" s="1391">
        <f>'7-11л. МЕНЮ '!E584</f>
        <v>0.33</v>
      </c>
      <c r="G581" s="2242">
        <f>'7-11л. МЕНЮ '!F584</f>
        <v>8.6869999999999994</v>
      </c>
      <c r="H581" s="1391">
        <f>'7-11л. МЕНЮ '!G584</f>
        <v>41.45</v>
      </c>
      <c r="I581" s="322">
        <v>0</v>
      </c>
      <c r="J581" s="322">
        <v>0.05</v>
      </c>
      <c r="K581" s="322">
        <v>4.5999999999999999E-2</v>
      </c>
      <c r="L581" s="664">
        <v>0</v>
      </c>
      <c r="M581" s="1308">
        <v>6.6</v>
      </c>
      <c r="N581" s="1157">
        <v>4.68</v>
      </c>
      <c r="O581" s="322">
        <v>1.32</v>
      </c>
      <c r="P581" s="1393">
        <v>2.8000000000000001E-2</v>
      </c>
      <c r="Q581" s="437">
        <f>'7-11л. МЕНЮ '!H584</f>
        <v>18</v>
      </c>
      <c r="R581" s="101"/>
      <c r="AG581" s="498"/>
      <c r="AH581" s="498"/>
      <c r="AI581" s="146"/>
      <c r="AJ581" s="146"/>
      <c r="AK581" s="555"/>
      <c r="AL581" s="101"/>
    </row>
    <row r="582" spans="2:38" ht="14.25" customHeight="1">
      <c r="B582" s="413" t="s">
        <v>206</v>
      </c>
      <c r="C582" s="540"/>
      <c r="D582" s="2438">
        <f>'7-11л. МЕНЮ '!C585</f>
        <v>328</v>
      </c>
      <c r="E582" s="1877">
        <f>'7-11л. МЕНЮ '!D585</f>
        <v>8.3924000000000003</v>
      </c>
      <c r="F582" s="1878">
        <f>'7-11л. МЕНЮ '!E585</f>
        <v>10.8772</v>
      </c>
      <c r="G582" s="1878">
        <f>'7-11л. МЕНЮ '!F585</f>
        <v>29.146799999999999</v>
      </c>
      <c r="H582" s="1878">
        <f>'7-11л. МЕНЮ '!G585</f>
        <v>247.76400000000001</v>
      </c>
      <c r="I582" s="233">
        <f t="shared" ref="I582:P582" si="169">SUM(I578:I581)</f>
        <v>1.2556</v>
      </c>
      <c r="J582" s="233">
        <f t="shared" si="169"/>
        <v>0.20200000000000001</v>
      </c>
      <c r="K582" s="233">
        <f t="shared" si="169"/>
        <v>0.2944</v>
      </c>
      <c r="L582" s="233">
        <f t="shared" si="169"/>
        <v>83.585999999999999</v>
      </c>
      <c r="M582" s="667">
        <f t="shared" si="169"/>
        <v>449.14500000000004</v>
      </c>
      <c r="N582" s="667">
        <f t="shared" si="169"/>
        <v>240.92600000000002</v>
      </c>
      <c r="O582" s="233">
        <f t="shared" si="169"/>
        <v>36.677999999999997</v>
      </c>
      <c r="P582" s="621">
        <f t="shared" si="169"/>
        <v>1.1215999999999999</v>
      </c>
      <c r="Q582" s="3388"/>
      <c r="R582" s="111"/>
      <c r="AG582" s="221"/>
      <c r="AH582" s="221"/>
      <c r="AI582" s="328"/>
      <c r="AJ582" s="328"/>
      <c r="AK582" s="3174"/>
      <c r="AL582" s="101"/>
    </row>
    <row r="583" spans="2:38">
      <c r="B583" s="695"/>
      <c r="C583" s="696" t="s">
        <v>11</v>
      </c>
      <c r="D583" s="1120">
        <v>0.1</v>
      </c>
      <c r="E583" s="1879">
        <f>'7-11л. МЕНЮ '!D586</f>
        <v>7.7</v>
      </c>
      <c r="F583" s="1880">
        <f>'7-11л. МЕНЮ '!E586</f>
        <v>7.9</v>
      </c>
      <c r="G583" s="1880">
        <f>'7-11л. МЕНЮ '!F586</f>
        <v>33.5</v>
      </c>
      <c r="H583" s="1880">
        <f>'7-11л. МЕНЮ '!G586</f>
        <v>235</v>
      </c>
      <c r="I583" s="1894">
        <f t="shared" ref="I583:P583" si="170">I620</f>
        <v>6</v>
      </c>
      <c r="J583" s="1894">
        <f t="shared" si="170"/>
        <v>0.12</v>
      </c>
      <c r="K583" s="1894">
        <f t="shared" si="170"/>
        <v>0.14000000000000001</v>
      </c>
      <c r="L583" s="1894">
        <f t="shared" si="170"/>
        <v>70</v>
      </c>
      <c r="M583" s="1895">
        <f t="shared" si="170"/>
        <v>110</v>
      </c>
      <c r="N583" s="1895">
        <f t="shared" si="170"/>
        <v>110</v>
      </c>
      <c r="O583" s="1894">
        <f t="shared" si="170"/>
        <v>25</v>
      </c>
      <c r="P583" s="1896">
        <f t="shared" si="170"/>
        <v>1.2</v>
      </c>
      <c r="Q583" s="79"/>
      <c r="R583" s="111"/>
      <c r="AG583" s="328"/>
      <c r="AH583" s="328"/>
      <c r="AI583" s="328"/>
      <c r="AJ583" s="328"/>
      <c r="AK583" s="327"/>
      <c r="AL583" s="101"/>
    </row>
    <row r="584" spans="2:38" ht="15.75" thickBot="1">
      <c r="B584" s="227"/>
      <c r="C584" s="693" t="s">
        <v>345</v>
      </c>
      <c r="D584" s="715"/>
      <c r="E584" s="1458">
        <f>'7-11л. МЕНЮ '!D587</f>
        <v>0.89922077922078003</v>
      </c>
      <c r="F584" s="428">
        <f>'7-11л. МЕНЮ '!E587</f>
        <v>3.768607594936709</v>
      </c>
      <c r="G584" s="428">
        <f>'7-11л. МЕНЮ '!F587</f>
        <v>-1.2994626865671641</v>
      </c>
      <c r="H584" s="428">
        <f>'7-11л. МЕНЮ '!G587</f>
        <v>0.54314893617021376</v>
      </c>
      <c r="I584" s="705">
        <f t="shared" ref="I584:P584" si="171">(I582*100/I670)-10</f>
        <v>-7.9073333333333338</v>
      </c>
      <c r="J584" s="705">
        <f t="shared" si="171"/>
        <v>6.8333333333333357</v>
      </c>
      <c r="K584" s="705">
        <f t="shared" si="171"/>
        <v>11.028571428571428</v>
      </c>
      <c r="L584" s="705">
        <f t="shared" si="171"/>
        <v>1.9408571428571442</v>
      </c>
      <c r="M584" s="705">
        <f t="shared" si="171"/>
        <v>30.831363636363641</v>
      </c>
      <c r="N584" s="705">
        <f t="shared" si="171"/>
        <v>11.902363636363638</v>
      </c>
      <c r="O584" s="705">
        <f t="shared" si="171"/>
        <v>4.6711999999999989</v>
      </c>
      <c r="P584" s="709">
        <f t="shared" si="171"/>
        <v>-0.65333333333333421</v>
      </c>
      <c r="Q584" s="736"/>
      <c r="AG584" s="146"/>
      <c r="AH584" s="146"/>
      <c r="AI584" s="328"/>
      <c r="AJ584" s="146"/>
      <c r="AK584" s="555"/>
      <c r="AL584" s="101"/>
    </row>
    <row r="585" spans="2:38">
      <c r="R585" s="101"/>
      <c r="S585" s="101"/>
      <c r="T585" s="96"/>
      <c r="U585" s="101"/>
      <c r="V585" s="111"/>
      <c r="W585" s="174"/>
      <c r="X585" s="503"/>
      <c r="Y585" s="502"/>
      <c r="Z585" s="116"/>
      <c r="AA585" s="101"/>
      <c r="AB585" s="101"/>
      <c r="AC585" s="489"/>
      <c r="AD585" s="489"/>
      <c r="AE585" s="489"/>
      <c r="AF585" s="489"/>
      <c r="AG585" s="490"/>
      <c r="AH585" s="490"/>
      <c r="AI585" s="489"/>
      <c r="AJ585" s="489"/>
      <c r="AK585" s="101"/>
      <c r="AL585" s="101"/>
    </row>
    <row r="586" spans="2:38" ht="15.75" thickBot="1">
      <c r="B586" s="11"/>
      <c r="C586" s="11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11"/>
      <c r="R586" s="101"/>
      <c r="S586" s="110"/>
      <c r="T586" s="2668"/>
      <c r="U586" s="91"/>
      <c r="V586" s="547"/>
      <c r="W586" s="548"/>
      <c r="X586" s="200"/>
      <c r="Y586" s="213"/>
      <c r="Z586" s="116"/>
      <c r="AA586" s="101"/>
      <c r="AB586" s="101"/>
      <c r="AC586" s="777"/>
      <c r="AD586" s="777"/>
      <c r="AE586" s="777"/>
      <c r="AF586" s="777"/>
      <c r="AG586" s="778"/>
      <c r="AH586" s="778"/>
      <c r="AI586" s="777"/>
      <c r="AJ586" s="777"/>
      <c r="AK586" s="101"/>
      <c r="AL586" s="101"/>
    </row>
    <row r="587" spans="2:38">
      <c r="B587" s="620"/>
      <c r="C587" s="41" t="s">
        <v>239</v>
      </c>
      <c r="D587" s="42"/>
      <c r="E587" s="141">
        <f t="shared" ref="E587:P587" si="172">E562+E574</f>
        <v>46.9041</v>
      </c>
      <c r="F587" s="233">
        <f t="shared" si="172"/>
        <v>53.197980000000001</v>
      </c>
      <c r="G587" s="233">
        <f t="shared" si="172"/>
        <v>211.95359999999999</v>
      </c>
      <c r="H587" s="233">
        <f t="shared" si="172"/>
        <v>1494.1382000000001</v>
      </c>
      <c r="I587" s="233">
        <f t="shared" si="172"/>
        <v>42.481400000000001</v>
      </c>
      <c r="J587" s="233">
        <f t="shared" si="172"/>
        <v>0.90860000000000007</v>
      </c>
      <c r="K587" s="233">
        <f t="shared" si="172"/>
        <v>0.56750000000000012</v>
      </c>
      <c r="L587" s="667">
        <f t="shared" si="172"/>
        <v>505.67559999999997</v>
      </c>
      <c r="M587" s="667">
        <f t="shared" si="172"/>
        <v>643.26329999999996</v>
      </c>
      <c r="N587" s="667">
        <f t="shared" si="172"/>
        <v>690.31819999999993</v>
      </c>
      <c r="O587" s="667">
        <f t="shared" si="172"/>
        <v>147.25030000000001</v>
      </c>
      <c r="P587" s="621">
        <f t="shared" si="172"/>
        <v>7.104000000000001</v>
      </c>
      <c r="S587" s="2245"/>
      <c r="T587" s="96"/>
      <c r="U587" s="93"/>
      <c r="V587" s="101"/>
      <c r="W587" s="101"/>
      <c r="X587" s="101"/>
      <c r="Y587" s="101"/>
      <c r="Z587" s="101"/>
      <c r="AA587" s="101"/>
      <c r="AB587" s="101"/>
      <c r="AC587" s="146"/>
      <c r="AD587" s="146"/>
      <c r="AE587" s="146"/>
      <c r="AF587" s="146"/>
      <c r="AG587" s="146"/>
      <c r="AH587" s="146"/>
      <c r="AI587" s="146"/>
      <c r="AJ587" s="146"/>
      <c r="AK587" s="513"/>
      <c r="AL587" s="101"/>
    </row>
    <row r="588" spans="2:38">
      <c r="B588" s="380"/>
      <c r="C588" s="644" t="s">
        <v>11</v>
      </c>
      <c r="D588" s="1120">
        <v>0.6</v>
      </c>
      <c r="E588" s="1897">
        <f t="shared" ref="E588:P588" si="173">E624</f>
        <v>46.2</v>
      </c>
      <c r="F588" s="1894">
        <f t="shared" si="173"/>
        <v>47.4</v>
      </c>
      <c r="G588" s="1894">
        <f t="shared" si="173"/>
        <v>201</v>
      </c>
      <c r="H588" s="1894">
        <f t="shared" si="173"/>
        <v>1410</v>
      </c>
      <c r="I588" s="1894">
        <f t="shared" si="173"/>
        <v>36</v>
      </c>
      <c r="J588" s="1894">
        <f t="shared" si="173"/>
        <v>0.72</v>
      </c>
      <c r="K588" s="1894">
        <f t="shared" si="173"/>
        <v>0.84</v>
      </c>
      <c r="L588" s="1894">
        <f t="shared" si="173"/>
        <v>420</v>
      </c>
      <c r="M588" s="1895">
        <f t="shared" si="173"/>
        <v>660</v>
      </c>
      <c r="N588" s="1895">
        <f t="shared" si="173"/>
        <v>660</v>
      </c>
      <c r="O588" s="1895">
        <f t="shared" si="173"/>
        <v>150</v>
      </c>
      <c r="P588" s="1896">
        <f t="shared" si="173"/>
        <v>7.2</v>
      </c>
      <c r="R588" s="101"/>
      <c r="S588" s="2245"/>
      <c r="T588" s="207"/>
      <c r="U588" s="93"/>
      <c r="V588" s="101"/>
      <c r="W588" s="101"/>
      <c r="X588" s="101"/>
      <c r="Y588" s="101"/>
      <c r="Z588" s="101"/>
      <c r="AA588" s="101"/>
      <c r="AB588" s="101"/>
      <c r="AC588" s="281"/>
      <c r="AD588" s="281"/>
      <c r="AE588" s="281"/>
      <c r="AF588" s="281"/>
      <c r="AG588" s="281"/>
      <c r="AH588" s="281"/>
      <c r="AI588" s="281"/>
      <c r="AJ588" s="281"/>
      <c r="AK588" s="513"/>
      <c r="AL588" s="101"/>
    </row>
    <row r="589" spans="2:38" ht="15.75" thickBot="1">
      <c r="B589" s="227"/>
      <c r="C589" s="693" t="s">
        <v>345</v>
      </c>
      <c r="D589" s="715"/>
      <c r="E589" s="704">
        <f t="shared" ref="E589:P589" si="174">(E587*100/E670)-60</f>
        <v>0.91441558441557902</v>
      </c>
      <c r="F589" s="705">
        <f t="shared" si="174"/>
        <v>7.3392151898734141</v>
      </c>
      <c r="G589" s="705">
        <f t="shared" si="174"/>
        <v>3.2697313432835813</v>
      </c>
      <c r="H589" s="705">
        <f t="shared" si="174"/>
        <v>3.5803489361702177</v>
      </c>
      <c r="I589" s="705">
        <f t="shared" si="174"/>
        <v>10.802333333333337</v>
      </c>
      <c r="J589" s="705">
        <f t="shared" si="174"/>
        <v>15.716666666666683</v>
      </c>
      <c r="K589" s="705">
        <f t="shared" si="174"/>
        <v>-19.464285714285701</v>
      </c>
      <c r="L589" s="705">
        <f t="shared" si="174"/>
        <v>12.239371428571431</v>
      </c>
      <c r="M589" s="705">
        <f t="shared" si="174"/>
        <v>-1.5215181818181875</v>
      </c>
      <c r="N589" s="705">
        <f t="shared" si="174"/>
        <v>2.7561999999999927</v>
      </c>
      <c r="O589" s="705">
        <f t="shared" si="174"/>
        <v>-1.0998799999999989</v>
      </c>
      <c r="P589" s="709">
        <f t="shared" si="174"/>
        <v>-0.79999999999999005</v>
      </c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  <c r="AB589" s="101"/>
      <c r="AC589" s="489"/>
      <c r="AD589" s="489"/>
      <c r="AE589" s="489"/>
      <c r="AF589" s="490"/>
      <c r="AG589" s="490"/>
      <c r="AH589" s="490"/>
      <c r="AI589" s="490"/>
      <c r="AJ589" s="489"/>
      <c r="AK589" s="513"/>
      <c r="AL589" s="101"/>
    </row>
    <row r="590" spans="2:38" ht="15.75" thickBot="1">
      <c r="E590" s="1904"/>
      <c r="F590" s="1904"/>
      <c r="G590" s="1904"/>
      <c r="H590" s="1904"/>
      <c r="I590" s="1904"/>
      <c r="J590" s="1904"/>
      <c r="K590" s="1904"/>
      <c r="L590" s="1904"/>
      <c r="M590" s="1904"/>
      <c r="N590" s="1904"/>
      <c r="O590" s="1904"/>
      <c r="P590" s="1904"/>
      <c r="Q590" s="286"/>
      <c r="R590" s="120"/>
      <c r="S590" s="101"/>
      <c r="T590" s="101"/>
      <c r="U590" s="101"/>
      <c r="V590" s="101"/>
      <c r="W590" s="101"/>
      <c r="X590" s="101"/>
      <c r="Y590" s="101"/>
      <c r="Z590" s="101"/>
      <c r="AA590" s="101"/>
      <c r="AB590" s="101"/>
      <c r="AC590" s="777"/>
      <c r="AD590" s="777"/>
      <c r="AE590" s="777"/>
      <c r="AF590" s="777"/>
      <c r="AG590" s="778"/>
      <c r="AH590" s="778"/>
      <c r="AI590" s="778"/>
      <c r="AJ590" s="777"/>
      <c r="AK590" s="513"/>
      <c r="AL590" s="101"/>
    </row>
    <row r="591" spans="2:38">
      <c r="B591" s="620"/>
      <c r="C591" s="41" t="s">
        <v>238</v>
      </c>
      <c r="D591" s="42"/>
      <c r="E591" s="141">
        <f t="shared" ref="E591:P591" si="175">E574+E582</f>
        <v>32.688099999999999</v>
      </c>
      <c r="F591" s="233">
        <f t="shared" si="175"/>
        <v>36.123179999999998</v>
      </c>
      <c r="G591" s="233">
        <f t="shared" si="175"/>
        <v>164.92340000000002</v>
      </c>
      <c r="H591" s="233">
        <f t="shared" si="175"/>
        <v>1079.6096000000002</v>
      </c>
      <c r="I591" s="233">
        <f t="shared" si="175"/>
        <v>42.103000000000002</v>
      </c>
      <c r="J591" s="233">
        <f t="shared" si="175"/>
        <v>0.64359999999999995</v>
      </c>
      <c r="K591" s="233">
        <f t="shared" si="175"/>
        <v>0.6644000000000001</v>
      </c>
      <c r="L591" s="233">
        <f t="shared" si="175"/>
        <v>509.5616</v>
      </c>
      <c r="M591" s="667">
        <f t="shared" si="175"/>
        <v>710.62329999999997</v>
      </c>
      <c r="N591" s="667">
        <f t="shared" si="175"/>
        <v>581.66719999999998</v>
      </c>
      <c r="O591" s="667">
        <f t="shared" si="175"/>
        <v>112.2723</v>
      </c>
      <c r="P591" s="621">
        <f t="shared" si="175"/>
        <v>6.9926000000000004</v>
      </c>
      <c r="Q591" s="286"/>
      <c r="R591" s="110"/>
      <c r="S591" s="101"/>
      <c r="T591" s="101"/>
      <c r="U591" s="101"/>
      <c r="V591" s="101"/>
      <c r="W591" s="101"/>
      <c r="X591" s="101"/>
      <c r="Y591" s="101"/>
      <c r="Z591" s="101"/>
      <c r="AA591" s="101"/>
      <c r="AB591" s="101"/>
      <c r="AC591" s="146"/>
      <c r="AD591" s="146"/>
      <c r="AE591" s="146"/>
      <c r="AF591" s="146"/>
      <c r="AG591" s="146"/>
      <c r="AH591" s="146"/>
      <c r="AI591" s="146"/>
      <c r="AJ591" s="146"/>
      <c r="AK591" s="513"/>
      <c r="AL591" s="101"/>
    </row>
    <row r="592" spans="2:38">
      <c r="B592" s="380"/>
      <c r="C592" s="644" t="s">
        <v>11</v>
      </c>
      <c r="D592" s="1120">
        <v>0.45</v>
      </c>
      <c r="E592" s="1897">
        <f t="shared" ref="E592:P592" si="176">E628</f>
        <v>34.65</v>
      </c>
      <c r="F592" s="1894">
        <f t="shared" si="176"/>
        <v>35.549999999999997</v>
      </c>
      <c r="G592" s="1894">
        <f t="shared" si="176"/>
        <v>150.75</v>
      </c>
      <c r="H592" s="1894">
        <f t="shared" si="176"/>
        <v>1057.5</v>
      </c>
      <c r="I592" s="1894">
        <f t="shared" si="176"/>
        <v>27</v>
      </c>
      <c r="J592" s="1894">
        <f t="shared" si="176"/>
        <v>0.54</v>
      </c>
      <c r="K592" s="1894">
        <f t="shared" si="176"/>
        <v>0.63</v>
      </c>
      <c r="L592" s="1894">
        <f t="shared" si="176"/>
        <v>315</v>
      </c>
      <c r="M592" s="1895">
        <f t="shared" si="176"/>
        <v>495</v>
      </c>
      <c r="N592" s="1895">
        <f t="shared" si="176"/>
        <v>495</v>
      </c>
      <c r="O592" s="1895">
        <f t="shared" si="176"/>
        <v>112.5</v>
      </c>
      <c r="P592" s="1896">
        <f t="shared" si="176"/>
        <v>5.4</v>
      </c>
      <c r="Q592" s="286"/>
      <c r="R592" s="99"/>
      <c r="S592" s="101"/>
      <c r="T592" s="101"/>
      <c r="U592" s="101"/>
      <c r="V592" s="101"/>
      <c r="W592" s="101"/>
      <c r="X592" s="101"/>
      <c r="Y592" s="101"/>
      <c r="Z592" s="101"/>
      <c r="AA592" s="101"/>
      <c r="AB592" s="101"/>
      <c r="AC592" s="281"/>
      <c r="AD592" s="281"/>
      <c r="AE592" s="281"/>
      <c r="AF592" s="281"/>
      <c r="AG592" s="281"/>
      <c r="AH592" s="281"/>
      <c r="AI592" s="281"/>
      <c r="AJ592" s="281"/>
      <c r="AK592" s="513"/>
      <c r="AL592" s="101"/>
    </row>
    <row r="593" spans="2:38" ht="15.75" thickBot="1">
      <c r="B593" s="227"/>
      <c r="C593" s="693" t="s">
        <v>345</v>
      </c>
      <c r="D593" s="715"/>
      <c r="E593" s="704">
        <f t="shared" ref="E593:P593" si="177">(E591*100/E670)-45</f>
        <v>-2.547922077922081</v>
      </c>
      <c r="F593" s="705">
        <f t="shared" si="177"/>
        <v>0.72554430379746293</v>
      </c>
      <c r="G593" s="705">
        <f t="shared" si="177"/>
        <v>4.2308656716417943</v>
      </c>
      <c r="H593" s="705">
        <f t="shared" si="177"/>
        <v>0.94083404255319891</v>
      </c>
      <c r="I593" s="705">
        <f t="shared" si="177"/>
        <v>25.171666666666667</v>
      </c>
      <c r="J593" s="705">
        <f t="shared" si="177"/>
        <v>8.6333333333333329</v>
      </c>
      <c r="K593" s="705">
        <f t="shared" si="177"/>
        <v>2.4571428571428697</v>
      </c>
      <c r="L593" s="705">
        <f t="shared" si="177"/>
        <v>27.794514285714286</v>
      </c>
      <c r="M593" s="705">
        <f t="shared" si="177"/>
        <v>19.602118181818184</v>
      </c>
      <c r="N593" s="705">
        <f t="shared" si="177"/>
        <v>7.878836363636367</v>
      </c>
      <c r="O593" s="705">
        <f t="shared" si="177"/>
        <v>-9.1080000000005157E-2</v>
      </c>
      <c r="P593" s="709">
        <f t="shared" si="177"/>
        <v>13.271666666666668</v>
      </c>
      <c r="Q593" s="286"/>
      <c r="R593" s="110"/>
      <c r="S593" s="110"/>
      <c r="T593" s="96"/>
      <c r="U593" s="93"/>
      <c r="V593" s="101"/>
      <c r="W593" s="101"/>
      <c r="X593" s="101"/>
      <c r="Y593" s="101"/>
      <c r="Z593" s="101"/>
      <c r="AA593" s="101"/>
      <c r="AB593" s="101"/>
      <c r="AC593" s="489"/>
      <c r="AD593" s="489"/>
      <c r="AE593" s="489"/>
      <c r="AF593" s="489"/>
      <c r="AG593" s="490"/>
      <c r="AH593" s="490"/>
      <c r="AI593" s="490"/>
      <c r="AJ593" s="489"/>
      <c r="AK593" s="513"/>
      <c r="AL593" s="101"/>
    </row>
    <row r="594" spans="2:38" ht="15.75" thickBot="1">
      <c r="E594" s="1904"/>
      <c r="F594" s="1904"/>
      <c r="G594" s="1904"/>
      <c r="H594" s="1904"/>
      <c r="I594" s="1904"/>
      <c r="J594" s="1904"/>
      <c r="K594" s="1904"/>
      <c r="L594" s="1904"/>
      <c r="M594" s="1904"/>
      <c r="N594" s="1904"/>
      <c r="O594" s="1904"/>
      <c r="P594" s="1904"/>
      <c r="Q594" s="286"/>
      <c r="R594" s="101"/>
      <c r="S594" s="120"/>
      <c r="T594" s="2655"/>
      <c r="U594" s="327"/>
      <c r="V594" s="101"/>
      <c r="W594" s="101"/>
      <c r="X594" s="101"/>
      <c r="Y594" s="101"/>
      <c r="Z594" s="101"/>
      <c r="AA594" s="101"/>
      <c r="AB594" s="101"/>
      <c r="AC594" s="777"/>
      <c r="AD594" s="777"/>
      <c r="AE594" s="777"/>
      <c r="AF594" s="777"/>
      <c r="AG594" s="778"/>
      <c r="AH594" s="778"/>
      <c r="AI594" s="778"/>
      <c r="AJ594" s="777"/>
      <c r="AK594" s="513"/>
      <c r="AL594" s="101"/>
    </row>
    <row r="595" spans="2:38">
      <c r="B595" s="694" t="s">
        <v>266</v>
      </c>
      <c r="C595" s="65"/>
      <c r="D595" s="42"/>
      <c r="E595" s="679">
        <f t="shared" ref="E595:P595" si="178">E562+E574+E582</f>
        <v>55.296500000000002</v>
      </c>
      <c r="F595" s="680">
        <f t="shared" si="178"/>
        <v>64.075180000000003</v>
      </c>
      <c r="G595" s="680">
        <f t="shared" si="178"/>
        <v>241.10039999999998</v>
      </c>
      <c r="H595" s="680">
        <f t="shared" si="178"/>
        <v>1741.9022</v>
      </c>
      <c r="I595" s="680">
        <f t="shared" si="178"/>
        <v>43.737000000000002</v>
      </c>
      <c r="J595" s="680">
        <f t="shared" si="178"/>
        <v>1.1106</v>
      </c>
      <c r="K595" s="680">
        <f t="shared" si="178"/>
        <v>0.86190000000000011</v>
      </c>
      <c r="L595" s="1296">
        <f t="shared" si="178"/>
        <v>589.26159999999993</v>
      </c>
      <c r="M595" s="1392">
        <f t="shared" si="178"/>
        <v>1092.4083000000001</v>
      </c>
      <c r="N595" s="1392">
        <f t="shared" si="178"/>
        <v>931.24419999999998</v>
      </c>
      <c r="O595" s="1296">
        <f t="shared" si="178"/>
        <v>183.92830000000001</v>
      </c>
      <c r="P595" s="714">
        <f t="shared" si="178"/>
        <v>8.2256</v>
      </c>
      <c r="Q595" s="286"/>
      <c r="R595" s="11"/>
      <c r="S595" s="110"/>
      <c r="T595" s="96"/>
      <c r="U595" s="93"/>
      <c r="V595" s="101"/>
      <c r="W595" s="101"/>
      <c r="X595" s="101"/>
      <c r="Y595" s="101"/>
      <c r="Z595" s="101"/>
      <c r="AA595" s="101"/>
      <c r="AB595" s="101"/>
      <c r="AC595" s="146"/>
      <c r="AD595" s="146"/>
      <c r="AE595" s="146"/>
      <c r="AF595" s="146"/>
      <c r="AG595" s="146"/>
      <c r="AH595" s="146"/>
      <c r="AI595" s="146"/>
      <c r="AJ595" s="146"/>
      <c r="AK595" s="513"/>
      <c r="AL595" s="101"/>
    </row>
    <row r="596" spans="2:38">
      <c r="B596" s="695"/>
      <c r="C596" s="696" t="s">
        <v>11</v>
      </c>
      <c r="D596" s="1120">
        <v>0.7</v>
      </c>
      <c r="E596" s="1897">
        <f t="shared" ref="E596:P596" si="179">E632</f>
        <v>53.9</v>
      </c>
      <c r="F596" s="1894">
        <f t="shared" si="179"/>
        <v>55.3</v>
      </c>
      <c r="G596" s="1894">
        <f t="shared" si="179"/>
        <v>234.5</v>
      </c>
      <c r="H596" s="1894">
        <f t="shared" si="179"/>
        <v>1645</v>
      </c>
      <c r="I596" s="1894">
        <f t="shared" si="179"/>
        <v>42</v>
      </c>
      <c r="J596" s="1894">
        <f t="shared" si="179"/>
        <v>0.84</v>
      </c>
      <c r="K596" s="1894">
        <f t="shared" si="179"/>
        <v>0.98</v>
      </c>
      <c r="L596" s="1894">
        <f t="shared" si="179"/>
        <v>490</v>
      </c>
      <c r="M596" s="1895">
        <f t="shared" si="179"/>
        <v>770</v>
      </c>
      <c r="N596" s="1895">
        <f t="shared" si="179"/>
        <v>770</v>
      </c>
      <c r="O596" s="1895">
        <f t="shared" si="179"/>
        <v>175</v>
      </c>
      <c r="P596" s="1896">
        <f t="shared" si="179"/>
        <v>8.4</v>
      </c>
      <c r="Q596" s="286"/>
      <c r="R596" s="11"/>
      <c r="S596" s="101"/>
      <c r="T596" s="109"/>
      <c r="U596" s="101"/>
      <c r="V596" s="101"/>
      <c r="W596" s="101"/>
      <c r="X596" s="101"/>
      <c r="Y596" s="101"/>
      <c r="Z596" s="101"/>
      <c r="AA596" s="101"/>
      <c r="AB596" s="101"/>
      <c r="AC596" s="281"/>
      <c r="AD596" s="281"/>
      <c r="AE596" s="281"/>
      <c r="AF596" s="281"/>
      <c r="AG596" s="281"/>
      <c r="AH596" s="281"/>
      <c r="AI596" s="281"/>
      <c r="AJ596" s="281"/>
      <c r="AK596" s="513"/>
      <c r="AL596" s="101"/>
    </row>
    <row r="597" spans="2:38" ht="15.75" thickBot="1">
      <c r="B597" s="227"/>
      <c r="C597" s="693" t="s">
        <v>345</v>
      </c>
      <c r="D597" s="715"/>
      <c r="E597" s="704">
        <f t="shared" ref="E597:P597" si="180">(E595*100/E670)-70</f>
        <v>1.8136363636363768</v>
      </c>
      <c r="F597" s="705">
        <f t="shared" si="180"/>
        <v>11.107822784810125</v>
      </c>
      <c r="G597" s="705">
        <f t="shared" si="180"/>
        <v>1.9702686567164136</v>
      </c>
      <c r="H597" s="705">
        <f t="shared" si="180"/>
        <v>4.1234978723404225</v>
      </c>
      <c r="I597" s="705">
        <f t="shared" si="180"/>
        <v>2.894999999999996</v>
      </c>
      <c r="J597" s="705">
        <f t="shared" si="180"/>
        <v>22.550000000000011</v>
      </c>
      <c r="K597" s="705">
        <f t="shared" si="180"/>
        <v>-8.4357142857142762</v>
      </c>
      <c r="L597" s="705">
        <f t="shared" si="180"/>
        <v>14.180228571428572</v>
      </c>
      <c r="M597" s="705">
        <f t="shared" si="180"/>
        <v>29.309845454545453</v>
      </c>
      <c r="N597" s="705">
        <f t="shared" si="180"/>
        <v>14.658563636363638</v>
      </c>
      <c r="O597" s="705">
        <f t="shared" si="180"/>
        <v>3.5713200000000001</v>
      </c>
      <c r="P597" s="709">
        <f t="shared" si="180"/>
        <v>-1.4533333333333331</v>
      </c>
      <c r="Q597" s="286"/>
      <c r="R597" s="11"/>
      <c r="S597" s="120"/>
      <c r="T597" s="121"/>
      <c r="U597" s="101"/>
      <c r="V597" s="101"/>
      <c r="W597" s="101"/>
      <c r="X597" s="101"/>
      <c r="Y597" s="101"/>
      <c r="Z597" s="101"/>
      <c r="AA597" s="101"/>
      <c r="AB597" s="101"/>
      <c r="AC597" s="3161"/>
      <c r="AD597" s="3161"/>
      <c r="AE597" s="3161"/>
      <c r="AF597" s="3169"/>
      <c r="AG597" s="3168"/>
      <c r="AH597" s="3169"/>
      <c r="AI597" s="3169"/>
      <c r="AJ597" s="3161"/>
      <c r="AK597" s="513"/>
      <c r="AL597" s="101"/>
    </row>
    <row r="598" spans="2:38">
      <c r="Q598" s="286"/>
      <c r="R598" s="11"/>
      <c r="S598" s="120"/>
      <c r="T598" s="121"/>
      <c r="U598" s="101"/>
      <c r="V598" s="101"/>
      <c r="W598" s="101"/>
      <c r="X598" s="101"/>
      <c r="Y598" s="101"/>
      <c r="Z598" s="101"/>
      <c r="AA598" s="101"/>
      <c r="AB598" s="101"/>
      <c r="AC598" s="777"/>
      <c r="AD598" s="777"/>
      <c r="AE598" s="777"/>
      <c r="AF598" s="777"/>
      <c r="AG598" s="778"/>
      <c r="AH598" s="778"/>
      <c r="AI598" s="778"/>
      <c r="AJ598" s="777"/>
      <c r="AK598" s="513"/>
      <c r="AL598" s="101"/>
    </row>
    <row r="599" spans="2:38">
      <c r="Q599" s="286"/>
      <c r="S599" s="101"/>
      <c r="T599" s="101"/>
      <c r="U599" s="101"/>
      <c r="V599" s="101"/>
      <c r="W599" s="101"/>
      <c r="X599" s="101"/>
      <c r="Y599" s="101"/>
      <c r="Z599" s="101"/>
      <c r="AA599" s="101"/>
      <c r="AB599" s="101"/>
      <c r="AC599" s="146"/>
      <c r="AD599" s="146"/>
      <c r="AE599" s="146"/>
      <c r="AF599" s="146"/>
      <c r="AG599" s="146"/>
      <c r="AH599" s="146"/>
      <c r="AI599" s="146"/>
      <c r="AJ599" s="146"/>
      <c r="AK599" s="513"/>
      <c r="AL599" s="101"/>
    </row>
    <row r="600" spans="2:38">
      <c r="Q600" s="286"/>
      <c r="S600" s="101"/>
      <c r="T600" s="101"/>
      <c r="U600" s="101"/>
      <c r="V600" s="101"/>
      <c r="W600" s="101"/>
      <c r="X600" s="101"/>
      <c r="Y600" s="101"/>
      <c r="Z600" s="101"/>
      <c r="AA600" s="101"/>
      <c r="AB600" s="101"/>
      <c r="AC600" s="101"/>
      <c r="AD600" s="101"/>
      <c r="AE600" s="101"/>
      <c r="AF600" s="101"/>
      <c r="AG600" s="101"/>
      <c r="AH600" s="101"/>
      <c r="AI600" s="101"/>
      <c r="AJ600" s="101"/>
      <c r="AK600" s="101"/>
      <c r="AL600" s="101"/>
    </row>
    <row r="601" spans="2:38">
      <c r="Q601" s="286"/>
      <c r="S601" s="101"/>
      <c r="T601" s="101"/>
      <c r="U601" s="101"/>
      <c r="V601" s="101"/>
      <c r="W601" s="101"/>
      <c r="X601" s="101"/>
      <c r="Y601" s="101"/>
      <c r="Z601" s="101"/>
      <c r="AA601" s="101"/>
      <c r="AB601" s="101"/>
      <c r="AC601" s="101"/>
      <c r="AD601" s="101"/>
      <c r="AE601" s="101"/>
      <c r="AF601" s="101"/>
      <c r="AG601" s="101"/>
      <c r="AH601" s="101"/>
      <c r="AI601" s="101"/>
      <c r="AJ601" s="101"/>
      <c r="AK601" s="101"/>
      <c r="AL601" s="101"/>
    </row>
    <row r="602" spans="2:38">
      <c r="C602" s="646"/>
      <c r="D602" s="12" t="s">
        <v>174</v>
      </c>
      <c r="E602" s="288"/>
      <c r="S602" s="101"/>
      <c r="T602" s="101"/>
      <c r="U602" s="101"/>
      <c r="V602" s="101"/>
      <c r="W602" s="101"/>
      <c r="X602" s="101"/>
      <c r="Y602" s="101"/>
      <c r="Z602" s="101"/>
      <c r="AA602" s="101"/>
      <c r="AB602" s="101"/>
      <c r="AC602" s="101"/>
      <c r="AD602" s="101"/>
      <c r="AE602" s="101"/>
      <c r="AF602" s="101"/>
      <c r="AG602" s="101"/>
      <c r="AH602" s="101"/>
      <c r="AI602" s="101"/>
      <c r="AJ602" s="101"/>
      <c r="AK602" s="101"/>
      <c r="AL602" s="101"/>
    </row>
    <row r="603" spans="2:38">
      <c r="C603" s="13" t="s">
        <v>394</v>
      </c>
      <c r="D603" s="143"/>
      <c r="E603" s="2"/>
      <c r="F603"/>
      <c r="I603"/>
      <c r="J603"/>
      <c r="K603" s="26"/>
      <c r="L603" s="26"/>
      <c r="M603"/>
      <c r="N603"/>
      <c r="O603"/>
      <c r="P603"/>
      <c r="S603" s="101"/>
      <c r="T603" s="101"/>
      <c r="U603" s="101"/>
      <c r="V603" s="101"/>
      <c r="W603" s="101"/>
      <c r="X603" s="101"/>
      <c r="Y603" s="101"/>
      <c r="Z603" s="101"/>
      <c r="AA603" s="101"/>
      <c r="AB603" s="101"/>
      <c r="AC603" s="101"/>
      <c r="AD603" s="101"/>
      <c r="AE603" s="101"/>
      <c r="AF603" s="101"/>
      <c r="AG603" s="101"/>
      <c r="AH603" s="101"/>
      <c r="AI603" s="101"/>
      <c r="AJ603" s="101"/>
      <c r="AK603" s="101"/>
      <c r="AL603" s="101"/>
    </row>
    <row r="604" spans="2:38">
      <c r="C604" s="25" t="s">
        <v>272</v>
      </c>
      <c r="I604" s="295" t="s">
        <v>424</v>
      </c>
      <c r="N604" s="5"/>
      <c r="S604" s="101"/>
      <c r="T604" s="101"/>
      <c r="U604" s="101"/>
      <c r="V604" s="101"/>
      <c r="W604" s="101"/>
      <c r="X604" s="101"/>
      <c r="Y604" s="101"/>
      <c r="Z604" s="101"/>
      <c r="AA604" s="101"/>
      <c r="AB604" s="101"/>
      <c r="AC604" s="101"/>
      <c r="AD604" s="101"/>
      <c r="AE604" s="101"/>
      <c r="AF604" s="101"/>
      <c r="AG604" s="101"/>
      <c r="AH604" s="101"/>
      <c r="AI604" s="101"/>
      <c r="AJ604" s="101"/>
      <c r="AK604" s="101"/>
      <c r="AL604" s="101"/>
    </row>
    <row r="605" spans="2:38">
      <c r="C605" s="646" t="s">
        <v>395</v>
      </c>
      <c r="S605" s="101"/>
      <c r="T605" s="101"/>
      <c r="U605" s="101"/>
      <c r="V605" s="101"/>
      <c r="W605" s="101"/>
      <c r="X605" s="101"/>
      <c r="Y605" s="101"/>
      <c r="Z605" s="101"/>
      <c r="AA605" s="101"/>
      <c r="AB605" s="101"/>
      <c r="AC605" s="101"/>
      <c r="AD605" s="101"/>
      <c r="AE605" s="101"/>
      <c r="AF605" s="101"/>
      <c r="AG605" s="101"/>
      <c r="AH605" s="101"/>
      <c r="AI605" s="101"/>
      <c r="AJ605" s="101"/>
      <c r="AK605" s="101"/>
      <c r="AL605" s="101"/>
    </row>
    <row r="606" spans="2:38" ht="21.75" thickBot="1">
      <c r="B606" s="2" t="s">
        <v>473</v>
      </c>
      <c r="C606" s="26"/>
      <c r="D606"/>
      <c r="F606" s="32" t="s">
        <v>478</v>
      </c>
      <c r="J606" s="29" t="s">
        <v>0</v>
      </c>
      <c r="M606" s="74" t="s">
        <v>466</v>
      </c>
      <c r="N606" s="33"/>
      <c r="P606" s="114"/>
      <c r="S606" s="101"/>
      <c r="T606" s="101"/>
      <c r="U606" s="101"/>
      <c r="V606" s="101"/>
      <c r="W606" s="101"/>
      <c r="X606" s="101"/>
      <c r="Y606" s="101"/>
      <c r="Z606" s="101"/>
      <c r="AA606" s="101"/>
      <c r="AB606" s="101"/>
      <c r="AC606" s="101"/>
      <c r="AD606" s="101"/>
      <c r="AE606" s="101"/>
      <c r="AF606" s="101"/>
      <c r="AG606" s="101"/>
      <c r="AH606" s="101"/>
      <c r="AI606" s="101"/>
      <c r="AJ606" s="101"/>
      <c r="AK606" s="101"/>
      <c r="AL606" s="101"/>
    </row>
    <row r="607" spans="2:38" ht="15.75" thickBot="1">
      <c r="B607" s="76" t="s">
        <v>472</v>
      </c>
      <c r="C607" s="57"/>
      <c r="D607" s="440"/>
      <c r="E607" s="780" t="s">
        <v>407</v>
      </c>
      <c r="F607" s="330"/>
      <c r="G607" s="330"/>
      <c r="H607" s="1242" t="s">
        <v>381</v>
      </c>
      <c r="I607" s="524" t="s">
        <v>249</v>
      </c>
      <c r="J607" s="1288"/>
      <c r="K607" s="1288"/>
      <c r="L607" s="1289"/>
      <c r="M607" s="654" t="s">
        <v>250</v>
      </c>
      <c r="N607" s="39"/>
      <c r="O607" s="655"/>
      <c r="P607" s="441"/>
      <c r="S607" s="101"/>
      <c r="T607" s="101"/>
      <c r="U607" s="101"/>
      <c r="V607" s="101"/>
      <c r="W607" s="101"/>
      <c r="X607" s="101"/>
      <c r="Y607" s="101"/>
      <c r="Z607" s="101"/>
      <c r="AA607" s="101"/>
      <c r="AB607" s="101"/>
      <c r="AC607" s="101"/>
      <c r="AD607" s="101"/>
      <c r="AE607" s="101"/>
      <c r="AF607" s="101"/>
      <c r="AG607" s="101"/>
      <c r="AH607" s="101"/>
      <c r="AI607" s="101"/>
      <c r="AJ607" s="101"/>
      <c r="AK607" s="101"/>
      <c r="AL607" s="101"/>
    </row>
    <row r="608" spans="2:38">
      <c r="B608" s="58"/>
      <c r="C608" s="689" t="s">
        <v>237</v>
      </c>
      <c r="D608" s="442"/>
      <c r="E608" s="759" t="s">
        <v>152</v>
      </c>
      <c r="F608" s="759" t="s">
        <v>54</v>
      </c>
      <c r="G608" s="1286" t="s">
        <v>55</v>
      </c>
      <c r="H608" s="1287" t="s">
        <v>155</v>
      </c>
      <c r="I608" s="553"/>
      <c r="J608" s="1255"/>
      <c r="K608" s="39"/>
      <c r="L608" s="1255"/>
      <c r="M608" s="1290" t="s">
        <v>261</v>
      </c>
      <c r="N608" s="1291" t="s">
        <v>262</v>
      </c>
      <c r="O608" s="1290" t="s">
        <v>263</v>
      </c>
      <c r="P608" s="1292" t="s">
        <v>264</v>
      </c>
      <c r="S608" s="101"/>
      <c r="T608" s="101"/>
      <c r="U608" s="101"/>
      <c r="V608" s="101"/>
      <c r="W608" s="101"/>
      <c r="X608" s="101"/>
      <c r="Y608" s="101"/>
      <c r="Z608" s="101"/>
      <c r="AA608" s="101"/>
      <c r="AB608" s="101"/>
      <c r="AC608" s="101"/>
      <c r="AD608" s="101"/>
      <c r="AE608" s="101"/>
      <c r="AF608" s="101"/>
      <c r="AG608" s="101"/>
      <c r="AH608" s="101"/>
      <c r="AI608" s="101"/>
      <c r="AJ608" s="101"/>
      <c r="AK608" s="101"/>
      <c r="AL608" s="101"/>
    </row>
    <row r="609" spans="2:38" ht="16.5" thickBot="1">
      <c r="B609" s="56"/>
      <c r="C609" s="552" t="s">
        <v>197</v>
      </c>
      <c r="D609" s="423"/>
      <c r="E609" s="623" t="s">
        <v>6</v>
      </c>
      <c r="F609" s="623" t="s">
        <v>7</v>
      </c>
      <c r="G609" s="623" t="s">
        <v>8</v>
      </c>
      <c r="H609" s="1312" t="s">
        <v>340</v>
      </c>
      <c r="I609" s="656" t="s">
        <v>252</v>
      </c>
      <c r="J609" s="3397" t="s">
        <v>253</v>
      </c>
      <c r="K609" s="535" t="s">
        <v>254</v>
      </c>
      <c r="L609" s="3398" t="s">
        <v>255</v>
      </c>
      <c r="M609" s="754" t="s">
        <v>256</v>
      </c>
      <c r="N609" s="3398" t="s">
        <v>257</v>
      </c>
      <c r="O609" s="754" t="s">
        <v>258</v>
      </c>
      <c r="P609" s="760" t="s">
        <v>259</v>
      </c>
      <c r="AE609" s="101"/>
      <c r="AF609" s="101"/>
      <c r="AG609" s="101"/>
      <c r="AH609" s="101"/>
      <c r="AI609" s="101"/>
      <c r="AJ609" s="101"/>
      <c r="AK609" s="101"/>
      <c r="AL609" s="101"/>
    </row>
    <row r="610" spans="2:38">
      <c r="B610" s="78"/>
      <c r="C610" s="615" t="s">
        <v>94</v>
      </c>
      <c r="D610" s="616">
        <v>1</v>
      </c>
      <c r="E610" s="3399">
        <f>'7-11л. МЕНЮ '!D614</f>
        <v>77</v>
      </c>
      <c r="F610" s="3395">
        <f>'7-11л. МЕНЮ '!E614</f>
        <v>79</v>
      </c>
      <c r="G610" s="3394">
        <f>'7-11л. МЕНЮ '!F614</f>
        <v>335</v>
      </c>
      <c r="H610" s="3395">
        <f>'7-11л. МЕНЮ '!G614</f>
        <v>2350</v>
      </c>
      <c r="I610" s="3394">
        <v>60</v>
      </c>
      <c r="J610" s="3400">
        <v>1.2</v>
      </c>
      <c r="K610" s="3401">
        <v>1.4</v>
      </c>
      <c r="L610" s="3402">
        <v>700</v>
      </c>
      <c r="M610" s="3403">
        <v>1100</v>
      </c>
      <c r="N610" s="3404">
        <v>1100</v>
      </c>
      <c r="O610" s="3403">
        <v>250</v>
      </c>
      <c r="P610" s="3405">
        <v>12</v>
      </c>
      <c r="S610" s="101"/>
      <c r="T610" s="545"/>
      <c r="U610" s="545"/>
      <c r="V610" s="545"/>
      <c r="W610" s="342"/>
      <c r="X610" s="545"/>
      <c r="Y610" s="545"/>
      <c r="Z610" s="545"/>
      <c r="AA610" s="342"/>
      <c r="AB610" s="342"/>
      <c r="AC610" s="342"/>
      <c r="AD610" s="342"/>
      <c r="AE610" s="342"/>
      <c r="AF610" s="174"/>
      <c r="AG610" s="101"/>
      <c r="AH610" s="101"/>
      <c r="AI610" s="101"/>
      <c r="AJ610" s="101"/>
      <c r="AK610" s="101"/>
      <c r="AL610" s="101"/>
    </row>
    <row r="611" spans="2:38" ht="15.75" thickBot="1">
      <c r="B611" s="58"/>
      <c r="C611" s="515" t="s">
        <v>104</v>
      </c>
      <c r="D611" s="617"/>
      <c r="E611" s="1981"/>
      <c r="F611" s="3407"/>
      <c r="G611" s="1980"/>
      <c r="H611" s="3407"/>
      <c r="I611" s="1980"/>
      <c r="J611" s="3407"/>
      <c r="K611" s="1980"/>
      <c r="L611" s="3407"/>
      <c r="M611" s="1980"/>
      <c r="N611" s="3407"/>
      <c r="O611" s="1980"/>
      <c r="P611" s="1982"/>
      <c r="S611" s="101"/>
      <c r="T611" s="101"/>
      <c r="U611" s="108"/>
      <c r="V611" s="93"/>
      <c r="W611" s="111"/>
      <c r="X611" s="111"/>
      <c r="Y611" s="111"/>
      <c r="Z611" s="1248"/>
      <c r="AA611" s="503"/>
      <c r="AB611" s="514"/>
      <c r="AC611" s="101"/>
      <c r="AD611" s="101"/>
      <c r="AE611" s="101"/>
      <c r="AF611" s="174"/>
      <c r="AG611" s="101"/>
      <c r="AH611" s="101"/>
      <c r="AI611" s="101"/>
      <c r="AJ611" s="101"/>
      <c r="AK611" s="101"/>
      <c r="AL611" s="101"/>
    </row>
    <row r="612" spans="2:38">
      <c r="B612" s="2247" t="s">
        <v>470</v>
      </c>
      <c r="C612" s="1840" t="s">
        <v>235</v>
      </c>
      <c r="D612" s="1841">
        <v>0.25</v>
      </c>
      <c r="E612" s="1949">
        <f>'7-11л. МЕНЮ '!D616</f>
        <v>19.25</v>
      </c>
      <c r="F612" s="1945">
        <f>'7-11л. МЕНЮ '!E616</f>
        <v>19.75</v>
      </c>
      <c r="G612" s="1945">
        <f>'7-11л. МЕНЮ '!F616</f>
        <v>83.75</v>
      </c>
      <c r="H612" s="1945">
        <f>'7-11л. МЕНЮ '!G616</f>
        <v>587.5</v>
      </c>
      <c r="I612" s="3491">
        <v>15</v>
      </c>
      <c r="J612" s="3491">
        <v>0.3</v>
      </c>
      <c r="K612" s="3491">
        <v>0.35</v>
      </c>
      <c r="L612" s="3492">
        <v>175</v>
      </c>
      <c r="M612" s="3492">
        <v>275</v>
      </c>
      <c r="N612" s="3492">
        <v>275</v>
      </c>
      <c r="O612" s="3493">
        <v>62.5</v>
      </c>
      <c r="P612" s="3494">
        <v>3</v>
      </c>
      <c r="S612" s="3408"/>
      <c r="T612" s="101"/>
      <c r="U612" s="101"/>
      <c r="V612" s="101"/>
      <c r="W612" s="101"/>
      <c r="X612" s="101"/>
      <c r="Y612" s="101"/>
      <c r="Z612" s="101"/>
      <c r="AA612" s="101"/>
      <c r="AB612" s="101"/>
      <c r="AC612" s="101"/>
      <c r="AD612" s="101"/>
      <c r="AE612" s="101"/>
      <c r="AF612" s="174"/>
      <c r="AG612" s="101"/>
      <c r="AH612" s="101"/>
      <c r="AI612" s="101"/>
      <c r="AJ612" s="101"/>
      <c r="AK612" s="101"/>
      <c r="AL612" s="101"/>
    </row>
    <row r="613" spans="2:38">
      <c r="B613" s="1848"/>
      <c r="C613" s="1849" t="s">
        <v>234</v>
      </c>
      <c r="D613" s="1850"/>
      <c r="E613" s="1957">
        <f t="shared" ref="E613:P613" si="181">(E71+E125+E179+E233+E287)/5</f>
        <v>19.053452</v>
      </c>
      <c r="F613" s="3390">
        <f t="shared" si="181"/>
        <v>18.673139999999997</v>
      </c>
      <c r="G613" s="3390">
        <f t="shared" si="181"/>
        <v>83.131640000000004</v>
      </c>
      <c r="H613" s="3390">
        <f t="shared" si="181"/>
        <v>571.45808000000011</v>
      </c>
      <c r="I613" s="3390">
        <f t="shared" si="181"/>
        <v>15.250200000000001</v>
      </c>
      <c r="J613" s="3390">
        <f t="shared" si="181"/>
        <v>0.26094000000000001</v>
      </c>
      <c r="K613" s="3390">
        <f t="shared" si="181"/>
        <v>0.21285199999999999</v>
      </c>
      <c r="L613" s="3391">
        <f t="shared" si="181"/>
        <v>221.05936200000002</v>
      </c>
      <c r="M613" s="3391">
        <f t="shared" si="181"/>
        <v>188.13682</v>
      </c>
      <c r="N613" s="3391">
        <f t="shared" si="181"/>
        <v>177.43788000000001</v>
      </c>
      <c r="O613" s="3390">
        <f t="shared" si="181"/>
        <v>49.319299999999998</v>
      </c>
      <c r="P613" s="1958">
        <f t="shared" si="181"/>
        <v>2.8666659999999999</v>
      </c>
      <c r="S613" s="101"/>
      <c r="T613" s="101"/>
      <c r="U613" s="101"/>
      <c r="V613" s="101"/>
      <c r="W613" s="101"/>
      <c r="X613" s="101"/>
      <c r="Y613" s="101"/>
      <c r="Z613" s="101"/>
      <c r="AA613" s="101"/>
      <c r="AB613" s="101"/>
      <c r="AC613" s="101"/>
      <c r="AD613" s="101"/>
      <c r="AE613" s="101"/>
      <c r="AF613" s="490"/>
      <c r="AG613" s="101"/>
      <c r="AH613" s="101"/>
      <c r="AI613" s="101"/>
      <c r="AJ613" s="101"/>
      <c r="AK613" s="101"/>
      <c r="AL613" s="101"/>
    </row>
    <row r="614" spans="2:38" ht="15.75" thickBot="1">
      <c r="B614" s="227"/>
      <c r="C614" s="693" t="s">
        <v>345</v>
      </c>
      <c r="D614" s="715"/>
      <c r="E614" s="704">
        <f t="shared" ref="E614:P614" si="182">(E613*100/E610)-25</f>
        <v>-0.25525714285714329</v>
      </c>
      <c r="F614" s="705">
        <f t="shared" si="182"/>
        <v>-1.3631139240506371</v>
      </c>
      <c r="G614" s="705">
        <f t="shared" si="182"/>
        <v>-0.18458507462686313</v>
      </c>
      <c r="H614" s="705">
        <f t="shared" si="182"/>
        <v>-0.68263489361701701</v>
      </c>
      <c r="I614" s="705">
        <f t="shared" si="182"/>
        <v>0.41700000000000514</v>
      </c>
      <c r="J614" s="705">
        <f t="shared" si="182"/>
        <v>-3.254999999999999</v>
      </c>
      <c r="K614" s="705">
        <f t="shared" si="182"/>
        <v>-9.7962857142857143</v>
      </c>
      <c r="L614" s="705">
        <f t="shared" si="182"/>
        <v>6.5799088571428612</v>
      </c>
      <c r="M614" s="705">
        <f t="shared" si="182"/>
        <v>-7.8966527272727269</v>
      </c>
      <c r="N614" s="705">
        <f t="shared" si="182"/>
        <v>-8.8692836363636367</v>
      </c>
      <c r="O614" s="705">
        <f t="shared" si="182"/>
        <v>-5.2722799999999985</v>
      </c>
      <c r="P614" s="709">
        <f t="shared" si="182"/>
        <v>-1.1111166666666641</v>
      </c>
      <c r="S614" s="101"/>
      <c r="T614" s="101"/>
      <c r="U614" s="101"/>
      <c r="V614" s="101"/>
      <c r="W614" s="101"/>
      <c r="X614" s="101"/>
      <c r="Y614" s="101"/>
      <c r="Z614" s="101"/>
      <c r="AA614" s="101"/>
      <c r="AB614" s="101"/>
      <c r="AC614" s="101"/>
      <c r="AD614" s="101"/>
      <c r="AE614" s="101"/>
      <c r="AF614" s="777"/>
      <c r="AG614" s="101"/>
      <c r="AH614" s="101"/>
      <c r="AI614" s="101"/>
      <c r="AJ614" s="101"/>
      <c r="AK614" s="101"/>
      <c r="AL614" s="101"/>
    </row>
    <row r="615" spans="2:38" ht="7.5" customHeight="1" thickBot="1">
      <c r="E615" s="1912"/>
      <c r="F615" s="1912"/>
      <c r="G615" s="1912"/>
      <c r="H615" s="1912"/>
      <c r="I615" s="1912"/>
      <c r="J615" s="1912"/>
      <c r="K615" s="1912"/>
      <c r="L615" s="1912"/>
      <c r="M615" s="1912"/>
      <c r="N615" s="1912"/>
      <c r="O615" s="1912"/>
      <c r="P615" s="1912"/>
      <c r="S615" s="101"/>
      <c r="T615" s="101"/>
      <c r="U615" s="101"/>
      <c r="V615" s="101"/>
      <c r="W615" s="101"/>
      <c r="X615" s="101"/>
      <c r="Y615" s="101"/>
      <c r="Z615" s="101"/>
      <c r="AA615" s="101"/>
      <c r="AB615" s="101"/>
      <c r="AC615" s="101"/>
      <c r="AD615" s="101"/>
      <c r="AE615" s="101"/>
      <c r="AF615" s="146"/>
      <c r="AG615" s="101"/>
      <c r="AH615" s="101"/>
      <c r="AI615" s="101"/>
      <c r="AJ615" s="101"/>
      <c r="AK615" s="101"/>
      <c r="AL615" s="101"/>
    </row>
    <row r="616" spans="2:38">
      <c r="B616" s="2247" t="s">
        <v>470</v>
      </c>
      <c r="C616" s="1840" t="s">
        <v>236</v>
      </c>
      <c r="D616" s="1841">
        <v>0.35</v>
      </c>
      <c r="E616" s="1949">
        <f>'7-11л. МЕНЮ '!D620</f>
        <v>26.95</v>
      </c>
      <c r="F616" s="1945">
        <f>'7-11л. МЕНЮ '!E620</f>
        <v>27.65</v>
      </c>
      <c r="G616" s="1945">
        <f>'7-11л. МЕНЮ '!F620</f>
        <v>117.25</v>
      </c>
      <c r="H616" s="1945">
        <f>'7-11л. МЕНЮ '!G620</f>
        <v>822.5</v>
      </c>
      <c r="I616" s="3495">
        <v>21</v>
      </c>
      <c r="J616" s="3491">
        <v>0.42</v>
      </c>
      <c r="K616" s="3491">
        <v>0.49</v>
      </c>
      <c r="L616" s="3493">
        <v>245</v>
      </c>
      <c r="M616" s="3492">
        <v>385</v>
      </c>
      <c r="N616" s="3492">
        <v>385</v>
      </c>
      <c r="O616" s="3493">
        <v>87.5</v>
      </c>
      <c r="P616" s="3494">
        <v>4.2</v>
      </c>
      <c r="S616" s="3408"/>
      <c r="T616" s="101"/>
      <c r="U616" s="101"/>
      <c r="V616" s="101"/>
      <c r="W616" s="101"/>
      <c r="X616" s="101"/>
      <c r="Y616" s="101"/>
      <c r="Z616" s="101"/>
      <c r="AA616" s="101"/>
      <c r="AB616" s="101"/>
      <c r="AC616" s="101"/>
      <c r="AD616" s="101"/>
      <c r="AE616" s="101"/>
      <c r="AF616" s="146"/>
      <c r="AG616" s="101"/>
      <c r="AH616" s="101"/>
      <c r="AI616" s="101"/>
      <c r="AJ616" s="101"/>
      <c r="AK616" s="101"/>
      <c r="AL616" s="101"/>
    </row>
    <row r="617" spans="2:38">
      <c r="B617" s="1848"/>
      <c r="C617" s="1849" t="s">
        <v>234</v>
      </c>
      <c r="D617" s="1850"/>
      <c r="E617" s="1959">
        <f t="shared" ref="E617:P617" si="183">(E84+E136+E190+E245+E298)/5</f>
        <v>29.685020000000002</v>
      </c>
      <c r="F617" s="1960">
        <f t="shared" si="183"/>
        <v>28.77908</v>
      </c>
      <c r="G617" s="1960">
        <f t="shared" si="183"/>
        <v>108.02047999999999</v>
      </c>
      <c r="H617" s="1960">
        <f t="shared" si="183"/>
        <v>810.91072000000008</v>
      </c>
      <c r="I617" s="1960">
        <f t="shared" si="183"/>
        <v>19.009660000000004</v>
      </c>
      <c r="J617" s="1960">
        <f t="shared" si="183"/>
        <v>0.39871400000000001</v>
      </c>
      <c r="K617" s="1960">
        <f t="shared" si="183"/>
        <v>0.50402000000000002</v>
      </c>
      <c r="L617" s="1961">
        <f t="shared" si="183"/>
        <v>154.35575999999998</v>
      </c>
      <c r="M617" s="1961">
        <f t="shared" si="183"/>
        <v>364.17150000000004</v>
      </c>
      <c r="N617" s="1961">
        <f t="shared" si="183"/>
        <v>413.88145999999995</v>
      </c>
      <c r="O617" s="1961">
        <f t="shared" si="183"/>
        <v>94.552959999999999</v>
      </c>
      <c r="P617" s="1962">
        <f t="shared" si="183"/>
        <v>4.4253219999999995</v>
      </c>
      <c r="R617" s="11"/>
      <c r="S617" s="101"/>
      <c r="T617" s="101"/>
      <c r="U617" s="101"/>
      <c r="V617" s="101"/>
      <c r="W617" s="101"/>
      <c r="X617" s="101"/>
      <c r="Y617" s="101"/>
      <c r="Z617" s="101"/>
      <c r="AA617" s="101"/>
      <c r="AB617" s="101"/>
      <c r="AC617" s="101"/>
      <c r="AD617" s="101"/>
      <c r="AE617" s="101"/>
      <c r="AF617" s="3148"/>
      <c r="AG617" s="101"/>
      <c r="AH617" s="101"/>
      <c r="AI617" s="101"/>
      <c r="AJ617" s="101"/>
      <c r="AK617" s="101"/>
      <c r="AL617" s="101"/>
    </row>
    <row r="618" spans="2:38" ht="15.75" thickBot="1">
      <c r="B618" s="1651"/>
      <c r="C618" s="1817" t="s">
        <v>345</v>
      </c>
      <c r="D618" s="1837"/>
      <c r="E618" s="1950">
        <f t="shared" ref="E618:P618" si="184">(E617*100/E610)-35</f>
        <v>3.551974025974026</v>
      </c>
      <c r="F618" s="1947">
        <f t="shared" si="184"/>
        <v>1.4292151898734176</v>
      </c>
      <c r="G618" s="1947">
        <f t="shared" si="184"/>
        <v>-2.7550805970149312</v>
      </c>
      <c r="H618" s="1947">
        <f t="shared" si="184"/>
        <v>-0.49316085106382701</v>
      </c>
      <c r="I618" s="1947">
        <f t="shared" si="184"/>
        <v>-3.317233333333327</v>
      </c>
      <c r="J618" s="1947">
        <f t="shared" si="184"/>
        <v>-1.7738333333333287</v>
      </c>
      <c r="K618" s="1947">
        <f t="shared" si="184"/>
        <v>1.0014285714285762</v>
      </c>
      <c r="L618" s="1947">
        <f t="shared" si="184"/>
        <v>-12.949177142857145</v>
      </c>
      <c r="M618" s="1947">
        <f t="shared" si="184"/>
        <v>-1.893499999999996</v>
      </c>
      <c r="N618" s="1947">
        <f t="shared" si="184"/>
        <v>2.625587272727266</v>
      </c>
      <c r="O618" s="1947">
        <f t="shared" si="184"/>
        <v>2.8211840000000024</v>
      </c>
      <c r="P618" s="1948">
        <f t="shared" si="184"/>
        <v>1.87768333333333</v>
      </c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  <c r="AB618" s="101"/>
      <c r="AC618" s="101"/>
      <c r="AD618" s="101"/>
      <c r="AE618" s="101"/>
      <c r="AF618" s="174"/>
      <c r="AG618" s="101"/>
      <c r="AH618" s="101"/>
      <c r="AI618" s="101"/>
      <c r="AJ618" s="101"/>
      <c r="AK618" s="101"/>
      <c r="AL618" s="101"/>
    </row>
    <row r="619" spans="2:38" ht="6.75" customHeight="1" thickBot="1">
      <c r="E619" s="1912"/>
      <c r="F619" s="1912"/>
      <c r="G619" s="1912"/>
      <c r="H619" s="1912"/>
      <c r="I619" s="1912"/>
      <c r="J619" s="1912"/>
      <c r="K619" s="1912"/>
      <c r="L619" s="1912"/>
      <c r="M619" s="1912"/>
      <c r="N619" s="1912"/>
      <c r="O619" s="1912"/>
      <c r="P619" s="1912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  <c r="AB619" s="101"/>
      <c r="AC619" s="101"/>
      <c r="AD619" s="101"/>
      <c r="AE619" s="101"/>
      <c r="AF619" s="174"/>
      <c r="AG619" s="101"/>
      <c r="AH619" s="101"/>
      <c r="AI619" s="101"/>
      <c r="AJ619" s="101"/>
      <c r="AK619" s="101"/>
      <c r="AL619" s="101"/>
    </row>
    <row r="620" spans="2:38">
      <c r="B620" s="2247" t="s">
        <v>470</v>
      </c>
      <c r="C620" s="1840" t="s">
        <v>231</v>
      </c>
      <c r="D620" s="1841">
        <v>0.1</v>
      </c>
      <c r="E620" s="1949">
        <f>'7-11л. МЕНЮ '!D624</f>
        <v>7.7</v>
      </c>
      <c r="F620" s="1945">
        <f>'7-11л. МЕНЮ '!E624</f>
        <v>7.9</v>
      </c>
      <c r="G620" s="1945">
        <f>'7-11л. МЕНЮ '!F624</f>
        <v>33.5</v>
      </c>
      <c r="H620" s="1945">
        <f>'7-11л. МЕНЮ '!G624</f>
        <v>235</v>
      </c>
      <c r="I620" s="3491">
        <v>6</v>
      </c>
      <c r="J620" s="3491">
        <v>0.12</v>
      </c>
      <c r="K620" s="3491">
        <v>0.14000000000000001</v>
      </c>
      <c r="L620" s="3491">
        <v>70</v>
      </c>
      <c r="M620" s="3492">
        <v>110</v>
      </c>
      <c r="N620" s="3492">
        <v>110</v>
      </c>
      <c r="O620" s="3493">
        <v>25</v>
      </c>
      <c r="P620" s="3494">
        <v>1.2</v>
      </c>
      <c r="R620" s="114"/>
      <c r="S620" s="3408"/>
      <c r="T620" s="101"/>
      <c r="U620" s="101"/>
      <c r="V620" s="101"/>
      <c r="W620" s="101"/>
      <c r="X620" s="101"/>
      <c r="Y620" s="101"/>
      <c r="Z620" s="101"/>
      <c r="AA620" s="101"/>
      <c r="AB620" s="101"/>
      <c r="AC620" s="101"/>
      <c r="AD620" s="101"/>
      <c r="AE620" s="101"/>
      <c r="AF620" s="174"/>
      <c r="AG620" s="101"/>
      <c r="AH620" s="101"/>
      <c r="AI620" s="101"/>
      <c r="AJ620" s="101"/>
      <c r="AK620" s="101"/>
      <c r="AL620" s="101"/>
    </row>
    <row r="621" spans="2:38">
      <c r="B621" s="1963"/>
      <c r="C621" s="1964" t="s">
        <v>234</v>
      </c>
      <c r="D621" s="1965"/>
      <c r="E621" s="1957">
        <f t="shared" ref="E621:P621" si="185">(E91+E144+E198+E252+E305)/5</f>
        <v>6.5714399999999999</v>
      </c>
      <c r="F621" s="1960">
        <f t="shared" si="185"/>
        <v>8.1324000000000005</v>
      </c>
      <c r="G621" s="1960">
        <f t="shared" si="185"/>
        <v>34.360122000000004</v>
      </c>
      <c r="H621" s="1960">
        <f t="shared" si="185"/>
        <v>237.26069999999999</v>
      </c>
      <c r="I621" s="1960">
        <f t="shared" si="185"/>
        <v>2.2358799999999999</v>
      </c>
      <c r="J621" s="1960">
        <f t="shared" si="185"/>
        <v>0.12161999999999998</v>
      </c>
      <c r="K621" s="1960">
        <f t="shared" si="185"/>
        <v>0.21636000000000002</v>
      </c>
      <c r="L621" s="1960">
        <f t="shared" si="185"/>
        <v>69.614468000000002</v>
      </c>
      <c r="M621" s="1961">
        <f t="shared" si="185"/>
        <v>110.0317</v>
      </c>
      <c r="N621" s="1961">
        <f t="shared" si="185"/>
        <v>103.31275000000001</v>
      </c>
      <c r="O621" s="1960">
        <f t="shared" si="185"/>
        <v>30.374058000000002</v>
      </c>
      <c r="P621" s="1962">
        <f t="shared" si="185"/>
        <v>1.0884199999999999</v>
      </c>
      <c r="R621" s="566"/>
      <c r="S621" s="101"/>
      <c r="T621" s="101"/>
      <c r="U621" s="101"/>
      <c r="V621" s="101"/>
      <c r="W621" s="101"/>
      <c r="X621" s="101"/>
      <c r="Y621" s="101"/>
      <c r="Z621" s="101"/>
      <c r="AA621" s="101"/>
      <c r="AB621" s="101"/>
      <c r="AC621" s="101"/>
      <c r="AD621" s="101"/>
      <c r="AE621" s="101"/>
      <c r="AF621" s="174"/>
      <c r="AG621" s="101"/>
      <c r="AH621" s="101"/>
      <c r="AI621" s="101"/>
      <c r="AJ621" s="101"/>
      <c r="AK621" s="101"/>
      <c r="AL621" s="101"/>
    </row>
    <row r="622" spans="2:38" ht="15.75" thickBot="1">
      <c r="B622" s="1210"/>
      <c r="C622" s="1943" t="s">
        <v>345</v>
      </c>
      <c r="D622" s="1944"/>
      <c r="E622" s="1950">
        <f t="shared" ref="E622:P622" si="186">(E621*100/E610)-10</f>
        <v>-1.4656623376623372</v>
      </c>
      <c r="F622" s="1947">
        <f t="shared" si="186"/>
        <v>0.29417721518987427</v>
      </c>
      <c r="G622" s="1947">
        <f t="shared" si="186"/>
        <v>0.25675283582089747</v>
      </c>
      <c r="H622" s="1947">
        <f t="shared" si="186"/>
        <v>9.6199999999999619E-2</v>
      </c>
      <c r="I622" s="1947">
        <f t="shared" si="186"/>
        <v>-6.273533333333333</v>
      </c>
      <c r="J622" s="1947">
        <f t="shared" si="186"/>
        <v>0.13499999999999801</v>
      </c>
      <c r="K622" s="1947">
        <f t="shared" si="186"/>
        <v>5.4542857142857173</v>
      </c>
      <c r="L622" s="1947">
        <f t="shared" si="186"/>
        <v>-5.5075999999999681E-2</v>
      </c>
      <c r="M622" s="1947">
        <f t="shared" si="186"/>
        <v>2.8818181818177635E-3</v>
      </c>
      <c r="N622" s="1947">
        <f t="shared" si="186"/>
        <v>-0.6079318181818163</v>
      </c>
      <c r="O622" s="1947">
        <f t="shared" si="186"/>
        <v>2.1496232000000006</v>
      </c>
      <c r="P622" s="1948">
        <f t="shared" si="186"/>
        <v>-0.92983333333333285</v>
      </c>
      <c r="R622" s="110"/>
      <c r="S622" s="101"/>
      <c r="T622" s="101"/>
      <c r="U622" s="101"/>
      <c r="V622" s="101"/>
      <c r="W622" s="101"/>
      <c r="X622" s="101"/>
      <c r="Y622" s="101"/>
      <c r="Z622" s="101"/>
      <c r="AA622" s="101"/>
      <c r="AB622" s="101"/>
      <c r="AC622" s="101"/>
      <c r="AD622" s="101"/>
      <c r="AE622" s="101"/>
      <c r="AF622" s="174"/>
      <c r="AG622" s="101"/>
      <c r="AH622" s="101"/>
      <c r="AI622" s="101"/>
      <c r="AJ622" s="101"/>
      <c r="AK622" s="101"/>
      <c r="AL622" s="101"/>
    </row>
    <row r="623" spans="2:38" ht="7.5" customHeight="1" thickBot="1">
      <c r="B623" s="11"/>
      <c r="C623" s="1390"/>
      <c r="D623" s="520"/>
      <c r="E623" s="1951"/>
      <c r="F623" s="1952"/>
      <c r="G623" s="1953"/>
      <c r="H623" s="1953"/>
      <c r="I623" s="1951"/>
      <c r="J623" s="1952"/>
      <c r="K623" s="1952"/>
      <c r="L623" s="1953"/>
      <c r="M623" s="1954"/>
      <c r="N623" s="1954"/>
      <c r="O623" s="1954"/>
      <c r="P623" s="1954"/>
      <c r="R623" s="110"/>
      <c r="S623" s="101"/>
      <c r="T623" s="101"/>
      <c r="U623" s="101"/>
      <c r="V623" s="101"/>
      <c r="W623" s="101"/>
      <c r="X623" s="101"/>
      <c r="Y623" s="101"/>
      <c r="Z623" s="101"/>
      <c r="AA623" s="101"/>
      <c r="AB623" s="101"/>
      <c r="AC623" s="101"/>
      <c r="AD623" s="101"/>
      <c r="AE623" s="101"/>
      <c r="AF623" s="174"/>
      <c r="AG623" s="101"/>
      <c r="AH623" s="101"/>
      <c r="AI623" s="101"/>
      <c r="AJ623" s="101"/>
      <c r="AK623" s="101"/>
      <c r="AL623" s="101"/>
    </row>
    <row r="624" spans="2:38">
      <c r="B624" s="2247" t="s">
        <v>470</v>
      </c>
      <c r="C624" s="1840" t="s">
        <v>173</v>
      </c>
      <c r="D624" s="1841">
        <v>0.6</v>
      </c>
      <c r="E624" s="1949">
        <f>'7-11л. МЕНЮ '!D628</f>
        <v>46.2</v>
      </c>
      <c r="F624" s="1945">
        <f>'7-11л. МЕНЮ '!E628</f>
        <v>47.4</v>
      </c>
      <c r="G624" s="1945">
        <f>'7-11л. МЕНЮ '!F628</f>
        <v>201</v>
      </c>
      <c r="H624" s="1945">
        <f>'7-11л. МЕНЮ '!G628</f>
        <v>1410</v>
      </c>
      <c r="I624" s="3495">
        <v>36</v>
      </c>
      <c r="J624" s="3491">
        <v>0.72</v>
      </c>
      <c r="K624" s="3491">
        <v>0.84</v>
      </c>
      <c r="L624" s="3493">
        <v>420</v>
      </c>
      <c r="M624" s="3492">
        <v>660</v>
      </c>
      <c r="N624" s="3492">
        <v>660</v>
      </c>
      <c r="O624" s="3492">
        <v>150</v>
      </c>
      <c r="P624" s="3494">
        <v>7.2</v>
      </c>
      <c r="R624" s="110"/>
      <c r="S624" s="3408"/>
      <c r="T624" s="101"/>
      <c r="U624" s="101"/>
      <c r="V624" s="101"/>
      <c r="W624" s="101"/>
      <c r="X624" s="101"/>
      <c r="Y624" s="101"/>
      <c r="Z624" s="101"/>
      <c r="AA624" s="101"/>
      <c r="AB624" s="101"/>
      <c r="AC624" s="101"/>
      <c r="AD624" s="101"/>
      <c r="AE624" s="101"/>
      <c r="AF624" s="174"/>
      <c r="AG624" s="101"/>
      <c r="AH624" s="101"/>
      <c r="AI624" s="101"/>
      <c r="AJ624" s="101"/>
      <c r="AK624" s="101"/>
      <c r="AL624" s="101"/>
    </row>
    <row r="625" spans="1:38">
      <c r="B625" s="1848"/>
      <c r="C625" s="1849" t="s">
        <v>234</v>
      </c>
      <c r="D625" s="1850"/>
      <c r="E625" s="1957">
        <f t="shared" ref="E625:P625" si="187">(E96+E148+E204+E258+E310)/5</f>
        <v>48.738472000000002</v>
      </c>
      <c r="F625" s="3390">
        <f t="shared" si="187"/>
        <v>47.452219999999997</v>
      </c>
      <c r="G625" s="3390">
        <f t="shared" si="187"/>
        <v>191.15212</v>
      </c>
      <c r="H625" s="3391">
        <f t="shared" si="187"/>
        <v>1382.3688000000002</v>
      </c>
      <c r="I625" s="3390">
        <f t="shared" si="187"/>
        <v>34.259860000000003</v>
      </c>
      <c r="J625" s="3390">
        <f t="shared" si="187"/>
        <v>0.65965399999999996</v>
      </c>
      <c r="K625" s="3390">
        <f t="shared" si="187"/>
        <v>0.71687200000000006</v>
      </c>
      <c r="L625" s="3391">
        <f t="shared" si="187"/>
        <v>375.415122</v>
      </c>
      <c r="M625" s="3391">
        <f t="shared" si="187"/>
        <v>552.30831999999998</v>
      </c>
      <c r="N625" s="3391">
        <f t="shared" si="187"/>
        <v>591.31934000000001</v>
      </c>
      <c r="O625" s="3391">
        <f t="shared" si="187"/>
        <v>143.87225999999998</v>
      </c>
      <c r="P625" s="1958">
        <f t="shared" si="187"/>
        <v>7.2919880000000008</v>
      </c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  <c r="AB625" s="101"/>
      <c r="AC625" s="101"/>
      <c r="AD625" s="101"/>
      <c r="AE625" s="101"/>
      <c r="AF625" s="174"/>
      <c r="AG625" s="101"/>
      <c r="AH625" s="101"/>
      <c r="AI625" s="101"/>
      <c r="AJ625" s="101"/>
      <c r="AK625" s="101"/>
      <c r="AL625" s="101"/>
    </row>
    <row r="626" spans="1:38" ht="15.75" thickBot="1">
      <c r="B626" s="1651"/>
      <c r="C626" s="1817" t="s">
        <v>345</v>
      </c>
      <c r="D626" s="1837"/>
      <c r="E626" s="1950">
        <f t="shared" ref="E626:P626" si="188">(E625*100/E610)-60</f>
        <v>3.2967168831168863</v>
      </c>
      <c r="F626" s="1947">
        <f t="shared" si="188"/>
        <v>6.610126582278042E-2</v>
      </c>
      <c r="G626" s="1947">
        <f t="shared" si="188"/>
        <v>-2.9396656716417908</v>
      </c>
      <c r="H626" s="1947">
        <f t="shared" si="188"/>
        <v>-1.1757957446808476</v>
      </c>
      <c r="I626" s="1947">
        <f t="shared" si="188"/>
        <v>-2.9002333333333254</v>
      </c>
      <c r="J626" s="1947">
        <f t="shared" si="188"/>
        <v>-5.0288333333333313</v>
      </c>
      <c r="K626" s="1947">
        <f t="shared" si="188"/>
        <v>-8.7948571428571398</v>
      </c>
      <c r="L626" s="1947">
        <f t="shared" si="188"/>
        <v>-6.3692682857142913</v>
      </c>
      <c r="M626" s="1947">
        <f t="shared" si="188"/>
        <v>-9.7901527272727336</v>
      </c>
      <c r="N626" s="1947">
        <f t="shared" si="188"/>
        <v>-6.24369636363636</v>
      </c>
      <c r="O626" s="1947">
        <f t="shared" si="188"/>
        <v>-2.4510960000000068</v>
      </c>
      <c r="P626" s="1948">
        <f t="shared" si="188"/>
        <v>0.76656666666667661</v>
      </c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  <c r="AB626" s="101"/>
      <c r="AC626" s="101"/>
      <c r="AD626" s="101"/>
      <c r="AE626" s="101"/>
      <c r="AF626" s="174"/>
      <c r="AG626" s="101"/>
      <c r="AH626" s="101"/>
      <c r="AI626" s="101"/>
      <c r="AJ626" s="101"/>
      <c r="AK626" s="101"/>
      <c r="AL626" s="101"/>
    </row>
    <row r="627" spans="1:38" ht="8.25" customHeight="1" thickBot="1">
      <c r="E627" s="1912"/>
      <c r="F627" s="1912"/>
      <c r="G627" s="1912"/>
      <c r="H627" s="1912"/>
      <c r="I627" s="1912"/>
      <c r="J627" s="1912"/>
      <c r="K627" s="1912"/>
      <c r="L627" s="1912"/>
      <c r="M627" s="1912"/>
      <c r="N627" s="1912"/>
      <c r="O627" s="1912"/>
      <c r="P627" s="1912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  <c r="AB627" s="101"/>
      <c r="AC627" s="101"/>
      <c r="AD627" s="101"/>
      <c r="AE627" s="101"/>
      <c r="AF627" s="489"/>
      <c r="AG627" s="101"/>
      <c r="AH627" s="101"/>
      <c r="AI627" s="101"/>
      <c r="AJ627" s="101"/>
      <c r="AK627" s="101"/>
      <c r="AL627" s="101"/>
    </row>
    <row r="628" spans="1:38">
      <c r="B628" s="2247" t="s">
        <v>470</v>
      </c>
      <c r="C628" s="1840" t="s">
        <v>232</v>
      </c>
      <c r="D628" s="1841">
        <v>0.45</v>
      </c>
      <c r="E628" s="1949">
        <f>'7-11л. МЕНЮ '!D632</f>
        <v>34.65</v>
      </c>
      <c r="F628" s="1945">
        <f>'7-11л. МЕНЮ '!E632</f>
        <v>35.549999999999997</v>
      </c>
      <c r="G628" s="1945">
        <f>'7-11л. МЕНЮ '!F632</f>
        <v>150.75</v>
      </c>
      <c r="H628" s="1945">
        <f>'7-11л. МЕНЮ '!G632</f>
        <v>1057.5</v>
      </c>
      <c r="I628" s="3491">
        <v>27</v>
      </c>
      <c r="J628" s="3491">
        <v>0.54</v>
      </c>
      <c r="K628" s="3491">
        <v>0.63</v>
      </c>
      <c r="L628" s="3493">
        <v>315</v>
      </c>
      <c r="M628" s="3492">
        <v>495</v>
      </c>
      <c r="N628" s="3492">
        <v>495</v>
      </c>
      <c r="O628" s="3493">
        <v>112.5</v>
      </c>
      <c r="P628" s="3494">
        <v>5.4</v>
      </c>
      <c r="R628" s="120"/>
      <c r="S628" s="3408"/>
      <c r="T628" s="101"/>
      <c r="U628" s="101"/>
      <c r="V628" s="101"/>
      <c r="W628" s="101"/>
      <c r="X628" s="101"/>
      <c r="Y628" s="101"/>
      <c r="Z628" s="101"/>
      <c r="AA628" s="101"/>
      <c r="AB628" s="101"/>
      <c r="AC628" s="101"/>
      <c r="AD628" s="101"/>
      <c r="AE628" s="101"/>
      <c r="AF628" s="777"/>
      <c r="AG628" s="101"/>
      <c r="AH628" s="101"/>
      <c r="AI628" s="101"/>
      <c r="AJ628" s="101"/>
      <c r="AK628" s="101"/>
      <c r="AL628" s="101"/>
    </row>
    <row r="629" spans="1:38">
      <c r="A629">
        <v>7</v>
      </c>
      <c r="B629" s="1848"/>
      <c r="C629" s="1849" t="s">
        <v>234</v>
      </c>
      <c r="D629" s="1850"/>
      <c r="E629" s="1957">
        <f t="shared" ref="E629:P629" si="189">(E100+E152+E208+E262+E314)/5</f>
        <v>36.256459999999997</v>
      </c>
      <c r="F629" s="3390">
        <f t="shared" si="189"/>
        <v>36.911479999999997</v>
      </c>
      <c r="G629" s="3390">
        <f t="shared" si="189"/>
        <v>142.38060200000001</v>
      </c>
      <c r="H629" s="3390">
        <f t="shared" si="189"/>
        <v>1048.1714199999999</v>
      </c>
      <c r="I629" s="3390">
        <f t="shared" si="189"/>
        <v>21.245539999999998</v>
      </c>
      <c r="J629" s="3390">
        <f t="shared" si="189"/>
        <v>0.52033399999999996</v>
      </c>
      <c r="K629" s="3390">
        <f t="shared" si="189"/>
        <v>0.72038000000000013</v>
      </c>
      <c r="L629" s="3391">
        <f t="shared" si="189"/>
        <v>223.97022799999999</v>
      </c>
      <c r="M629" s="3391">
        <f t="shared" si="189"/>
        <v>474.20319999999992</v>
      </c>
      <c r="N629" s="3391">
        <f t="shared" si="189"/>
        <v>517.19421</v>
      </c>
      <c r="O629" s="3391">
        <f t="shared" si="189"/>
        <v>124.927018</v>
      </c>
      <c r="P629" s="1958">
        <f t="shared" si="189"/>
        <v>5.5137419999999997</v>
      </c>
      <c r="R629" s="723"/>
      <c r="S629" s="101"/>
      <c r="T629" s="101"/>
      <c r="U629" s="101"/>
      <c r="V629" s="101"/>
      <c r="W629" s="101"/>
      <c r="X629" s="101"/>
      <c r="Y629" s="101"/>
      <c r="Z629" s="101"/>
      <c r="AA629" s="101"/>
      <c r="AB629" s="101"/>
      <c r="AC629" s="101"/>
      <c r="AD629" s="101"/>
      <c r="AE629" s="101"/>
      <c r="AF629" s="146"/>
      <c r="AG629" s="101"/>
      <c r="AH629" s="101"/>
      <c r="AI629" s="101"/>
      <c r="AJ629" s="101"/>
      <c r="AK629" s="101"/>
      <c r="AL629" s="101"/>
    </row>
    <row r="630" spans="1:38" ht="15.75" thickBot="1">
      <c r="B630" s="1651"/>
      <c r="C630" s="1817" t="s">
        <v>345</v>
      </c>
      <c r="D630" s="1837"/>
      <c r="E630" s="1950">
        <f t="shared" ref="E630:P630" si="190">(E629*100/E610)-45</f>
        <v>2.0863116883116817</v>
      </c>
      <c r="F630" s="1947">
        <f t="shared" si="190"/>
        <v>1.7233924050632865</v>
      </c>
      <c r="G630" s="1947">
        <f t="shared" si="190"/>
        <v>-2.4983277611940267</v>
      </c>
      <c r="H630" s="1947">
        <f t="shared" si="190"/>
        <v>-0.39696085106383094</v>
      </c>
      <c r="I630" s="1947">
        <f t="shared" si="190"/>
        <v>-9.5907666666666742</v>
      </c>
      <c r="J630" s="1947">
        <f t="shared" si="190"/>
        <v>-1.6388333333333378</v>
      </c>
      <c r="K630" s="1947">
        <f t="shared" si="190"/>
        <v>6.4557142857142935</v>
      </c>
      <c r="L630" s="1947">
        <f t="shared" si="190"/>
        <v>-13.004253142857145</v>
      </c>
      <c r="M630" s="1947">
        <f t="shared" si="190"/>
        <v>-1.8906181818181906</v>
      </c>
      <c r="N630" s="1947">
        <f t="shared" si="190"/>
        <v>2.017655454545455</v>
      </c>
      <c r="O630" s="1947">
        <f t="shared" si="190"/>
        <v>4.970807200000003</v>
      </c>
      <c r="P630" s="1948">
        <f t="shared" si="190"/>
        <v>0.94784999999999542</v>
      </c>
      <c r="R630" s="119"/>
      <c r="S630" s="101"/>
      <c r="T630" s="101"/>
      <c r="U630" s="101"/>
      <c r="V630" s="101"/>
      <c r="W630" s="101"/>
      <c r="X630" s="101"/>
      <c r="Y630" s="101"/>
      <c r="Z630" s="101"/>
      <c r="AA630" s="101"/>
      <c r="AB630" s="101"/>
      <c r="AC630" s="101"/>
      <c r="AD630" s="101"/>
      <c r="AE630" s="101"/>
      <c r="AF630" s="146"/>
      <c r="AG630" s="101"/>
      <c r="AH630" s="101"/>
      <c r="AI630" s="101"/>
      <c r="AJ630" s="101"/>
      <c r="AK630" s="101"/>
      <c r="AL630" s="101"/>
    </row>
    <row r="631" spans="1:38" ht="8.25" customHeight="1" thickBot="1">
      <c r="B631" s="11"/>
      <c r="C631" s="1390"/>
      <c r="D631" s="520"/>
      <c r="E631" s="1951"/>
      <c r="F631" s="1952"/>
      <c r="G631" s="1953"/>
      <c r="H631" s="1953"/>
      <c r="I631" s="1951"/>
      <c r="J631" s="1952"/>
      <c r="K631" s="1952"/>
      <c r="L631" s="1953"/>
      <c r="M631" s="1954"/>
      <c r="N631" s="1954"/>
      <c r="O631" s="1954"/>
      <c r="P631" s="1954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  <c r="AB631" s="101"/>
      <c r="AC631" s="101"/>
      <c r="AD631" s="101"/>
      <c r="AE631" s="101"/>
      <c r="AF631" s="174"/>
      <c r="AG631" s="101"/>
      <c r="AH631" s="101"/>
      <c r="AI631" s="101"/>
      <c r="AJ631" s="101"/>
      <c r="AK631" s="101"/>
      <c r="AL631" s="101"/>
    </row>
    <row r="632" spans="1:38">
      <c r="B632" s="2247" t="s">
        <v>470</v>
      </c>
      <c r="C632" s="1945" t="s">
        <v>422</v>
      </c>
      <c r="D632" s="1841">
        <v>0.7</v>
      </c>
      <c r="E632" s="1949">
        <f>'7-11л. МЕНЮ '!D636</f>
        <v>53.9</v>
      </c>
      <c r="F632" s="1945">
        <f>'7-11л. МЕНЮ '!E636</f>
        <v>55.3</v>
      </c>
      <c r="G632" s="1945">
        <f>'7-11л. МЕНЮ '!F636</f>
        <v>234.5</v>
      </c>
      <c r="H632" s="1945">
        <f>'7-11л. МЕНЮ '!G636</f>
        <v>1645</v>
      </c>
      <c r="I632" s="3495">
        <v>42</v>
      </c>
      <c r="J632" s="3491">
        <v>0.84</v>
      </c>
      <c r="K632" s="3491">
        <v>0.98</v>
      </c>
      <c r="L632" s="3491">
        <v>490</v>
      </c>
      <c r="M632" s="3493">
        <v>770</v>
      </c>
      <c r="N632" s="3493">
        <v>770</v>
      </c>
      <c r="O632" s="3493">
        <v>175</v>
      </c>
      <c r="P632" s="3494">
        <v>8.4</v>
      </c>
      <c r="R632" s="110"/>
      <c r="S632" s="3408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3156"/>
      <c r="AG632" s="101"/>
      <c r="AH632" s="101"/>
      <c r="AI632" s="101"/>
      <c r="AJ632" s="101"/>
      <c r="AK632" s="101"/>
      <c r="AL632" s="101"/>
    </row>
    <row r="633" spans="1:38">
      <c r="B633" s="1848"/>
      <c r="C633" s="1849" t="s">
        <v>234</v>
      </c>
      <c r="D633" s="1850"/>
      <c r="E633" s="1966">
        <f t="shared" ref="E633:P633" si="191">(E104+E156+E212+E266+E318)/5</f>
        <v>55.309912000000011</v>
      </c>
      <c r="F633" s="3390">
        <f t="shared" si="191"/>
        <v>55.584620000000008</v>
      </c>
      <c r="G633" s="3390">
        <f t="shared" si="191"/>
        <v>225.51224200000001</v>
      </c>
      <c r="H633" s="3391">
        <f t="shared" si="191"/>
        <v>1619.6295000000002</v>
      </c>
      <c r="I633" s="3390">
        <f t="shared" si="191"/>
        <v>36.495739999999998</v>
      </c>
      <c r="J633" s="3390">
        <f t="shared" si="191"/>
        <v>0.78127400000000002</v>
      </c>
      <c r="K633" s="3390">
        <f t="shared" si="191"/>
        <v>0.93323199999999995</v>
      </c>
      <c r="L633" s="3391">
        <f t="shared" si="191"/>
        <v>445.02958999999998</v>
      </c>
      <c r="M633" s="3391">
        <f t="shared" si="191"/>
        <v>662.34001999999998</v>
      </c>
      <c r="N633" s="3409">
        <f t="shared" si="191"/>
        <v>694.63208999999995</v>
      </c>
      <c r="O633" s="3409">
        <f t="shared" si="191"/>
        <v>174.24631800000003</v>
      </c>
      <c r="P633" s="1958">
        <f t="shared" si="191"/>
        <v>8.3804079999999992</v>
      </c>
      <c r="R633" s="110"/>
      <c r="S633" s="101"/>
      <c r="T633" s="101"/>
      <c r="U633" s="101"/>
      <c r="V633" s="101"/>
      <c r="W633" s="101"/>
      <c r="X633" s="101"/>
      <c r="Y633" s="101"/>
      <c r="Z633" s="101"/>
      <c r="AA633" s="101"/>
      <c r="AB633" s="101"/>
      <c r="AC633" s="101"/>
      <c r="AD633" s="101"/>
      <c r="AE633" s="101"/>
      <c r="AF633" s="328"/>
      <c r="AG633" s="101"/>
      <c r="AH633" s="101"/>
      <c r="AI633" s="101"/>
      <c r="AJ633" s="101"/>
      <c r="AK633" s="101"/>
      <c r="AL633" s="101"/>
    </row>
    <row r="634" spans="1:38" ht="15.75" thickBot="1">
      <c r="B634" s="1651"/>
      <c r="C634" s="1817" t="s">
        <v>345</v>
      </c>
      <c r="D634" s="1837"/>
      <c r="E634" s="1950">
        <f t="shared" ref="E634:P634" si="192">(E633*100/E610)-70</f>
        <v>1.8310545454545633</v>
      </c>
      <c r="F634" s="1947">
        <f t="shared" si="192"/>
        <v>0.36027848101267068</v>
      </c>
      <c r="G634" s="1947">
        <f t="shared" si="192"/>
        <v>-2.6829128358209005</v>
      </c>
      <c r="H634" s="1947">
        <f t="shared" si="192"/>
        <v>-1.0795957446808444</v>
      </c>
      <c r="I634" s="1947">
        <f t="shared" si="192"/>
        <v>-9.1737666666666726</v>
      </c>
      <c r="J634" s="1947">
        <f t="shared" si="192"/>
        <v>-4.893833333333319</v>
      </c>
      <c r="K634" s="1947">
        <f t="shared" si="192"/>
        <v>-3.3405714285714225</v>
      </c>
      <c r="L634" s="1947">
        <f t="shared" si="192"/>
        <v>-6.4243442857142909</v>
      </c>
      <c r="M634" s="1947">
        <f t="shared" si="192"/>
        <v>-9.787270909090914</v>
      </c>
      <c r="N634" s="1947">
        <f t="shared" si="192"/>
        <v>-6.8516281818181923</v>
      </c>
      <c r="O634" s="1947">
        <f t="shared" si="192"/>
        <v>-0.30147279999998489</v>
      </c>
      <c r="P634" s="1948">
        <f t="shared" si="192"/>
        <v>-0.16326666666667222</v>
      </c>
      <c r="R634" s="112"/>
      <c r="AF634" s="174"/>
      <c r="AG634" s="101"/>
      <c r="AH634" s="101"/>
      <c r="AI634" s="101"/>
      <c r="AJ634" s="101"/>
      <c r="AK634" s="101"/>
      <c r="AL634" s="101"/>
    </row>
    <row r="635" spans="1:38" ht="9" customHeight="1">
      <c r="R635" s="101"/>
      <c r="S635" s="96"/>
      <c r="T635" s="101"/>
      <c r="U635" s="101"/>
      <c r="V635" s="101"/>
      <c r="W635" s="101"/>
      <c r="X635" s="101"/>
      <c r="Y635" s="101"/>
      <c r="Z635" s="101"/>
      <c r="AA635" s="101"/>
      <c r="AB635" s="101"/>
      <c r="AC635" s="101"/>
      <c r="AD635" s="101"/>
      <c r="AE635" s="101"/>
      <c r="AF635" s="101"/>
      <c r="AG635" s="101"/>
      <c r="AH635" s="101"/>
      <c r="AI635" s="101"/>
      <c r="AJ635" s="101"/>
      <c r="AK635" s="101"/>
      <c r="AL635" s="101"/>
    </row>
    <row r="636" spans="1:38" ht="21.75" thickBot="1">
      <c r="G636" s="32" t="s">
        <v>406</v>
      </c>
      <c r="R636" s="110"/>
      <c r="S636" s="96"/>
      <c r="T636" s="101"/>
      <c r="U636" s="101"/>
      <c r="V636" s="101"/>
      <c r="W636" s="101"/>
      <c r="X636" s="101"/>
      <c r="Y636" s="101"/>
      <c r="Z636" s="101"/>
      <c r="AA636" s="101"/>
      <c r="AB636" s="101"/>
      <c r="AC636" s="101"/>
      <c r="AD636" s="101"/>
      <c r="AE636" s="101"/>
      <c r="AF636" s="101"/>
      <c r="AG636" s="101"/>
      <c r="AH636" s="101"/>
      <c r="AI636" s="101"/>
      <c r="AJ636" s="101"/>
      <c r="AK636" s="101"/>
      <c r="AL636" s="101"/>
    </row>
    <row r="637" spans="1:38">
      <c r="B637" s="2247" t="s">
        <v>470</v>
      </c>
      <c r="C637" s="1840" t="s">
        <v>235</v>
      </c>
      <c r="D637" s="1841">
        <v>0.25</v>
      </c>
      <c r="E637" s="1949">
        <f t="shared" ref="E637:P637" si="193">E612</f>
        <v>19.25</v>
      </c>
      <c r="F637" s="1945">
        <f t="shared" si="193"/>
        <v>19.75</v>
      </c>
      <c r="G637" s="1945">
        <f t="shared" si="193"/>
        <v>83.75</v>
      </c>
      <c r="H637" s="1945">
        <f t="shared" si="193"/>
        <v>587.5</v>
      </c>
      <c r="I637" s="1945">
        <f t="shared" si="193"/>
        <v>15</v>
      </c>
      <c r="J637" s="1945">
        <f t="shared" si="193"/>
        <v>0.3</v>
      </c>
      <c r="K637" s="1945">
        <f t="shared" si="193"/>
        <v>0.35</v>
      </c>
      <c r="L637" s="1945">
        <f t="shared" si="193"/>
        <v>175</v>
      </c>
      <c r="M637" s="1955">
        <f t="shared" si="193"/>
        <v>275</v>
      </c>
      <c r="N637" s="1955">
        <f t="shared" si="193"/>
        <v>275</v>
      </c>
      <c r="O637" s="1945">
        <f t="shared" si="193"/>
        <v>62.5</v>
      </c>
      <c r="P637" s="1946">
        <f t="shared" si="193"/>
        <v>3</v>
      </c>
      <c r="R637" s="110"/>
      <c r="AG637" s="101"/>
      <c r="AH637" s="101"/>
      <c r="AI637" s="101"/>
      <c r="AJ637" s="101"/>
      <c r="AK637" s="101"/>
      <c r="AL637" s="101"/>
    </row>
    <row r="638" spans="1:38">
      <c r="B638" s="1971"/>
      <c r="C638" s="1972" t="s">
        <v>210</v>
      </c>
      <c r="D638" s="1973"/>
      <c r="E638" s="1974">
        <f t="shared" ref="E638:P638" si="194">(E340+E398+E454+E507+E562)/5</f>
        <v>19.446459999999995</v>
      </c>
      <c r="F638" s="1975">
        <f t="shared" si="194"/>
        <v>20.826779999999999</v>
      </c>
      <c r="G638" s="1975">
        <f t="shared" si="194"/>
        <v>84.368300000000005</v>
      </c>
      <c r="H638" s="1975">
        <f t="shared" si="194"/>
        <v>603.5419599999999</v>
      </c>
      <c r="I638" s="1975">
        <f t="shared" si="194"/>
        <v>12.107954000000001</v>
      </c>
      <c r="J638" s="1975">
        <f t="shared" si="194"/>
        <v>0.30176000000000003</v>
      </c>
      <c r="K638" s="1975">
        <f t="shared" si="194"/>
        <v>0.34440000000000009</v>
      </c>
      <c r="L638" s="1975">
        <f t="shared" si="194"/>
        <v>138.88100000000003</v>
      </c>
      <c r="M638" s="1976">
        <f t="shared" si="194"/>
        <v>332.40307999999993</v>
      </c>
      <c r="N638" s="1976">
        <f t="shared" si="194"/>
        <v>323.9058</v>
      </c>
      <c r="O638" s="1975">
        <f t="shared" si="194"/>
        <v>66.945880000000002</v>
      </c>
      <c r="P638" s="1977">
        <f t="shared" si="194"/>
        <v>2.9611399999999999</v>
      </c>
      <c r="R638" s="145"/>
      <c r="AG638" s="101"/>
      <c r="AH638" s="101"/>
      <c r="AI638" s="101"/>
      <c r="AJ638" s="101"/>
      <c r="AK638" s="101"/>
      <c r="AL638" s="101"/>
    </row>
    <row r="639" spans="1:38" ht="15.75" thickBot="1">
      <c r="B639" s="227"/>
      <c r="C639" s="693" t="s">
        <v>345</v>
      </c>
      <c r="D639" s="715"/>
      <c r="E639" s="704">
        <f t="shared" ref="E639:P639" si="195">(E638*100/E670)-25</f>
        <v>0.25514285714285023</v>
      </c>
      <c r="F639" s="705">
        <f t="shared" si="195"/>
        <v>1.363012658227845</v>
      </c>
      <c r="G639" s="705">
        <f t="shared" si="195"/>
        <v>0.18456716417910357</v>
      </c>
      <c r="H639" s="705">
        <f t="shared" si="195"/>
        <v>0.68263659574467539</v>
      </c>
      <c r="I639" s="705">
        <f t="shared" si="195"/>
        <v>-4.8200766666666617</v>
      </c>
      <c r="J639" s="705">
        <f t="shared" si="195"/>
        <v>0.14666666666666828</v>
      </c>
      <c r="K639" s="705">
        <f t="shared" si="195"/>
        <v>-0.39999999999999147</v>
      </c>
      <c r="L639" s="705">
        <f t="shared" si="195"/>
        <v>-5.1598571428571383</v>
      </c>
      <c r="M639" s="705">
        <f t="shared" si="195"/>
        <v>5.2184618181818081</v>
      </c>
      <c r="N639" s="705">
        <f t="shared" si="195"/>
        <v>4.4459818181818207</v>
      </c>
      <c r="O639" s="705">
        <f t="shared" si="195"/>
        <v>1.7783520000000017</v>
      </c>
      <c r="P639" s="709">
        <f t="shared" si="195"/>
        <v>-0.32383333333333653</v>
      </c>
      <c r="R639" s="101"/>
      <c r="AG639" s="101"/>
      <c r="AH639" s="101"/>
      <c r="AI639" s="101"/>
      <c r="AJ639" s="101"/>
      <c r="AK639" s="101"/>
      <c r="AL639" s="101"/>
    </row>
    <row r="640" spans="1:38" ht="11.25" customHeight="1" thickBot="1">
      <c r="E640" s="1912"/>
      <c r="F640" s="1912"/>
      <c r="G640" s="1912"/>
      <c r="H640" s="1912"/>
      <c r="I640" s="1912"/>
      <c r="J640" s="1912"/>
      <c r="K640" s="1912"/>
      <c r="L640" s="1912"/>
      <c r="M640" s="1912"/>
      <c r="N640" s="1912"/>
      <c r="O640" s="1912"/>
      <c r="P640" s="1912"/>
      <c r="R640" s="101"/>
      <c r="AG640" s="101"/>
      <c r="AH640" s="101"/>
      <c r="AI640" s="101"/>
      <c r="AJ640" s="101"/>
      <c r="AK640" s="101"/>
      <c r="AL640" s="101"/>
    </row>
    <row r="641" spans="2:38">
      <c r="B641" s="2247" t="s">
        <v>470</v>
      </c>
      <c r="C641" s="1840" t="s">
        <v>236</v>
      </c>
      <c r="D641" s="1841">
        <v>0.35</v>
      </c>
      <c r="E641" s="1949">
        <f t="shared" ref="E641:P641" si="196">E616</f>
        <v>26.95</v>
      </c>
      <c r="F641" s="1945">
        <f t="shared" si="196"/>
        <v>27.65</v>
      </c>
      <c r="G641" s="1945">
        <f t="shared" si="196"/>
        <v>117.25</v>
      </c>
      <c r="H641" s="1945">
        <f t="shared" si="196"/>
        <v>822.5</v>
      </c>
      <c r="I641" s="1945">
        <f t="shared" si="196"/>
        <v>21</v>
      </c>
      <c r="J641" s="1945">
        <f t="shared" si="196"/>
        <v>0.42</v>
      </c>
      <c r="K641" s="1945">
        <f t="shared" si="196"/>
        <v>0.49</v>
      </c>
      <c r="L641" s="1945">
        <f t="shared" si="196"/>
        <v>245</v>
      </c>
      <c r="M641" s="1955">
        <f t="shared" si="196"/>
        <v>385</v>
      </c>
      <c r="N641" s="1955">
        <f t="shared" si="196"/>
        <v>385</v>
      </c>
      <c r="O641" s="1945">
        <f t="shared" si="196"/>
        <v>87.5</v>
      </c>
      <c r="P641" s="1946">
        <f t="shared" si="196"/>
        <v>4.2</v>
      </c>
      <c r="R641" s="101"/>
      <c r="AG641" s="101"/>
      <c r="AH641" s="101"/>
      <c r="AI641" s="101"/>
      <c r="AJ641" s="101"/>
      <c r="AK641" s="101"/>
      <c r="AL641" s="101"/>
    </row>
    <row r="642" spans="2:38">
      <c r="B642" s="1848"/>
      <c r="C642" s="1849" t="s">
        <v>210</v>
      </c>
      <c r="D642" s="1850"/>
      <c r="E642" s="1957">
        <f t="shared" ref="E642:P642" si="197">(E352+E410+E465+E519+E574)/5</f>
        <v>24.215</v>
      </c>
      <c r="F642" s="3390">
        <f t="shared" si="197"/>
        <v>26.520956000000002</v>
      </c>
      <c r="G642" s="3390">
        <f t="shared" si="197"/>
        <v>126.47954000000001</v>
      </c>
      <c r="H642" s="1979">
        <f t="shared" si="197"/>
        <v>834.08929999999998</v>
      </c>
      <c r="I642" s="1960">
        <f t="shared" si="197"/>
        <v>30.121519999999997</v>
      </c>
      <c r="J642" s="1960">
        <f t="shared" si="197"/>
        <v>0.44732000000000005</v>
      </c>
      <c r="K642" s="1960">
        <f t="shared" si="197"/>
        <v>0.53346000000000005</v>
      </c>
      <c r="L642" s="1960">
        <f t="shared" si="197"/>
        <v>316.84641199999999</v>
      </c>
      <c r="M642" s="1961">
        <f t="shared" si="197"/>
        <v>275.72669999999999</v>
      </c>
      <c r="N642" s="3391">
        <f t="shared" si="197"/>
        <v>334.51005999999995</v>
      </c>
      <c r="O642" s="3391">
        <f t="shared" si="197"/>
        <v>81.856883999999994</v>
      </c>
      <c r="P642" s="1958">
        <f t="shared" si="197"/>
        <v>4.4642799999999996</v>
      </c>
      <c r="R642" s="101"/>
      <c r="AG642" s="101"/>
      <c r="AH642" s="101"/>
      <c r="AI642" s="101"/>
      <c r="AJ642" s="101"/>
      <c r="AK642" s="101"/>
      <c r="AL642" s="101"/>
    </row>
    <row r="643" spans="2:38" ht="15.75" thickBot="1">
      <c r="B643" s="1651"/>
      <c r="C643" s="1817" t="s">
        <v>345</v>
      </c>
      <c r="D643" s="1837"/>
      <c r="E643" s="1950">
        <f t="shared" ref="E643:P643" si="198">(E642*100/E670)-35</f>
        <v>-3.5519480519480524</v>
      </c>
      <c r="F643" s="1947">
        <f t="shared" si="198"/>
        <v>-1.4291696202531625</v>
      </c>
      <c r="G643" s="1947">
        <f t="shared" si="198"/>
        <v>2.7550865671641844</v>
      </c>
      <c r="H643" s="1947">
        <f t="shared" si="198"/>
        <v>0.49316170212765797</v>
      </c>
      <c r="I643" s="1947">
        <f t="shared" si="198"/>
        <v>15.202533333333328</v>
      </c>
      <c r="J643" s="1947">
        <f t="shared" si="198"/>
        <v>2.2766666666666708</v>
      </c>
      <c r="K643" s="1947">
        <f t="shared" si="198"/>
        <v>3.1042857142857159</v>
      </c>
      <c r="L643" s="1947">
        <f t="shared" si="198"/>
        <v>10.26377314285714</v>
      </c>
      <c r="M643" s="1947">
        <f t="shared" si="198"/>
        <v>-9.9339363636363665</v>
      </c>
      <c r="N643" s="1947">
        <f t="shared" si="198"/>
        <v>-4.5899945454545517</v>
      </c>
      <c r="O643" s="1947">
        <f t="shared" si="198"/>
        <v>-2.2572464000000068</v>
      </c>
      <c r="P643" s="1948">
        <f t="shared" si="198"/>
        <v>2.2023333333333284</v>
      </c>
      <c r="R643" s="101"/>
      <c r="AG643" s="101"/>
      <c r="AH643" s="101"/>
      <c r="AI643" s="101"/>
      <c r="AJ643" s="101"/>
      <c r="AK643" s="101"/>
      <c r="AL643" s="101"/>
    </row>
    <row r="644" spans="2:38" ht="6.75" customHeight="1" thickBot="1">
      <c r="B644" s="11"/>
      <c r="C644" s="1390"/>
      <c r="D644" s="520"/>
      <c r="E644" s="1951"/>
      <c r="F644" s="1952"/>
      <c r="G644" s="1953"/>
      <c r="H644" s="1953"/>
      <c r="I644" s="1951"/>
      <c r="J644" s="1952"/>
      <c r="K644" s="1952"/>
      <c r="L644" s="1953"/>
      <c r="M644" s="1954"/>
      <c r="N644" s="1954"/>
      <c r="O644" s="1954"/>
      <c r="P644" s="1954"/>
      <c r="R644" s="101"/>
      <c r="AG644" s="101"/>
      <c r="AH644" s="101"/>
      <c r="AI644" s="101"/>
      <c r="AJ644" s="101"/>
      <c r="AK644" s="101"/>
      <c r="AL644" s="101"/>
    </row>
    <row r="645" spans="2:38">
      <c r="B645" s="2247" t="s">
        <v>470</v>
      </c>
      <c r="C645" s="1840" t="s">
        <v>231</v>
      </c>
      <c r="D645" s="1841">
        <v>0.1</v>
      </c>
      <c r="E645" s="1949">
        <f t="shared" ref="E645:P645" si="199">E620</f>
        <v>7.7</v>
      </c>
      <c r="F645" s="1945">
        <f t="shared" si="199"/>
        <v>7.9</v>
      </c>
      <c r="G645" s="1945">
        <f t="shared" si="199"/>
        <v>33.5</v>
      </c>
      <c r="H645" s="1945">
        <f t="shared" si="199"/>
        <v>235</v>
      </c>
      <c r="I645" s="1945">
        <f t="shared" si="199"/>
        <v>6</v>
      </c>
      <c r="J645" s="1945">
        <f t="shared" si="199"/>
        <v>0.12</v>
      </c>
      <c r="K645" s="1945">
        <f t="shared" si="199"/>
        <v>0.14000000000000001</v>
      </c>
      <c r="L645" s="1945">
        <f t="shared" si="199"/>
        <v>70</v>
      </c>
      <c r="M645" s="1955">
        <f t="shared" si="199"/>
        <v>110</v>
      </c>
      <c r="N645" s="1955">
        <f t="shared" si="199"/>
        <v>110</v>
      </c>
      <c r="O645" s="1945">
        <f t="shared" si="199"/>
        <v>25</v>
      </c>
      <c r="P645" s="1946">
        <f t="shared" si="199"/>
        <v>1.2</v>
      </c>
      <c r="R645" s="120"/>
      <c r="AG645" s="101"/>
      <c r="AH645" s="101"/>
      <c r="AI645" s="101"/>
      <c r="AJ645" s="101"/>
      <c r="AK645" s="101"/>
      <c r="AL645" s="101"/>
    </row>
    <row r="646" spans="2:38">
      <c r="B646" s="1963"/>
      <c r="C646" s="1964" t="s">
        <v>210</v>
      </c>
      <c r="D646" s="1965"/>
      <c r="E646" s="1959">
        <f t="shared" ref="E646:P646" si="200">(E361+E418+E473+E527+E582)/5</f>
        <v>8.8285879999999999</v>
      </c>
      <c r="F646" s="1960">
        <f t="shared" si="200"/>
        <v>7.6676200000000012</v>
      </c>
      <c r="G646" s="1960">
        <f t="shared" si="200"/>
        <v>32.639840000000007</v>
      </c>
      <c r="H646" s="1960">
        <f t="shared" si="200"/>
        <v>232.73926</v>
      </c>
      <c r="I646" s="1960">
        <f t="shared" si="200"/>
        <v>5.2797280000000004</v>
      </c>
      <c r="J646" s="1960">
        <f t="shared" si="200"/>
        <v>0.15204400000000001</v>
      </c>
      <c r="K646" s="1960">
        <f t="shared" si="200"/>
        <v>0.14665239999999999</v>
      </c>
      <c r="L646" s="1960">
        <f t="shared" si="200"/>
        <v>79.2517</v>
      </c>
      <c r="M646" s="1961">
        <f t="shared" si="200"/>
        <v>269.51042000000001</v>
      </c>
      <c r="N646" s="1961">
        <f t="shared" si="200"/>
        <v>186.95027999999999</v>
      </c>
      <c r="O646" s="1960">
        <f t="shared" si="200"/>
        <v>26.947958</v>
      </c>
      <c r="P646" s="1962">
        <f t="shared" si="200"/>
        <v>0.98532600000000004</v>
      </c>
      <c r="R646" s="110"/>
      <c r="AG646" s="101"/>
      <c r="AH646" s="101"/>
      <c r="AI646" s="101"/>
      <c r="AJ646" s="101"/>
      <c r="AK646" s="101"/>
      <c r="AL646" s="101"/>
    </row>
    <row r="647" spans="2:38" ht="15.75" thickBot="1">
      <c r="B647" s="1210"/>
      <c r="C647" s="1943" t="s">
        <v>345</v>
      </c>
      <c r="D647" s="1944"/>
      <c r="E647" s="1950">
        <f t="shared" ref="E647:P647" si="201">(E646*100/E670)-10</f>
        <v>1.4656987012987006</v>
      </c>
      <c r="F647" s="1947">
        <f t="shared" si="201"/>
        <v>-0.29415189873417447</v>
      </c>
      <c r="G647" s="1947">
        <f t="shared" si="201"/>
        <v>-0.25676417910447569</v>
      </c>
      <c r="H647" s="1947">
        <f t="shared" si="201"/>
        <v>-9.6201702127659772E-2</v>
      </c>
      <c r="I647" s="1947">
        <f t="shared" si="201"/>
        <v>-1.2004533333333338</v>
      </c>
      <c r="J647" s="1947">
        <f t="shared" si="201"/>
        <v>2.6703333333333354</v>
      </c>
      <c r="K647" s="1947">
        <f t="shared" si="201"/>
        <v>0.47517142857142858</v>
      </c>
      <c r="L647" s="1947">
        <f t="shared" si="201"/>
        <v>1.3216714285714293</v>
      </c>
      <c r="M647" s="1947">
        <f t="shared" si="201"/>
        <v>14.500947272727274</v>
      </c>
      <c r="N647" s="1947">
        <f t="shared" si="201"/>
        <v>6.995479999999997</v>
      </c>
      <c r="O647" s="1947">
        <f t="shared" si="201"/>
        <v>0.7791832000000003</v>
      </c>
      <c r="P647" s="1948">
        <f t="shared" si="201"/>
        <v>-1.7889499999999998</v>
      </c>
      <c r="R647" s="110"/>
      <c r="AG647" s="101"/>
      <c r="AH647" s="101"/>
      <c r="AI647" s="101"/>
      <c r="AJ647" s="101"/>
      <c r="AK647" s="101"/>
      <c r="AL647" s="101"/>
    </row>
    <row r="648" spans="2:38" ht="7.5" customHeight="1" thickBot="1">
      <c r="E648" s="1912"/>
      <c r="F648" s="1912"/>
      <c r="G648" s="1912"/>
      <c r="H648" s="1912"/>
      <c r="I648" s="1912"/>
      <c r="J648" s="1912"/>
      <c r="K648" s="1912"/>
      <c r="L648" s="1912"/>
      <c r="M648" s="1912"/>
      <c r="N648" s="1912"/>
      <c r="O648" s="1912"/>
      <c r="P648" s="1912"/>
      <c r="R648" s="110"/>
      <c r="AG648" s="101"/>
      <c r="AH648" s="101"/>
      <c r="AI648" s="101"/>
      <c r="AJ648" s="101"/>
      <c r="AK648" s="101"/>
      <c r="AL648" s="101"/>
    </row>
    <row r="649" spans="2:38">
      <c r="B649" s="2247" t="s">
        <v>470</v>
      </c>
      <c r="C649" s="1840" t="s">
        <v>173</v>
      </c>
      <c r="D649" s="1841">
        <v>0.6</v>
      </c>
      <c r="E649" s="1949">
        <f t="shared" ref="E649:P649" si="202">E624</f>
        <v>46.2</v>
      </c>
      <c r="F649" s="1945">
        <f t="shared" si="202"/>
        <v>47.4</v>
      </c>
      <c r="G649" s="1945">
        <f t="shared" si="202"/>
        <v>201</v>
      </c>
      <c r="H649" s="1945">
        <f t="shared" si="202"/>
        <v>1410</v>
      </c>
      <c r="I649" s="1945">
        <f t="shared" si="202"/>
        <v>36</v>
      </c>
      <c r="J649" s="1945">
        <f t="shared" si="202"/>
        <v>0.72</v>
      </c>
      <c r="K649" s="1945">
        <f t="shared" si="202"/>
        <v>0.84</v>
      </c>
      <c r="L649" s="1945">
        <f t="shared" si="202"/>
        <v>420</v>
      </c>
      <c r="M649" s="1955">
        <f t="shared" si="202"/>
        <v>660</v>
      </c>
      <c r="N649" s="1955">
        <f t="shared" si="202"/>
        <v>660</v>
      </c>
      <c r="O649" s="1955">
        <f t="shared" si="202"/>
        <v>150</v>
      </c>
      <c r="P649" s="1946">
        <f t="shared" si="202"/>
        <v>7.2</v>
      </c>
      <c r="R649" s="101"/>
      <c r="AG649" s="101"/>
      <c r="AH649" s="101"/>
      <c r="AI649" s="101"/>
      <c r="AJ649" s="101"/>
      <c r="AK649" s="101"/>
      <c r="AL649" s="101"/>
    </row>
    <row r="650" spans="2:38" ht="13.5" customHeight="1">
      <c r="B650" s="1848"/>
      <c r="C650" s="1964" t="s">
        <v>210</v>
      </c>
      <c r="D650" s="1965"/>
      <c r="E650" s="1959">
        <f t="shared" ref="E650:P650" si="203">(E365+E422+E477+E534+E587)/5</f>
        <v>43.661459999999998</v>
      </c>
      <c r="F650" s="1960">
        <f t="shared" si="203"/>
        <v>47.347736000000005</v>
      </c>
      <c r="G650" s="1960">
        <f t="shared" si="203"/>
        <v>210.84783999999999</v>
      </c>
      <c r="H650" s="1960">
        <f t="shared" si="203"/>
        <v>1437.6312600000001</v>
      </c>
      <c r="I650" s="1960">
        <f t="shared" si="203"/>
        <v>42.229474000000003</v>
      </c>
      <c r="J650" s="1960">
        <f t="shared" si="203"/>
        <v>0.74907999999999997</v>
      </c>
      <c r="K650" s="1960">
        <f t="shared" si="203"/>
        <v>0.87786000000000008</v>
      </c>
      <c r="L650" s="1960">
        <f t="shared" si="203"/>
        <v>455.7274119999999</v>
      </c>
      <c r="M650" s="1961">
        <f t="shared" si="203"/>
        <v>608.12977999999998</v>
      </c>
      <c r="N650" s="1961">
        <f t="shared" si="203"/>
        <v>658.41586000000007</v>
      </c>
      <c r="O650" s="1961">
        <f t="shared" si="203"/>
        <v>148.802764</v>
      </c>
      <c r="P650" s="1962">
        <f t="shared" si="203"/>
        <v>7.4254199999999999</v>
      </c>
      <c r="R650" s="101"/>
      <c r="AG650" s="101"/>
      <c r="AH650" s="101"/>
      <c r="AI650" s="101"/>
      <c r="AJ650" s="101"/>
      <c r="AK650" s="101"/>
      <c r="AL650" s="101"/>
    </row>
    <row r="651" spans="2:38" ht="12" customHeight="1" thickBot="1">
      <c r="B651" s="1651"/>
      <c r="C651" s="1943" t="s">
        <v>345</v>
      </c>
      <c r="D651" s="1837"/>
      <c r="E651" s="1950">
        <f t="shared" ref="E651:P651" si="204">(E650*100/E670)-60</f>
        <v>-3.2968051948051951</v>
      </c>
      <c r="F651" s="1947">
        <f t="shared" si="204"/>
        <v>-6.6156962025310406E-2</v>
      </c>
      <c r="G651" s="1947">
        <f t="shared" si="204"/>
        <v>2.9396537313432844</v>
      </c>
      <c r="H651" s="1947">
        <f t="shared" si="204"/>
        <v>1.1757982978723476</v>
      </c>
      <c r="I651" s="1947">
        <f t="shared" si="204"/>
        <v>10.38245666666667</v>
      </c>
      <c r="J651" s="1947">
        <f t="shared" si="204"/>
        <v>2.4233333333333391</v>
      </c>
      <c r="K651" s="1947">
        <f t="shared" si="204"/>
        <v>2.7042857142857173</v>
      </c>
      <c r="L651" s="1947">
        <f t="shared" si="204"/>
        <v>5.1039159999999839</v>
      </c>
      <c r="M651" s="1947">
        <f t="shared" si="204"/>
        <v>-4.7154745454545477</v>
      </c>
      <c r="N651" s="1947">
        <f t="shared" si="204"/>
        <v>-0.14401272727271675</v>
      </c>
      <c r="O651" s="1947">
        <f t="shared" si="204"/>
        <v>-0.4788944000000015</v>
      </c>
      <c r="P651" s="1948">
        <f t="shared" si="204"/>
        <v>1.8785000000000025</v>
      </c>
      <c r="AG651" s="101"/>
      <c r="AH651" s="101"/>
      <c r="AI651" s="101"/>
      <c r="AJ651" s="101"/>
      <c r="AK651" s="101"/>
      <c r="AL651" s="101"/>
    </row>
    <row r="652" spans="2:38" ht="11.25" customHeight="1" thickBot="1">
      <c r="B652" s="11"/>
      <c r="C652" s="539"/>
      <c r="D652" s="5"/>
      <c r="E652" s="1978"/>
      <c r="F652" s="1978"/>
      <c r="G652" s="1978"/>
      <c r="H652" s="534"/>
      <c r="I652" s="1978"/>
      <c r="J652" s="1978"/>
      <c r="K652" s="1978"/>
      <c r="L652" s="534"/>
      <c r="M652" s="534"/>
      <c r="N652" s="534"/>
      <c r="O652" s="534"/>
      <c r="P652" s="534"/>
      <c r="AG652" s="101"/>
      <c r="AH652" s="101"/>
      <c r="AI652" s="101"/>
      <c r="AJ652" s="101"/>
      <c r="AK652" s="101"/>
      <c r="AL652" s="101"/>
    </row>
    <row r="653" spans="2:38" ht="13.5" customHeight="1">
      <c r="B653" s="2247" t="s">
        <v>470</v>
      </c>
      <c r="C653" s="1945" t="s">
        <v>232</v>
      </c>
      <c r="D653" s="1841">
        <v>0.45</v>
      </c>
      <c r="E653" s="1949">
        <f t="shared" ref="E653:P653" si="205">E628</f>
        <v>34.65</v>
      </c>
      <c r="F653" s="1945">
        <f t="shared" si="205"/>
        <v>35.549999999999997</v>
      </c>
      <c r="G653" s="1945">
        <f t="shared" si="205"/>
        <v>150.75</v>
      </c>
      <c r="H653" s="1945">
        <f t="shared" si="205"/>
        <v>1057.5</v>
      </c>
      <c r="I653" s="1945">
        <f t="shared" si="205"/>
        <v>27</v>
      </c>
      <c r="J653" s="1945">
        <f t="shared" si="205"/>
        <v>0.54</v>
      </c>
      <c r="K653" s="1945">
        <f t="shared" si="205"/>
        <v>0.63</v>
      </c>
      <c r="L653" s="1945">
        <f t="shared" si="205"/>
        <v>315</v>
      </c>
      <c r="M653" s="1955">
        <f t="shared" si="205"/>
        <v>495</v>
      </c>
      <c r="N653" s="1955">
        <f t="shared" si="205"/>
        <v>495</v>
      </c>
      <c r="O653" s="1955">
        <f t="shared" si="205"/>
        <v>112.5</v>
      </c>
      <c r="P653" s="1946">
        <f t="shared" si="205"/>
        <v>5.4</v>
      </c>
      <c r="AG653" s="101"/>
      <c r="AH653" s="101"/>
      <c r="AI653" s="101"/>
      <c r="AJ653" s="101"/>
      <c r="AK653" s="101"/>
      <c r="AL653" s="101"/>
    </row>
    <row r="654" spans="2:38" ht="13.5" customHeight="1">
      <c r="B654" s="1848"/>
      <c r="C654" s="1964" t="s">
        <v>210</v>
      </c>
      <c r="D654" s="1850"/>
      <c r="E654" s="1959">
        <f t="shared" ref="E654:P654" si="206">(E369+E426+E481+E538+E591)/5</f>
        <v>33.043588</v>
      </c>
      <c r="F654" s="1960">
        <f t="shared" si="206"/>
        <v>34.188575999999998</v>
      </c>
      <c r="G654" s="1960">
        <f t="shared" si="206"/>
        <v>159.11938000000004</v>
      </c>
      <c r="H654" s="1961">
        <f t="shared" si="206"/>
        <v>1066.8285599999999</v>
      </c>
      <c r="I654" s="1960">
        <f t="shared" si="206"/>
        <v>35.401247999999995</v>
      </c>
      <c r="J654" s="1960">
        <f t="shared" si="206"/>
        <v>0.5993639999999999</v>
      </c>
      <c r="K654" s="1960">
        <f t="shared" si="206"/>
        <v>0.68011240000000006</v>
      </c>
      <c r="L654" s="1960">
        <f t="shared" si="206"/>
        <v>396.09811200000001</v>
      </c>
      <c r="M654" s="1961">
        <f t="shared" si="206"/>
        <v>545.23712</v>
      </c>
      <c r="N654" s="1961">
        <f t="shared" si="206"/>
        <v>521.46033999999997</v>
      </c>
      <c r="O654" s="1961">
        <f t="shared" si="206"/>
        <v>108.80484199999998</v>
      </c>
      <c r="P654" s="1962">
        <f t="shared" si="206"/>
        <v>5.4496059999999993</v>
      </c>
      <c r="AG654" s="101"/>
      <c r="AH654" s="101"/>
      <c r="AI654" s="101"/>
      <c r="AJ654" s="101"/>
      <c r="AK654" s="101"/>
      <c r="AL654" s="101"/>
    </row>
    <row r="655" spans="2:38" ht="13.5" customHeight="1" thickBot="1">
      <c r="B655" s="1651"/>
      <c r="C655" s="1943" t="s">
        <v>345</v>
      </c>
      <c r="D655" s="1837"/>
      <c r="E655" s="1950">
        <f t="shared" ref="E655:P655" si="207">(E654*100/E670)-45</f>
        <v>-2.0862493506493536</v>
      </c>
      <c r="F655" s="1947">
        <f t="shared" si="207"/>
        <v>-1.7233215189873405</v>
      </c>
      <c r="G655" s="1947">
        <f t="shared" si="207"/>
        <v>2.4983223880597123</v>
      </c>
      <c r="H655" s="1947">
        <f t="shared" si="207"/>
        <v>0.39695999999999998</v>
      </c>
      <c r="I655" s="1947">
        <f t="shared" si="207"/>
        <v>14.002079999999992</v>
      </c>
      <c r="J655" s="1947">
        <f t="shared" si="207"/>
        <v>4.9469999999999956</v>
      </c>
      <c r="K655" s="1947">
        <f t="shared" si="207"/>
        <v>3.5794571428571444</v>
      </c>
      <c r="L655" s="1947">
        <f t="shared" si="207"/>
        <v>11.585444571428575</v>
      </c>
      <c r="M655" s="1947">
        <f t="shared" si="207"/>
        <v>4.5670109090909108</v>
      </c>
      <c r="N655" s="1947">
        <f t="shared" si="207"/>
        <v>2.405485454545456</v>
      </c>
      <c r="O655" s="1947">
        <f t="shared" si="207"/>
        <v>-1.4780632000000082</v>
      </c>
      <c r="P655" s="1948">
        <f t="shared" si="207"/>
        <v>0.41338333333332145</v>
      </c>
      <c r="AG655" s="101"/>
      <c r="AH655" s="101"/>
      <c r="AI655" s="101"/>
      <c r="AJ655" s="101"/>
      <c r="AK655" s="101"/>
      <c r="AL655" s="101"/>
    </row>
    <row r="656" spans="2:38" ht="9.75" customHeight="1" thickBot="1">
      <c r="B656" s="11"/>
      <c r="C656" s="1390"/>
      <c r="D656" s="520"/>
      <c r="E656" s="1951"/>
      <c r="F656" s="1952"/>
      <c r="G656" s="1953"/>
      <c r="H656" s="1953"/>
      <c r="I656" s="1951"/>
      <c r="J656" s="1952"/>
      <c r="K656" s="1952"/>
      <c r="L656" s="1953"/>
      <c r="M656" s="1954"/>
      <c r="N656" s="1954"/>
      <c r="O656" s="1954"/>
      <c r="P656" s="1954"/>
      <c r="AG656" s="101"/>
      <c r="AH656" s="101"/>
      <c r="AI656" s="101"/>
      <c r="AJ656" s="101"/>
      <c r="AK656" s="101"/>
      <c r="AL656" s="101"/>
    </row>
    <row r="657" spans="2:38" ht="13.5" customHeight="1">
      <c r="B657" s="2247" t="s">
        <v>470</v>
      </c>
      <c r="C657" s="1945" t="s">
        <v>422</v>
      </c>
      <c r="D657" s="1841">
        <v>0.7</v>
      </c>
      <c r="E657" s="1949">
        <f t="shared" ref="E657:P657" si="208">E632</f>
        <v>53.9</v>
      </c>
      <c r="F657" s="1945">
        <f t="shared" si="208"/>
        <v>55.3</v>
      </c>
      <c r="G657" s="1945">
        <f t="shared" si="208"/>
        <v>234.5</v>
      </c>
      <c r="H657" s="1945">
        <f t="shared" si="208"/>
        <v>1645</v>
      </c>
      <c r="I657" s="1945">
        <f t="shared" si="208"/>
        <v>42</v>
      </c>
      <c r="J657" s="1945">
        <f t="shared" si="208"/>
        <v>0.84</v>
      </c>
      <c r="K657" s="1945">
        <f t="shared" si="208"/>
        <v>0.98</v>
      </c>
      <c r="L657" s="1945">
        <f t="shared" si="208"/>
        <v>490</v>
      </c>
      <c r="M657" s="1955">
        <f t="shared" si="208"/>
        <v>770</v>
      </c>
      <c r="N657" s="1955">
        <f t="shared" si="208"/>
        <v>770</v>
      </c>
      <c r="O657" s="1955">
        <f t="shared" si="208"/>
        <v>175</v>
      </c>
      <c r="P657" s="1946">
        <f t="shared" si="208"/>
        <v>8.4</v>
      </c>
      <c r="AG657" s="101"/>
      <c r="AH657" s="101"/>
      <c r="AI657" s="101"/>
      <c r="AJ657" s="101"/>
      <c r="AK657" s="101"/>
      <c r="AL657" s="101"/>
    </row>
    <row r="658" spans="2:38" ht="12" customHeight="1">
      <c r="B658" s="1848"/>
      <c r="C658" s="1849" t="s">
        <v>234</v>
      </c>
      <c r="D658" s="1850"/>
      <c r="E658" s="1959">
        <f t="shared" ref="E658:P658" si="209">(E373+E430+E485+E542+E595)/5</f>
        <v>52.490048000000002</v>
      </c>
      <c r="F658" s="1960">
        <f t="shared" si="209"/>
        <v>55.015355999999997</v>
      </c>
      <c r="G658" s="1960">
        <f t="shared" si="209"/>
        <v>243.48768000000001</v>
      </c>
      <c r="H658" s="1961">
        <f t="shared" si="209"/>
        <v>1670.3705199999999</v>
      </c>
      <c r="I658" s="1960">
        <f t="shared" si="209"/>
        <v>47.509202000000002</v>
      </c>
      <c r="J658" s="1960">
        <f t="shared" si="209"/>
        <v>0.90112399999999993</v>
      </c>
      <c r="K658" s="1960">
        <f t="shared" si="209"/>
        <v>1.0245124000000001</v>
      </c>
      <c r="L658" s="1961">
        <f t="shared" si="209"/>
        <v>534.97911199999999</v>
      </c>
      <c r="M658" s="1961">
        <f t="shared" si="209"/>
        <v>877.64020000000016</v>
      </c>
      <c r="N658" s="1961">
        <f t="shared" si="209"/>
        <v>845.36614000000009</v>
      </c>
      <c r="O658" s="1961">
        <f t="shared" si="209"/>
        <v>175.750722</v>
      </c>
      <c r="P658" s="1962">
        <f t="shared" si="209"/>
        <v>8.4107459999999996</v>
      </c>
      <c r="Q658" s="286"/>
      <c r="AG658" s="101"/>
      <c r="AH658" s="101"/>
      <c r="AI658" s="101"/>
      <c r="AJ658" s="101"/>
      <c r="AK658" s="101"/>
      <c r="AL658" s="101"/>
    </row>
    <row r="659" spans="2:38" ht="15.75" thickBot="1">
      <c r="B659" s="1651"/>
      <c r="C659" s="1817" t="s">
        <v>345</v>
      </c>
      <c r="D659" s="1837"/>
      <c r="E659" s="1950">
        <f t="shared" ref="E659:P659" si="210">(E658*100/E670)-70</f>
        <v>-1.831106493506482</v>
      </c>
      <c r="F659" s="1947">
        <f t="shared" si="210"/>
        <v>-0.36030886075950264</v>
      </c>
      <c r="G659" s="1947">
        <f t="shared" si="210"/>
        <v>2.6828895522388052</v>
      </c>
      <c r="H659" s="1947">
        <f t="shared" si="210"/>
        <v>1.0795965957446754</v>
      </c>
      <c r="I659" s="1947">
        <f t="shared" si="210"/>
        <v>9.1820033333333413</v>
      </c>
      <c r="J659" s="1947">
        <f t="shared" si="210"/>
        <v>5.0936666666666639</v>
      </c>
      <c r="K659" s="1947">
        <f t="shared" si="210"/>
        <v>3.1794571428571601</v>
      </c>
      <c r="L659" s="1947">
        <f t="shared" si="210"/>
        <v>6.4255874285714327</v>
      </c>
      <c r="M659" s="1947">
        <f t="shared" si="210"/>
        <v>9.7854727272727473</v>
      </c>
      <c r="N659" s="1947">
        <f t="shared" si="210"/>
        <v>6.8514672727272767</v>
      </c>
      <c r="O659" s="1947">
        <f t="shared" si="210"/>
        <v>0.30028879999998992</v>
      </c>
      <c r="P659" s="1948">
        <f t="shared" si="210"/>
        <v>8.9549999999988472E-2</v>
      </c>
      <c r="AG659" s="101"/>
      <c r="AH659" s="101"/>
      <c r="AI659" s="101"/>
      <c r="AJ659" s="101"/>
      <c r="AK659" s="101"/>
      <c r="AL659" s="101"/>
    </row>
    <row r="660" spans="2:38">
      <c r="AG660" s="101"/>
      <c r="AH660" s="101"/>
      <c r="AI660" s="101"/>
      <c r="AJ660" s="101"/>
      <c r="AK660" s="101"/>
      <c r="AL660" s="101"/>
    </row>
    <row r="661" spans="2:38">
      <c r="Q661" s="101"/>
      <c r="AG661" s="101"/>
      <c r="AH661" s="101"/>
      <c r="AI661" s="101"/>
      <c r="AJ661" s="101"/>
      <c r="AK661" s="101"/>
      <c r="AL661" s="101"/>
    </row>
    <row r="662" spans="2:38" ht="16.5" customHeight="1">
      <c r="C662" s="646"/>
      <c r="D662" s="12" t="s">
        <v>174</v>
      </c>
      <c r="E662" s="288"/>
      <c r="R662" s="101"/>
      <c r="S662" s="101"/>
      <c r="T662" s="101"/>
      <c r="U662" s="101"/>
      <c r="V662" s="101"/>
      <c r="W662" s="101"/>
      <c r="X662" s="101"/>
      <c r="Y662" s="101"/>
      <c r="Z662" s="101"/>
      <c r="AA662" s="101"/>
      <c r="AB662" s="101"/>
      <c r="AC662" s="101"/>
      <c r="AD662" s="101"/>
      <c r="AE662" s="101"/>
      <c r="AF662" s="101"/>
      <c r="AG662" s="101"/>
      <c r="AH662" s="101"/>
      <c r="AI662" s="101"/>
      <c r="AJ662" s="101"/>
      <c r="AK662" s="101"/>
      <c r="AL662" s="101"/>
    </row>
    <row r="663" spans="2:38" ht="17.25" customHeight="1">
      <c r="C663" s="13" t="s">
        <v>394</v>
      </c>
      <c r="D663" s="143"/>
      <c r="E663" s="2"/>
      <c r="F663"/>
      <c r="I663"/>
      <c r="J663"/>
      <c r="K663" s="26"/>
      <c r="L663" s="26"/>
      <c r="M663"/>
      <c r="N663"/>
      <c r="O663"/>
      <c r="P663"/>
      <c r="Q663" s="101"/>
      <c r="R663" s="768"/>
      <c r="S663" s="101"/>
      <c r="T663" s="101"/>
      <c r="U663" s="101"/>
      <c r="V663" s="101"/>
      <c r="W663" s="101"/>
      <c r="X663" s="101"/>
      <c r="Y663" s="101"/>
      <c r="Z663" s="101"/>
      <c r="AA663" s="101"/>
      <c r="AB663" s="101"/>
      <c r="AC663" s="101"/>
      <c r="AD663" s="101"/>
      <c r="AE663" s="101"/>
      <c r="AF663" s="101"/>
      <c r="AG663" s="101"/>
      <c r="AH663" s="101"/>
      <c r="AI663" s="101"/>
      <c r="AJ663" s="101"/>
      <c r="AK663" s="101"/>
      <c r="AL663" s="101"/>
    </row>
    <row r="664" spans="2:38">
      <c r="C664" s="25" t="s">
        <v>272</v>
      </c>
      <c r="I664" s="313" t="s">
        <v>423</v>
      </c>
      <c r="N664" s="5"/>
      <c r="R664" s="101"/>
      <c r="S664" s="101"/>
      <c r="T664" s="101"/>
      <c r="U664" s="101"/>
      <c r="V664" s="101"/>
      <c r="W664" s="101"/>
      <c r="X664" s="101"/>
      <c r="Y664" s="101"/>
      <c r="Z664" s="101"/>
      <c r="AA664" s="101"/>
      <c r="AB664" s="101"/>
      <c r="AC664" s="101"/>
      <c r="AD664" s="101"/>
      <c r="AE664" s="101"/>
      <c r="AF664" s="101"/>
      <c r="AG664" s="101"/>
      <c r="AH664" s="101"/>
      <c r="AI664" s="101"/>
      <c r="AJ664" s="101"/>
      <c r="AK664" s="101"/>
      <c r="AL664" s="101"/>
    </row>
    <row r="665" spans="2:38" ht="12.75" customHeight="1">
      <c r="C665" s="646" t="s">
        <v>395</v>
      </c>
      <c r="R665" s="101"/>
      <c r="S665" s="101"/>
      <c r="T665" s="101"/>
      <c r="U665" s="101"/>
      <c r="V665" s="101"/>
      <c r="W665" s="101"/>
      <c r="X665" s="101"/>
      <c r="Y665" s="101"/>
      <c r="Z665" s="101"/>
      <c r="AA665" s="101"/>
      <c r="AB665" s="101"/>
      <c r="AC665" s="101"/>
      <c r="AD665" s="101"/>
      <c r="AE665" s="101"/>
      <c r="AF665" s="101"/>
      <c r="AG665" s="101"/>
      <c r="AH665" s="101"/>
      <c r="AI665" s="101"/>
      <c r="AJ665" s="101"/>
      <c r="AK665" s="101"/>
      <c r="AL665" s="101"/>
    </row>
    <row r="666" spans="2:38" ht="16.5" customHeight="1" thickBot="1">
      <c r="B666" s="26" t="s">
        <v>474</v>
      </c>
      <c r="C666" s="26"/>
      <c r="D666"/>
      <c r="E666" s="622" t="s">
        <v>273</v>
      </c>
      <c r="F666" s="32"/>
      <c r="I666" s="29" t="s">
        <v>0</v>
      </c>
      <c r="J666"/>
      <c r="L666" s="74" t="s">
        <v>479</v>
      </c>
      <c r="M666" s="26"/>
      <c r="N666" s="33"/>
      <c r="P666" s="114"/>
      <c r="R666" s="101"/>
      <c r="S666" s="101"/>
      <c r="T666" s="101"/>
      <c r="U666" s="101"/>
      <c r="V666" s="101"/>
      <c r="W666" s="101"/>
      <c r="X666" s="101"/>
      <c r="Y666" s="101"/>
      <c r="Z666" s="101"/>
      <c r="AA666" s="101"/>
      <c r="AB666" s="101"/>
      <c r="AC666" s="101"/>
      <c r="AD666" s="101"/>
      <c r="AE666" s="101"/>
      <c r="AF666" s="101"/>
      <c r="AG666" s="101"/>
      <c r="AH666" s="101"/>
      <c r="AI666" s="101"/>
      <c r="AJ666" s="101"/>
      <c r="AK666" s="101"/>
      <c r="AL666" s="101"/>
    </row>
    <row r="667" spans="2:38" ht="14.25" customHeight="1" thickBot="1">
      <c r="B667" s="1313" t="s">
        <v>471</v>
      </c>
      <c r="C667" s="57"/>
      <c r="D667" s="779"/>
      <c r="E667" s="780" t="s">
        <v>407</v>
      </c>
      <c r="F667" s="330"/>
      <c r="G667" s="330"/>
      <c r="H667" s="1242" t="s">
        <v>381</v>
      </c>
      <c r="I667" s="524" t="s">
        <v>249</v>
      </c>
      <c r="J667" s="1288"/>
      <c r="K667" s="1288"/>
      <c r="L667" s="1289"/>
      <c r="M667" s="654" t="s">
        <v>250</v>
      </c>
      <c r="N667" s="39"/>
      <c r="O667" s="655"/>
      <c r="P667" s="441"/>
      <c r="Q667" s="517"/>
      <c r="R667" s="101"/>
      <c r="S667" s="101"/>
      <c r="T667" s="101"/>
      <c r="U667" s="101"/>
      <c r="V667" s="101"/>
      <c r="W667" s="101"/>
      <c r="X667" s="101"/>
      <c r="Y667" s="101"/>
      <c r="Z667" s="101"/>
      <c r="AA667" s="101"/>
      <c r="AB667" s="101"/>
      <c r="AC667" s="101"/>
      <c r="AD667" s="101"/>
      <c r="AE667" s="101"/>
      <c r="AF667" s="101"/>
      <c r="AG667" s="101"/>
      <c r="AH667" s="101"/>
      <c r="AI667" s="101"/>
      <c r="AJ667" s="101"/>
      <c r="AK667" s="101"/>
      <c r="AL667" s="101"/>
    </row>
    <row r="668" spans="2:38">
      <c r="B668" s="58"/>
      <c r="C668" s="689" t="s">
        <v>237</v>
      </c>
      <c r="D668" s="617"/>
      <c r="E668" s="759" t="s">
        <v>152</v>
      </c>
      <c r="F668" s="759" t="s">
        <v>54</v>
      </c>
      <c r="G668" s="1286" t="s">
        <v>55</v>
      </c>
      <c r="H668" s="1287" t="s">
        <v>155</v>
      </c>
      <c r="I668" s="553"/>
      <c r="J668" s="1255"/>
      <c r="K668" s="39"/>
      <c r="L668" s="1255"/>
      <c r="M668" s="1290" t="s">
        <v>261</v>
      </c>
      <c r="N668" s="1291" t="s">
        <v>262</v>
      </c>
      <c r="O668" s="1290" t="s">
        <v>263</v>
      </c>
      <c r="P668" s="1292" t="s">
        <v>264</v>
      </c>
      <c r="Q668" s="517"/>
      <c r="R668" s="101"/>
      <c r="S668" s="101"/>
      <c r="T668" s="101"/>
      <c r="U668" s="101"/>
      <c r="V668" s="101"/>
      <c r="W668" s="101"/>
      <c r="X668" s="101"/>
      <c r="Y668" s="506"/>
      <c r="Z668" s="506"/>
      <c r="AA668" s="506"/>
      <c r="AB668" s="506"/>
      <c r="AC668" s="101"/>
      <c r="AD668" s="101"/>
      <c r="AE668" s="101"/>
      <c r="AF668" s="101"/>
      <c r="AG668" s="101"/>
      <c r="AH668" s="101"/>
      <c r="AI668" s="101"/>
      <c r="AJ668" s="101"/>
      <c r="AK668" s="101"/>
      <c r="AL668" s="101"/>
    </row>
    <row r="669" spans="2:38" ht="14.25" customHeight="1" thickBot="1">
      <c r="B669" s="56"/>
      <c r="C669" s="552"/>
      <c r="D669" s="659"/>
      <c r="E669" s="623" t="s">
        <v>6</v>
      </c>
      <c r="F669" s="623" t="s">
        <v>7</v>
      </c>
      <c r="G669" s="623" t="s">
        <v>8</v>
      </c>
      <c r="H669" s="1312" t="s">
        <v>340</v>
      </c>
      <c r="I669" s="656" t="s">
        <v>252</v>
      </c>
      <c r="J669" s="657" t="s">
        <v>253</v>
      </c>
      <c r="K669" s="535" t="s">
        <v>254</v>
      </c>
      <c r="L669" s="658" t="s">
        <v>255</v>
      </c>
      <c r="M669" s="754" t="s">
        <v>256</v>
      </c>
      <c r="N669" s="658" t="s">
        <v>257</v>
      </c>
      <c r="O669" s="754" t="s">
        <v>258</v>
      </c>
      <c r="P669" s="760" t="s">
        <v>259</v>
      </c>
      <c r="Q669" s="517"/>
      <c r="R669" s="101"/>
      <c r="S669" s="101"/>
      <c r="T669" s="101"/>
      <c r="U669" s="101"/>
      <c r="V669" s="101"/>
      <c r="W669" s="101"/>
      <c r="X669" s="101"/>
      <c r="Y669" s="348"/>
      <c r="Z669" s="348"/>
      <c r="AA669" s="349"/>
      <c r="AB669" s="491"/>
      <c r="AC669" s="101"/>
      <c r="AD669" s="101"/>
      <c r="AE669" s="101"/>
      <c r="AF669" s="101"/>
      <c r="AG669" s="101"/>
      <c r="AH669" s="101"/>
      <c r="AI669" s="101"/>
      <c r="AJ669" s="101"/>
      <c r="AK669" s="101"/>
      <c r="AL669" s="101"/>
    </row>
    <row r="670" spans="2:38">
      <c r="B670" s="58"/>
      <c r="C670" s="681" t="s">
        <v>94</v>
      </c>
      <c r="D670" s="682">
        <v>1</v>
      </c>
      <c r="E670" s="3393">
        <f>E610</f>
        <v>77</v>
      </c>
      <c r="F670" s="3394">
        <f t="shared" ref="F670:P670" si="211">F610</f>
        <v>79</v>
      </c>
      <c r="G670" s="3395">
        <f t="shared" si="211"/>
        <v>335</v>
      </c>
      <c r="H670" s="3394">
        <f t="shared" si="211"/>
        <v>2350</v>
      </c>
      <c r="I670" s="3395">
        <f t="shared" si="211"/>
        <v>60</v>
      </c>
      <c r="J670" s="3394">
        <f t="shared" si="211"/>
        <v>1.2</v>
      </c>
      <c r="K670" s="3395">
        <f t="shared" si="211"/>
        <v>1.4</v>
      </c>
      <c r="L670" s="3394">
        <f t="shared" si="211"/>
        <v>700</v>
      </c>
      <c r="M670" s="3395">
        <f t="shared" si="211"/>
        <v>1100</v>
      </c>
      <c r="N670" s="3394">
        <f t="shared" si="211"/>
        <v>1100</v>
      </c>
      <c r="O670" s="3395">
        <f t="shared" si="211"/>
        <v>250</v>
      </c>
      <c r="P670" s="3396">
        <f t="shared" si="211"/>
        <v>12</v>
      </c>
      <c r="Q670" s="517"/>
      <c r="R670" s="101"/>
      <c r="S670" s="101"/>
      <c r="T670" s="101"/>
      <c r="U670" s="101"/>
      <c r="V670" s="101"/>
      <c r="W670" s="101"/>
      <c r="X670" s="101"/>
      <c r="Y670" s="503"/>
      <c r="Z670" s="503"/>
      <c r="AA670" s="503"/>
      <c r="AB670" s="503"/>
      <c r="AC670" s="101"/>
      <c r="AD670" s="101"/>
      <c r="AE670" s="101"/>
      <c r="AF670" s="101"/>
      <c r="AG670" s="101"/>
      <c r="AH670" s="101"/>
      <c r="AI670" s="101"/>
      <c r="AJ670" s="101"/>
      <c r="AK670" s="101"/>
      <c r="AL670" s="101"/>
    </row>
    <row r="671" spans="2:38" ht="12.75" customHeight="1" thickBot="1">
      <c r="B671" s="58"/>
      <c r="C671" s="149" t="s">
        <v>104</v>
      </c>
      <c r="D671" s="447"/>
      <c r="E671" s="3406"/>
      <c r="F671" s="1980"/>
      <c r="G671" s="3407"/>
      <c r="H671" s="1980"/>
      <c r="I671" s="3407"/>
      <c r="J671" s="1980"/>
      <c r="K671" s="3407"/>
      <c r="L671" s="1980"/>
      <c r="M671" s="3407"/>
      <c r="N671" s="1980"/>
      <c r="O671" s="3407"/>
      <c r="P671" s="3392"/>
      <c r="Q671" s="517"/>
      <c r="R671" s="101"/>
      <c r="S671" s="101"/>
      <c r="T671" s="101"/>
      <c r="U671" s="101"/>
      <c r="V671" s="101"/>
      <c r="W671" s="101"/>
      <c r="X671" s="101"/>
      <c r="Y671" s="508"/>
      <c r="Z671" s="504"/>
      <c r="AA671" s="508"/>
      <c r="AB671" s="508"/>
      <c r="AC671" s="101"/>
      <c r="AD671" s="101"/>
      <c r="AE671" s="101"/>
      <c r="AF671" s="101"/>
      <c r="AG671" s="101"/>
      <c r="AH671" s="101"/>
      <c r="AI671" s="101"/>
      <c r="AJ671" s="101"/>
      <c r="AK671" s="101"/>
      <c r="AL671" s="101"/>
    </row>
    <row r="672" spans="2:38" ht="15.75" customHeight="1">
      <c r="B672" s="2247" t="s">
        <v>470</v>
      </c>
      <c r="C672" s="1840" t="s">
        <v>235</v>
      </c>
      <c r="D672" s="1841">
        <v>0.25</v>
      </c>
      <c r="E672" s="1949">
        <f t="shared" ref="E672:P672" si="212">E612</f>
        <v>19.25</v>
      </c>
      <c r="F672" s="1945">
        <f t="shared" si="212"/>
        <v>19.75</v>
      </c>
      <c r="G672" s="1945">
        <f t="shared" si="212"/>
        <v>83.75</v>
      </c>
      <c r="H672" s="1945">
        <f t="shared" si="212"/>
        <v>587.5</v>
      </c>
      <c r="I672" s="1945">
        <f t="shared" si="212"/>
        <v>15</v>
      </c>
      <c r="J672" s="1945">
        <f t="shared" si="212"/>
        <v>0.3</v>
      </c>
      <c r="K672" s="1945">
        <f t="shared" si="212"/>
        <v>0.35</v>
      </c>
      <c r="L672" s="1945">
        <f t="shared" si="212"/>
        <v>175</v>
      </c>
      <c r="M672" s="1955">
        <f t="shared" si="212"/>
        <v>275</v>
      </c>
      <c r="N672" s="1955">
        <f t="shared" si="212"/>
        <v>275</v>
      </c>
      <c r="O672" s="1945">
        <f t="shared" si="212"/>
        <v>62.5</v>
      </c>
      <c r="P672" s="1946">
        <f t="shared" si="212"/>
        <v>3</v>
      </c>
      <c r="Q672" s="517"/>
      <c r="R672" s="101"/>
      <c r="AG672" s="101"/>
      <c r="AH672" s="101"/>
      <c r="AI672" s="101"/>
      <c r="AJ672" s="101"/>
      <c r="AK672" s="101"/>
      <c r="AL672" s="101"/>
    </row>
    <row r="673" spans="2:38">
      <c r="B673" s="1848"/>
      <c r="C673" s="1849" t="s">
        <v>127</v>
      </c>
      <c r="D673" s="1850"/>
      <c r="E673" s="1959">
        <f t="shared" ref="E673:P673" si="213">(E71+E125+E179+E233+E287+E340+E398+E454+E507+E562)/10</f>
        <v>19.249956000000001</v>
      </c>
      <c r="F673" s="1960">
        <f t="shared" si="213"/>
        <v>19.749959999999994</v>
      </c>
      <c r="G673" s="1960">
        <f t="shared" si="213"/>
        <v>83.749970000000005</v>
      </c>
      <c r="H673" s="1960">
        <f t="shared" si="213"/>
        <v>587.50002000000006</v>
      </c>
      <c r="I673" s="1960">
        <f t="shared" si="213"/>
        <v>13.679076999999998</v>
      </c>
      <c r="J673" s="1960">
        <f t="shared" si="213"/>
        <v>0.28135000000000004</v>
      </c>
      <c r="K673" s="1960">
        <f t="shared" si="213"/>
        <v>0.27862600000000004</v>
      </c>
      <c r="L673" s="1960">
        <f t="shared" si="213"/>
        <v>179.97018100000003</v>
      </c>
      <c r="M673" s="1961">
        <f t="shared" si="213"/>
        <v>260.26994999999999</v>
      </c>
      <c r="N673" s="1961">
        <f t="shared" si="213"/>
        <v>250.67183999999997</v>
      </c>
      <c r="O673" s="1960">
        <f t="shared" si="213"/>
        <v>58.132590000000008</v>
      </c>
      <c r="P673" s="1962">
        <f t="shared" si="213"/>
        <v>2.9139029999999999</v>
      </c>
      <c r="Q673" s="517"/>
      <c r="R673" s="101"/>
      <c r="AG673" s="101"/>
      <c r="AH673" s="101"/>
      <c r="AI673" s="101"/>
      <c r="AJ673" s="101"/>
      <c r="AK673" s="101"/>
      <c r="AL673" s="101"/>
    </row>
    <row r="674" spans="2:38" ht="15.75" thickBot="1">
      <c r="B674" s="1651"/>
      <c r="C674" s="1817" t="s">
        <v>345</v>
      </c>
      <c r="D674" s="1837"/>
      <c r="E674" s="1950">
        <f t="shared" ref="E674:P674" si="214">(E673*100/E670)-25</f>
        <v>-5.7142857141201375E-5</v>
      </c>
      <c r="F674" s="1947">
        <f t="shared" si="214"/>
        <v>-5.0632911399617342E-5</v>
      </c>
      <c r="G674" s="1947">
        <f t="shared" si="214"/>
        <v>-8.9552238762280467E-6</v>
      </c>
      <c r="H674" s="1947">
        <f t="shared" si="214"/>
        <v>8.5106383451716283E-7</v>
      </c>
      <c r="I674" s="1947">
        <f t="shared" si="214"/>
        <v>-2.2015383333333389</v>
      </c>
      <c r="J674" s="1947">
        <f t="shared" si="214"/>
        <v>-1.55416666666666</v>
      </c>
      <c r="K674" s="1947">
        <f t="shared" si="214"/>
        <v>-5.0981428571428538</v>
      </c>
      <c r="L674" s="1947">
        <f t="shared" si="214"/>
        <v>0.71002585714285971</v>
      </c>
      <c r="M674" s="1947">
        <f t="shared" si="214"/>
        <v>-1.3390954545454541</v>
      </c>
      <c r="N674" s="1947">
        <f t="shared" si="214"/>
        <v>-2.2116509090909098</v>
      </c>
      <c r="O674" s="1947">
        <f t="shared" si="214"/>
        <v>-1.7469639999999949</v>
      </c>
      <c r="P674" s="1948">
        <f t="shared" si="214"/>
        <v>-0.71747500000000386</v>
      </c>
      <c r="Q674" s="517"/>
      <c r="R674" s="101"/>
      <c r="AG674" s="101"/>
      <c r="AH674" s="101"/>
      <c r="AI674" s="101"/>
      <c r="AJ674" s="101"/>
      <c r="AK674" s="101"/>
      <c r="AL674" s="101"/>
    </row>
    <row r="675" spans="2:38" ht="12.75" customHeight="1" thickBot="1">
      <c r="B675" s="11"/>
      <c r="C675" s="11"/>
      <c r="D675" s="5"/>
      <c r="E675" s="220"/>
      <c r="F675" s="220"/>
      <c r="G675" s="220"/>
      <c r="H675" s="220"/>
      <c r="I675" s="220"/>
      <c r="J675" s="220"/>
      <c r="K675" s="220"/>
      <c r="L675" s="220"/>
      <c r="M675" s="220"/>
      <c r="N675" s="220"/>
      <c r="O675" s="220"/>
      <c r="P675" s="84"/>
      <c r="Q675" s="517"/>
      <c r="R675" s="101"/>
      <c r="AG675" s="101"/>
      <c r="AH675" s="101"/>
      <c r="AI675" s="101"/>
    </row>
    <row r="676" spans="2:38" ht="14.25" customHeight="1">
      <c r="B676" s="2247" t="s">
        <v>470</v>
      </c>
      <c r="C676" s="1840" t="s">
        <v>236</v>
      </c>
      <c r="D676" s="1841">
        <v>0.35</v>
      </c>
      <c r="E676" s="1949">
        <f t="shared" ref="E676:P676" si="215">E616</f>
        <v>26.95</v>
      </c>
      <c r="F676" s="1945">
        <f t="shared" si="215"/>
        <v>27.65</v>
      </c>
      <c r="G676" s="1945">
        <f t="shared" si="215"/>
        <v>117.25</v>
      </c>
      <c r="H676" s="1945">
        <f t="shared" si="215"/>
        <v>822.5</v>
      </c>
      <c r="I676" s="1945">
        <f t="shared" si="215"/>
        <v>21</v>
      </c>
      <c r="J676" s="1945">
        <f t="shared" si="215"/>
        <v>0.42</v>
      </c>
      <c r="K676" s="1945">
        <f t="shared" si="215"/>
        <v>0.49</v>
      </c>
      <c r="L676" s="1945">
        <f t="shared" si="215"/>
        <v>245</v>
      </c>
      <c r="M676" s="1955">
        <f t="shared" si="215"/>
        <v>385</v>
      </c>
      <c r="N676" s="1955">
        <f t="shared" si="215"/>
        <v>385</v>
      </c>
      <c r="O676" s="1945">
        <f t="shared" si="215"/>
        <v>87.5</v>
      </c>
      <c r="P676" s="1946">
        <f t="shared" si="215"/>
        <v>4.2</v>
      </c>
      <c r="Q676" s="517"/>
      <c r="R676" s="101"/>
      <c r="AG676" s="101"/>
      <c r="AH676" s="101"/>
      <c r="AI676" s="101"/>
    </row>
    <row r="677" spans="2:38">
      <c r="B677" s="1848"/>
      <c r="C677" s="1849" t="s">
        <v>127</v>
      </c>
      <c r="D677" s="1850"/>
      <c r="E677" s="1959">
        <f t="shared" ref="E677:P677" si="216">(E84+E136+E190+E245+E298+E352+E410+E465+E519+E574)/10</f>
        <v>26.950010000000002</v>
      </c>
      <c r="F677" s="1960">
        <f t="shared" si="216"/>
        <v>27.650017999999999</v>
      </c>
      <c r="G677" s="1960">
        <f t="shared" si="216"/>
        <v>117.25001</v>
      </c>
      <c r="H677" s="1960">
        <f t="shared" si="216"/>
        <v>822.50000999999997</v>
      </c>
      <c r="I677" s="1960">
        <f t="shared" si="216"/>
        <v>24.56559</v>
      </c>
      <c r="J677" s="1960">
        <f t="shared" si="216"/>
        <v>0.42301700000000003</v>
      </c>
      <c r="K677" s="1960">
        <f t="shared" si="216"/>
        <v>0.51873999999999998</v>
      </c>
      <c r="L677" s="1960">
        <f t="shared" si="216"/>
        <v>235.60108599999998</v>
      </c>
      <c r="M677" s="1961">
        <f t="shared" si="216"/>
        <v>319.94909999999999</v>
      </c>
      <c r="N677" s="1961">
        <f t="shared" si="216"/>
        <v>374.19575999999995</v>
      </c>
      <c r="O677" s="1961">
        <f t="shared" si="216"/>
        <v>88.204921999999996</v>
      </c>
      <c r="P677" s="1962">
        <f t="shared" si="216"/>
        <v>4.444801</v>
      </c>
      <c r="Q677" s="517"/>
      <c r="R677" s="101"/>
      <c r="AG677" s="101"/>
      <c r="AH677" s="101"/>
      <c r="AI677" s="101"/>
    </row>
    <row r="678" spans="2:38" ht="15.75" thickBot="1">
      <c r="B678" s="1651"/>
      <c r="C678" s="1817" t="s">
        <v>345</v>
      </c>
      <c r="D678" s="1837"/>
      <c r="E678" s="1950">
        <f t="shared" ref="E678:P678" si="217">(E677*100/E670)-35</f>
        <v>1.2987012986798163E-5</v>
      </c>
      <c r="F678" s="1947">
        <f t="shared" si="217"/>
        <v>2.278481012751854E-5</v>
      </c>
      <c r="G678" s="1947">
        <f t="shared" si="217"/>
        <v>2.9850746301463005E-6</v>
      </c>
      <c r="H678" s="1947">
        <f t="shared" si="217"/>
        <v>4.2553191548222458E-7</v>
      </c>
      <c r="I678" s="1947">
        <f t="shared" si="217"/>
        <v>5.9426500000000004</v>
      </c>
      <c r="J678" s="1947">
        <f t="shared" si="217"/>
        <v>0.25141666666667106</v>
      </c>
      <c r="K678" s="1947">
        <f t="shared" si="217"/>
        <v>2.0528571428571425</v>
      </c>
      <c r="L678" s="1947">
        <f t="shared" si="217"/>
        <v>-1.3427020000000027</v>
      </c>
      <c r="M678" s="1947">
        <f t="shared" si="217"/>
        <v>-5.913718181818183</v>
      </c>
      <c r="N678" s="1947">
        <f t="shared" si="217"/>
        <v>-0.98220363636364283</v>
      </c>
      <c r="O678" s="1947">
        <f t="shared" si="217"/>
        <v>0.28196879999999425</v>
      </c>
      <c r="P678" s="1948">
        <f t="shared" si="217"/>
        <v>2.0400083333333328</v>
      </c>
      <c r="Q678" s="517"/>
      <c r="R678" s="101"/>
      <c r="AG678" s="101"/>
      <c r="AH678" s="101"/>
      <c r="AI678" s="101"/>
    </row>
    <row r="679" spans="2:38" ht="15.75" thickBot="1">
      <c r="B679" s="11"/>
      <c r="C679" s="1390"/>
      <c r="D679" s="520"/>
      <c r="E679" s="1951"/>
      <c r="F679" s="1952"/>
      <c r="G679" s="1953"/>
      <c r="H679" s="1953"/>
      <c r="I679" s="1951"/>
      <c r="J679" s="1952"/>
      <c r="K679" s="1952"/>
      <c r="L679" s="1953"/>
      <c r="M679" s="1954"/>
      <c r="N679" s="1954"/>
      <c r="O679" s="1954"/>
      <c r="P679" s="1954"/>
      <c r="Q679" s="517"/>
      <c r="R679" s="101"/>
      <c r="AG679" s="101"/>
      <c r="AH679" s="101"/>
      <c r="AI679" s="101"/>
    </row>
    <row r="680" spans="2:38">
      <c r="B680" s="2247" t="s">
        <v>470</v>
      </c>
      <c r="C680" s="1840" t="s">
        <v>231</v>
      </c>
      <c r="D680" s="1841">
        <v>0.1</v>
      </c>
      <c r="E680" s="1949">
        <f t="shared" ref="E680:P680" si="218">E620</f>
        <v>7.7</v>
      </c>
      <c r="F680" s="1945">
        <f t="shared" si="218"/>
        <v>7.9</v>
      </c>
      <c r="G680" s="1945">
        <f t="shared" si="218"/>
        <v>33.5</v>
      </c>
      <c r="H680" s="1945">
        <f t="shared" si="218"/>
        <v>235</v>
      </c>
      <c r="I680" s="1945">
        <f t="shared" si="218"/>
        <v>6</v>
      </c>
      <c r="J680" s="1945">
        <f t="shared" si="218"/>
        <v>0.12</v>
      </c>
      <c r="K680" s="1945">
        <f t="shared" si="218"/>
        <v>0.14000000000000001</v>
      </c>
      <c r="L680" s="1945">
        <f t="shared" si="218"/>
        <v>70</v>
      </c>
      <c r="M680" s="1955">
        <f t="shared" si="218"/>
        <v>110</v>
      </c>
      <c r="N680" s="1955">
        <f t="shared" si="218"/>
        <v>110</v>
      </c>
      <c r="O680" s="1945">
        <f t="shared" si="218"/>
        <v>25</v>
      </c>
      <c r="P680" s="1946">
        <f t="shared" si="218"/>
        <v>1.2</v>
      </c>
      <c r="Q680" s="517"/>
      <c r="R680" s="101"/>
      <c r="AG680" s="101"/>
      <c r="AH680" s="101"/>
      <c r="AI680" s="101"/>
    </row>
    <row r="681" spans="2:38" ht="12" customHeight="1">
      <c r="B681" s="1963"/>
      <c r="C681" s="1964" t="s">
        <v>127</v>
      </c>
      <c r="D681" s="1965"/>
      <c r="E681" s="1959">
        <f t="shared" ref="E681:P681" si="219">(E91+E144+E198+E252+E305+E361+E418+E473+E527+E582)/10</f>
        <v>7.7000139999999986</v>
      </c>
      <c r="F681" s="1960">
        <f t="shared" si="219"/>
        <v>7.90001</v>
      </c>
      <c r="G681" s="1960">
        <f t="shared" si="219"/>
        <v>33.499981000000005</v>
      </c>
      <c r="H681" s="1960">
        <f t="shared" si="219"/>
        <v>234.99997999999999</v>
      </c>
      <c r="I681" s="1960">
        <f t="shared" si="219"/>
        <v>3.7578039999999993</v>
      </c>
      <c r="J681" s="1960">
        <f t="shared" si="219"/>
        <v>0.13683199999999998</v>
      </c>
      <c r="K681" s="1960">
        <f t="shared" si="219"/>
        <v>0.18150620000000001</v>
      </c>
      <c r="L681" s="1960">
        <f t="shared" si="219"/>
        <v>74.433083999999994</v>
      </c>
      <c r="M681" s="1961">
        <f t="shared" si="219"/>
        <v>189.77106000000001</v>
      </c>
      <c r="N681" s="1961">
        <f t="shared" si="219"/>
        <v>145.13151499999998</v>
      </c>
      <c r="O681" s="1960">
        <f t="shared" si="219"/>
        <v>28.661008000000002</v>
      </c>
      <c r="P681" s="1962">
        <f t="shared" si="219"/>
        <v>1.0368729999999999</v>
      </c>
      <c r="Q681" s="517"/>
      <c r="R681" s="101"/>
      <c r="AG681" s="101"/>
      <c r="AH681" s="101"/>
      <c r="AI681" s="101"/>
    </row>
    <row r="682" spans="2:38" ht="15.75" thickBot="1">
      <c r="B682" s="1210"/>
      <c r="C682" s="1943" t="s">
        <v>345</v>
      </c>
      <c r="D682" s="1944"/>
      <c r="E682" s="1986">
        <f t="shared" ref="E682:P682" si="220">(E681*100/E670)-10</f>
        <v>1.8181818180806886E-5</v>
      </c>
      <c r="F682" s="1987">
        <f t="shared" si="220"/>
        <v>1.26582278472398E-5</v>
      </c>
      <c r="G682" s="1987">
        <f t="shared" si="220"/>
        <v>-5.6716417891067294E-6</v>
      </c>
      <c r="H682" s="1987">
        <f t="shared" si="220"/>
        <v>-8.5106382918809231E-7</v>
      </c>
      <c r="I682" s="1987">
        <f t="shared" si="220"/>
        <v>-3.7369933333333343</v>
      </c>
      <c r="J682" s="1987">
        <f t="shared" si="220"/>
        <v>1.402666666666665</v>
      </c>
      <c r="K682" s="1987">
        <f t="shared" si="220"/>
        <v>2.9647285714285729</v>
      </c>
      <c r="L682" s="1987">
        <f t="shared" si="220"/>
        <v>0.63329771428571213</v>
      </c>
      <c r="M682" s="1987">
        <f t="shared" si="220"/>
        <v>7.2519145454545466</v>
      </c>
      <c r="N682" s="1987">
        <f t="shared" si="220"/>
        <v>3.1937740909090895</v>
      </c>
      <c r="O682" s="1987">
        <f t="shared" si="220"/>
        <v>1.4644032000000013</v>
      </c>
      <c r="P682" s="1988">
        <f t="shared" si="220"/>
        <v>-1.3593916666666672</v>
      </c>
      <c r="Q682" s="517"/>
      <c r="R682" s="101"/>
      <c r="AG682" s="101"/>
      <c r="AH682" s="101"/>
      <c r="AI682" s="101"/>
    </row>
    <row r="683" spans="2:38" ht="13.5" customHeight="1" thickBot="1">
      <c r="E683" s="1912"/>
      <c r="F683" s="1912"/>
      <c r="G683" s="1912"/>
      <c r="H683" s="1912"/>
      <c r="I683" s="1912"/>
      <c r="J683" s="1912"/>
      <c r="K683" s="1912"/>
      <c r="L683" s="1912"/>
      <c r="M683" s="1912"/>
      <c r="N683" s="1912"/>
      <c r="O683" s="1912"/>
      <c r="P683" s="1912"/>
      <c r="Q683" s="517"/>
      <c r="R683" s="101"/>
      <c r="AG683" s="101"/>
      <c r="AH683" s="101"/>
      <c r="AI683" s="101"/>
    </row>
    <row r="684" spans="2:38" ht="12.75" customHeight="1">
      <c r="B684" s="2247" t="s">
        <v>470</v>
      </c>
      <c r="C684" s="1840" t="s">
        <v>173</v>
      </c>
      <c r="D684" s="1841">
        <v>0.6</v>
      </c>
      <c r="E684" s="1949">
        <f t="shared" ref="E684:P684" si="221">E624</f>
        <v>46.2</v>
      </c>
      <c r="F684" s="1945">
        <f t="shared" si="221"/>
        <v>47.4</v>
      </c>
      <c r="G684" s="1945">
        <f t="shared" si="221"/>
        <v>201</v>
      </c>
      <c r="H684" s="1945">
        <f t="shared" si="221"/>
        <v>1410</v>
      </c>
      <c r="I684" s="1945">
        <f t="shared" si="221"/>
        <v>36</v>
      </c>
      <c r="J684" s="1945">
        <f t="shared" si="221"/>
        <v>0.72</v>
      </c>
      <c r="K684" s="1945">
        <f t="shared" si="221"/>
        <v>0.84</v>
      </c>
      <c r="L684" s="1945">
        <f t="shared" si="221"/>
        <v>420</v>
      </c>
      <c r="M684" s="1955">
        <f t="shared" si="221"/>
        <v>660</v>
      </c>
      <c r="N684" s="1955">
        <f t="shared" si="221"/>
        <v>660</v>
      </c>
      <c r="O684" s="1955">
        <f t="shared" si="221"/>
        <v>150</v>
      </c>
      <c r="P684" s="1946">
        <f t="shared" si="221"/>
        <v>7.2</v>
      </c>
      <c r="Q684" s="517"/>
      <c r="R684" s="101"/>
      <c r="AG684" s="101"/>
      <c r="AH684" s="101"/>
      <c r="AI684" s="101"/>
    </row>
    <row r="685" spans="2:38" ht="12.75" customHeight="1">
      <c r="B685" s="1848"/>
      <c r="C685" s="1849" t="s">
        <v>127</v>
      </c>
      <c r="D685" s="1850"/>
      <c r="E685" s="1959">
        <f t="shared" ref="E685:P685" si="222">(E96+E148+E204+E258+E310+E365+E422+E477+E534+E587)/10</f>
        <v>46.199965999999996</v>
      </c>
      <c r="F685" s="1960">
        <f t="shared" si="222"/>
        <v>47.399977999999997</v>
      </c>
      <c r="G685" s="1960">
        <f t="shared" si="222"/>
        <v>200.99998000000002</v>
      </c>
      <c r="H685" s="1960">
        <f t="shared" si="222"/>
        <v>1410.0000300000002</v>
      </c>
      <c r="I685" s="1960">
        <f t="shared" si="222"/>
        <v>38.244667000000007</v>
      </c>
      <c r="J685" s="1960">
        <f t="shared" si="222"/>
        <v>0.70436700000000008</v>
      </c>
      <c r="K685" s="1960">
        <f t="shared" si="222"/>
        <v>0.79736600000000013</v>
      </c>
      <c r="L685" s="1961">
        <f t="shared" si="222"/>
        <v>415.57126699999998</v>
      </c>
      <c r="M685" s="1961">
        <f t="shared" si="222"/>
        <v>580.21905000000004</v>
      </c>
      <c r="N685" s="1961">
        <f t="shared" si="222"/>
        <v>624.86759999999992</v>
      </c>
      <c r="O685" s="1961">
        <f t="shared" si="222"/>
        <v>146.337512</v>
      </c>
      <c r="P685" s="1962">
        <f t="shared" si="222"/>
        <v>7.3587040000000004</v>
      </c>
      <c r="Q685" s="517"/>
      <c r="R685" s="101"/>
      <c r="AG685" s="101"/>
      <c r="AH685" s="101"/>
      <c r="AI685" s="101"/>
    </row>
    <row r="686" spans="2:38" ht="15.75" thickBot="1">
      <c r="B686" s="1651"/>
      <c r="C686" s="1817" t="s">
        <v>345</v>
      </c>
      <c r="D686" s="1837"/>
      <c r="E686" s="1950">
        <f t="shared" ref="E686:P686" si="223">(E685*100/E670)-60</f>
        <v>-4.4155844165061353E-5</v>
      </c>
      <c r="F686" s="1947">
        <f t="shared" si="223"/>
        <v>-2.7848101261440661E-5</v>
      </c>
      <c r="G686" s="1947">
        <f t="shared" si="223"/>
        <v>-5.9701492460817462E-6</v>
      </c>
      <c r="H686" s="1947">
        <f t="shared" si="223"/>
        <v>1.2765957535521011E-6</v>
      </c>
      <c r="I686" s="1947">
        <f t="shared" si="223"/>
        <v>3.7411116666666828</v>
      </c>
      <c r="J686" s="1947">
        <f t="shared" si="223"/>
        <v>-1.3027499999999961</v>
      </c>
      <c r="K686" s="1947">
        <f t="shared" si="223"/>
        <v>-3.0452857142857042</v>
      </c>
      <c r="L686" s="1947">
        <f t="shared" si="223"/>
        <v>-0.63267614285714302</v>
      </c>
      <c r="M686" s="1947">
        <f t="shared" si="223"/>
        <v>-7.2528136363636335</v>
      </c>
      <c r="N686" s="1947">
        <f t="shared" si="223"/>
        <v>-3.1938545454545491</v>
      </c>
      <c r="O686" s="1947">
        <f t="shared" si="223"/>
        <v>-1.4649951999999971</v>
      </c>
      <c r="P686" s="1948">
        <f t="shared" si="223"/>
        <v>1.3225333333333325</v>
      </c>
      <c r="Q686" s="517"/>
      <c r="R686" s="101"/>
      <c r="AG686" s="101"/>
      <c r="AH686" s="101"/>
      <c r="AI686" s="101"/>
    </row>
    <row r="687" spans="2:38" ht="14.25" customHeight="1" thickBot="1">
      <c r="B687" s="101"/>
      <c r="C687" s="464"/>
      <c r="D687" s="116"/>
      <c r="E687" s="1919"/>
      <c r="F687" s="1919"/>
      <c r="G687" s="1919"/>
      <c r="H687" s="271"/>
      <c r="I687" s="1919"/>
      <c r="J687" s="1919"/>
      <c r="K687" s="1919"/>
      <c r="L687" s="271"/>
      <c r="M687" s="271"/>
      <c r="N687" s="271"/>
      <c r="O687" s="271"/>
      <c r="P687" s="271"/>
      <c r="Q687" s="517"/>
      <c r="R687" s="101"/>
      <c r="AG687" s="101"/>
      <c r="AH687" s="101"/>
      <c r="AI687" s="101"/>
    </row>
    <row r="688" spans="2:38">
      <c r="B688" s="2247" t="s">
        <v>470</v>
      </c>
      <c r="C688" s="1984" t="s">
        <v>232</v>
      </c>
      <c r="D688" s="1841">
        <v>0.45</v>
      </c>
      <c r="E688" s="1949">
        <f t="shared" ref="E688:P688" si="224">E628</f>
        <v>34.65</v>
      </c>
      <c r="F688" s="1945">
        <f t="shared" si="224"/>
        <v>35.549999999999997</v>
      </c>
      <c r="G688" s="1945">
        <f t="shared" si="224"/>
        <v>150.75</v>
      </c>
      <c r="H688" s="1945">
        <f t="shared" si="224"/>
        <v>1057.5</v>
      </c>
      <c r="I688" s="1945">
        <f t="shared" si="224"/>
        <v>27</v>
      </c>
      <c r="J688" s="1945">
        <f t="shared" si="224"/>
        <v>0.54</v>
      </c>
      <c r="K688" s="1945">
        <f t="shared" si="224"/>
        <v>0.63</v>
      </c>
      <c r="L688" s="1945">
        <f t="shared" si="224"/>
        <v>315</v>
      </c>
      <c r="M688" s="1955">
        <f t="shared" si="224"/>
        <v>495</v>
      </c>
      <c r="N688" s="1955">
        <f t="shared" si="224"/>
        <v>495</v>
      </c>
      <c r="O688" s="1955">
        <f t="shared" si="224"/>
        <v>112.5</v>
      </c>
      <c r="P688" s="1946">
        <f t="shared" si="224"/>
        <v>5.4</v>
      </c>
      <c r="Q688" s="517"/>
      <c r="R688" s="101"/>
      <c r="AG688" s="101"/>
      <c r="AH688" s="101"/>
      <c r="AI688" s="101"/>
    </row>
    <row r="689" spans="2:35" ht="13.5" customHeight="1">
      <c r="B689" s="1963"/>
      <c r="C689" s="1964" t="s">
        <v>127</v>
      </c>
      <c r="D689" s="1965"/>
      <c r="E689" s="1959">
        <f t="shared" ref="E689:P689" si="225">(E100+E152+E208+E262+E314+E369+E426+E481+E538+E591)/10</f>
        <v>34.650023999999995</v>
      </c>
      <c r="F689" s="1960">
        <f t="shared" si="225"/>
        <v>35.550028000000005</v>
      </c>
      <c r="G689" s="1960">
        <f t="shared" si="225"/>
        <v>150.74999099999999</v>
      </c>
      <c r="H689" s="1960">
        <f t="shared" si="225"/>
        <v>1057.4999899999998</v>
      </c>
      <c r="I689" s="1960">
        <f t="shared" si="225"/>
        <v>28.323393999999997</v>
      </c>
      <c r="J689" s="1960">
        <f t="shared" si="225"/>
        <v>0.55984900000000004</v>
      </c>
      <c r="K689" s="1960">
        <f t="shared" si="225"/>
        <v>0.70024620000000015</v>
      </c>
      <c r="L689" s="1961">
        <f t="shared" si="225"/>
        <v>310.03416999999996</v>
      </c>
      <c r="M689" s="1961">
        <f t="shared" si="225"/>
        <v>509.72015999999996</v>
      </c>
      <c r="N689" s="1961">
        <f t="shared" si="225"/>
        <v>519.32727499999999</v>
      </c>
      <c r="O689" s="1961">
        <f t="shared" si="225"/>
        <v>116.86593000000001</v>
      </c>
      <c r="P689" s="1962">
        <f t="shared" si="225"/>
        <v>5.4816740000000008</v>
      </c>
      <c r="Q689" s="517"/>
      <c r="R689" s="101"/>
      <c r="AG689" s="101"/>
      <c r="AH689" s="101"/>
      <c r="AI689" s="101"/>
    </row>
    <row r="690" spans="2:35" ht="15.75" thickBot="1">
      <c r="B690" s="1210"/>
      <c r="C690" s="1943" t="s">
        <v>345</v>
      </c>
      <c r="D690" s="1944"/>
      <c r="E690" s="1950">
        <f t="shared" ref="E690:P690" si="226">(E689*100/E670)-45</f>
        <v>3.1168831164052335E-5</v>
      </c>
      <c r="F690" s="1947">
        <f t="shared" si="226"/>
        <v>3.5443037980087411E-5</v>
      </c>
      <c r="G690" s="1947">
        <f t="shared" si="226"/>
        <v>-2.6865671642894995E-6</v>
      </c>
      <c r="H690" s="1947">
        <f t="shared" si="226"/>
        <v>-4.2553192258765193E-7</v>
      </c>
      <c r="I690" s="1947">
        <f t="shared" si="226"/>
        <v>2.2056566666666626</v>
      </c>
      <c r="J690" s="1947">
        <f t="shared" si="226"/>
        <v>1.6540833333333396</v>
      </c>
      <c r="K690" s="1947">
        <f t="shared" si="226"/>
        <v>5.0175857142857296</v>
      </c>
      <c r="L690" s="1947">
        <f t="shared" si="226"/>
        <v>-0.70940428571429237</v>
      </c>
      <c r="M690" s="1947">
        <f t="shared" si="226"/>
        <v>1.3381963636363565</v>
      </c>
      <c r="N690" s="1947">
        <f t="shared" si="226"/>
        <v>2.211570454545452</v>
      </c>
      <c r="O690" s="1947">
        <f t="shared" si="226"/>
        <v>1.7463720000000009</v>
      </c>
      <c r="P690" s="1948">
        <f t="shared" si="226"/>
        <v>0.68061666666667264</v>
      </c>
      <c r="Q690" s="517"/>
      <c r="R690" s="101"/>
      <c r="AG690" s="101"/>
      <c r="AH690" s="101"/>
      <c r="AI690" s="101"/>
    </row>
    <row r="691" spans="2:35" ht="15.75" thickBot="1">
      <c r="E691" s="1912"/>
      <c r="F691" s="1912"/>
      <c r="G691" s="1912"/>
      <c r="H691" s="1912"/>
      <c r="I691" s="1912"/>
      <c r="J691" s="1912"/>
      <c r="K691" s="1912"/>
      <c r="L691" s="1912"/>
      <c r="M691" s="1912"/>
      <c r="N691" s="1912"/>
      <c r="O691" s="1912"/>
      <c r="P691" s="1912"/>
      <c r="Q691" s="517"/>
      <c r="R691" s="101"/>
      <c r="AG691" s="101"/>
      <c r="AH691" s="101"/>
      <c r="AI691" s="101"/>
    </row>
    <row r="692" spans="2:35" ht="14.25" customHeight="1">
      <c r="B692" s="2247" t="s">
        <v>470</v>
      </c>
      <c r="C692" s="1985" t="s">
        <v>267</v>
      </c>
      <c r="D692" s="1841">
        <v>0.7</v>
      </c>
      <c r="E692" s="1949">
        <f t="shared" ref="E692:P692" si="227">E632</f>
        <v>53.9</v>
      </c>
      <c r="F692" s="1945">
        <f t="shared" si="227"/>
        <v>55.3</v>
      </c>
      <c r="G692" s="1945">
        <f t="shared" si="227"/>
        <v>234.5</v>
      </c>
      <c r="H692" s="1945">
        <f t="shared" si="227"/>
        <v>1645</v>
      </c>
      <c r="I692" s="1945">
        <f t="shared" si="227"/>
        <v>42</v>
      </c>
      <c r="J692" s="1945">
        <f t="shared" si="227"/>
        <v>0.84</v>
      </c>
      <c r="K692" s="1945">
        <f t="shared" si="227"/>
        <v>0.98</v>
      </c>
      <c r="L692" s="1945">
        <f t="shared" si="227"/>
        <v>490</v>
      </c>
      <c r="M692" s="1955">
        <f t="shared" si="227"/>
        <v>770</v>
      </c>
      <c r="N692" s="1955">
        <f t="shared" si="227"/>
        <v>770</v>
      </c>
      <c r="O692" s="1955">
        <f t="shared" si="227"/>
        <v>175</v>
      </c>
      <c r="P692" s="1946">
        <f t="shared" si="227"/>
        <v>8.4</v>
      </c>
      <c r="Q692" s="517"/>
      <c r="R692" s="101"/>
      <c r="AG692" s="101"/>
      <c r="AH692" s="101"/>
      <c r="AI692" s="101"/>
    </row>
    <row r="693" spans="2:35" ht="12" customHeight="1">
      <c r="B693" s="1848"/>
      <c r="C693" s="1849" t="s">
        <v>127</v>
      </c>
      <c r="D693" s="1850"/>
      <c r="E693" s="1959">
        <f t="shared" ref="E693:P693" si="228">(E104+E156+E212+E266+E318+E373+E430+E485+E542+E595)/10</f>
        <v>53.899980000000006</v>
      </c>
      <c r="F693" s="1960">
        <f t="shared" si="228"/>
        <v>55.299988000000006</v>
      </c>
      <c r="G693" s="1960">
        <f t="shared" si="228"/>
        <v>234.49996100000004</v>
      </c>
      <c r="H693" s="1960">
        <f t="shared" si="228"/>
        <v>1645.0000100000002</v>
      </c>
      <c r="I693" s="1960">
        <f t="shared" si="228"/>
        <v>42.002471</v>
      </c>
      <c r="J693" s="1960">
        <f t="shared" si="228"/>
        <v>0.84119899999999992</v>
      </c>
      <c r="K693" s="1960">
        <f t="shared" si="228"/>
        <v>0.97887219999999997</v>
      </c>
      <c r="L693" s="1961">
        <f t="shared" si="228"/>
        <v>490.00435100000004</v>
      </c>
      <c r="M693" s="1961">
        <f t="shared" si="228"/>
        <v>769.99010999999996</v>
      </c>
      <c r="N693" s="1961">
        <f t="shared" si="228"/>
        <v>769.99911500000007</v>
      </c>
      <c r="O693" s="1961">
        <f t="shared" si="228"/>
        <v>174.99852000000004</v>
      </c>
      <c r="P693" s="1962">
        <f t="shared" si="228"/>
        <v>8.3955769999999994</v>
      </c>
      <c r="Q693" s="517"/>
      <c r="R693" s="101"/>
      <c r="AG693" s="101"/>
      <c r="AH693" s="101"/>
      <c r="AI693" s="101"/>
    </row>
    <row r="694" spans="2:35" ht="13.5" customHeight="1" thickBot="1">
      <c r="B694" s="1651"/>
      <c r="C694" s="1817" t="s">
        <v>345</v>
      </c>
      <c r="D694" s="1837"/>
      <c r="E694" s="1950">
        <f t="shared" ref="E694:P694" si="229">(E693*100/E670)-70</f>
        <v>-2.5974025973596326E-5</v>
      </c>
      <c r="F694" s="1947">
        <f t="shared" si="229"/>
        <v>-1.518987340887179E-5</v>
      </c>
      <c r="G694" s="1947">
        <f t="shared" si="229"/>
        <v>-1.1641791033412119E-5</v>
      </c>
      <c r="H694" s="1947">
        <f t="shared" si="229"/>
        <v>4.2553192258765193E-7</v>
      </c>
      <c r="I694" s="1947">
        <f t="shared" si="229"/>
        <v>4.118333333323676E-3</v>
      </c>
      <c r="J694" s="1947">
        <f t="shared" si="229"/>
        <v>9.9916666666658216E-2</v>
      </c>
      <c r="K694" s="1947">
        <f t="shared" si="229"/>
        <v>-8.0557142857145436E-2</v>
      </c>
      <c r="L694" s="1947">
        <f t="shared" si="229"/>
        <v>6.2157142858154657E-4</v>
      </c>
      <c r="M694" s="1947">
        <f t="shared" si="229"/>
        <v>-8.9909090908690814E-4</v>
      </c>
      <c r="N694" s="1947">
        <f t="shared" si="229"/>
        <v>-8.0454545454244908E-5</v>
      </c>
      <c r="O694" s="1947">
        <f t="shared" si="229"/>
        <v>-5.9199999998327257E-4</v>
      </c>
      <c r="P694" s="1948">
        <f t="shared" si="229"/>
        <v>-3.6858333333341875E-2</v>
      </c>
      <c r="Q694" s="517"/>
      <c r="R694" s="101"/>
      <c r="AG694" s="101"/>
      <c r="AH694" s="101"/>
      <c r="AI694" s="101"/>
    </row>
    <row r="695" spans="2:35">
      <c r="B695" s="101"/>
      <c r="C695" s="775"/>
      <c r="D695" s="764"/>
      <c r="E695" s="1967"/>
      <c r="F695" s="1967"/>
      <c r="G695" s="1968"/>
      <c r="H695" s="1969"/>
      <c r="I695" s="116"/>
      <c r="J695" s="116"/>
      <c r="K695" s="116"/>
      <c r="L695" s="116"/>
      <c r="M695" s="1970"/>
      <c r="N695" s="1970"/>
      <c r="O695" s="1970"/>
      <c r="P695" s="1970"/>
      <c r="Q695" s="517"/>
      <c r="R695" s="101"/>
      <c r="AG695" s="101"/>
      <c r="AH695" s="101"/>
      <c r="AI695" s="101"/>
    </row>
    <row r="696" spans="2:35" ht="11.25" customHeight="1">
      <c r="E696" s="545"/>
      <c r="F696" s="545"/>
      <c r="G696" s="545"/>
      <c r="H696" s="342"/>
      <c r="I696" s="545"/>
      <c r="J696" s="545"/>
      <c r="K696" s="342"/>
      <c r="L696" s="342"/>
      <c r="M696" s="342"/>
      <c r="N696" s="342"/>
      <c r="O696" s="342"/>
      <c r="P696" s="342"/>
      <c r="Q696" s="187"/>
      <c r="R696" s="101"/>
      <c r="AG696" s="101"/>
      <c r="AH696" s="101"/>
      <c r="AI696" s="101"/>
    </row>
    <row r="697" spans="2:35">
      <c r="C697" s="681"/>
      <c r="D697" s="682"/>
      <c r="E697" s="508"/>
      <c r="F697" s="508"/>
      <c r="G697" s="508"/>
      <c r="H697" s="508"/>
      <c r="I697" s="508"/>
      <c r="J697" s="508"/>
      <c r="K697" s="508"/>
      <c r="L697" s="508"/>
      <c r="M697" s="508"/>
      <c r="N697" s="508"/>
      <c r="O697" s="508"/>
      <c r="P697" s="508"/>
      <c r="Q697" s="187"/>
      <c r="R697" s="101"/>
      <c r="Z697" s="3258"/>
      <c r="AA697" s="101"/>
      <c r="AB697" s="101"/>
      <c r="AC697" s="101"/>
      <c r="AD697" s="101"/>
      <c r="AE697" s="101"/>
      <c r="AF697" s="101"/>
      <c r="AG697" s="101"/>
      <c r="AH697" s="101"/>
      <c r="AI697" s="101"/>
    </row>
    <row r="698" spans="2:35" ht="12" customHeight="1">
      <c r="C698" s="149"/>
      <c r="D698" s="447"/>
      <c r="E698" s="3490"/>
      <c r="F698" s="3490"/>
      <c r="G698" s="3490"/>
      <c r="H698" s="3490"/>
      <c r="I698" s="3490"/>
      <c r="J698" s="3490"/>
      <c r="K698" s="3490"/>
      <c r="L698" s="3490"/>
      <c r="M698" s="3490"/>
      <c r="N698" s="3490"/>
      <c r="O698" s="3490"/>
      <c r="P698" s="3490"/>
      <c r="Q698" s="187"/>
      <c r="R698" s="101"/>
      <c r="Z698" s="101"/>
      <c r="AA698" s="101"/>
      <c r="AB698" s="101"/>
      <c r="AC698" s="101"/>
      <c r="AD698" s="101"/>
      <c r="AE698" s="101"/>
      <c r="AF698" s="101"/>
      <c r="AG698" s="101"/>
      <c r="AH698" s="101"/>
      <c r="AI698" s="101"/>
    </row>
    <row r="699" spans="2:35" ht="14.25" customHeight="1">
      <c r="B699" s="74" t="s">
        <v>96</v>
      </c>
      <c r="C699" s="59"/>
      <c r="D699" s="59"/>
      <c r="E699" s="295"/>
      <c r="F699" s="295"/>
      <c r="G699" s="295"/>
      <c r="H699" s="295"/>
      <c r="I699" s="295"/>
      <c r="J699" s="295"/>
      <c r="K699" s="295"/>
      <c r="L699" s="295"/>
      <c r="M699" s="59" t="s">
        <v>97</v>
      </c>
      <c r="N699" s="295"/>
      <c r="O699" s="295"/>
      <c r="P699" s="295"/>
      <c r="Q699" s="517"/>
      <c r="R699" s="101"/>
      <c r="S699" s="101"/>
      <c r="T699" s="101"/>
      <c r="U699" s="101"/>
      <c r="V699" s="101"/>
      <c r="W699" s="101"/>
      <c r="X699" s="101"/>
      <c r="Y699" s="101"/>
      <c r="Z699" s="101"/>
      <c r="AA699" s="146"/>
      <c r="AB699" s="146"/>
      <c r="AC699" s="101"/>
      <c r="AD699" s="101"/>
      <c r="AE699" s="101"/>
      <c r="AF699" s="101"/>
      <c r="AG699" s="101"/>
      <c r="AH699" s="101"/>
      <c r="AI699" s="101"/>
    </row>
    <row r="700" spans="2:35">
      <c r="P700"/>
      <c r="Q700" s="517"/>
      <c r="R700" s="101"/>
      <c r="S700" s="101"/>
      <c r="T700" s="116"/>
      <c r="U700" s="116"/>
      <c r="V700" s="116"/>
      <c r="W700" s="116"/>
      <c r="X700" s="116"/>
      <c r="Y700" s="116"/>
      <c r="Z700" s="116"/>
      <c r="AA700" s="116"/>
      <c r="AB700" s="116"/>
      <c r="AC700" s="101"/>
      <c r="AD700" s="101"/>
      <c r="AE700" s="101"/>
      <c r="AF700" s="101"/>
      <c r="AG700" s="101"/>
      <c r="AH700" s="101"/>
      <c r="AI700" s="101"/>
    </row>
    <row r="701" spans="2:35" ht="10.5" customHeight="1">
      <c r="C701" t="s">
        <v>13</v>
      </c>
      <c r="D701"/>
      <c r="E701" s="6"/>
      <c r="F701"/>
      <c r="G701"/>
      <c r="H701"/>
      <c r="P701"/>
      <c r="Q701" s="517"/>
      <c r="R701" s="101"/>
      <c r="S701" s="763"/>
      <c r="T701" s="764"/>
      <c r="U701" s="177"/>
      <c r="V701" s="177"/>
      <c r="W701" s="177"/>
      <c r="X701" s="541"/>
      <c r="Y701" s="574"/>
      <c r="Z701" s="116"/>
      <c r="AA701" s="110"/>
      <c r="AB701" s="116"/>
      <c r="AC701" s="101"/>
      <c r="AD701" s="101"/>
      <c r="AE701" s="101"/>
      <c r="AF701" s="101"/>
      <c r="AG701" s="101"/>
      <c r="AH701" s="101"/>
      <c r="AI701" s="101"/>
    </row>
    <row r="702" spans="2:35" ht="12" customHeight="1">
      <c r="B702" s="60">
        <v>1</v>
      </c>
      <c r="C702" s="60" t="s">
        <v>14</v>
      </c>
      <c r="D702" s="59"/>
      <c r="E702" s="63"/>
      <c r="F702" s="59" t="s">
        <v>15</v>
      </c>
      <c r="G702" s="59"/>
      <c r="H702" s="59"/>
      <c r="P702"/>
      <c r="Q702" s="517"/>
      <c r="R702" s="101"/>
      <c r="S702" s="775"/>
      <c r="T702" s="764"/>
      <c r="U702" s="545"/>
      <c r="V702" s="545"/>
      <c r="W702" s="545"/>
      <c r="X702" s="342"/>
      <c r="Y702" s="342"/>
      <c r="Z702" s="342"/>
      <c r="AA702" s="342"/>
      <c r="AB702" s="342"/>
      <c r="AC702" s="101"/>
      <c r="AD702" s="101"/>
      <c r="AE702" s="101"/>
      <c r="AF702" s="101"/>
      <c r="AG702" s="101"/>
      <c r="AH702" s="101"/>
      <c r="AI702" s="101"/>
    </row>
    <row r="703" spans="2:35" ht="12.75" customHeight="1">
      <c r="B703" s="60"/>
      <c r="C703" s="60" t="s">
        <v>16</v>
      </c>
      <c r="D703" s="59"/>
      <c r="E703" s="63"/>
      <c r="F703" s="59"/>
      <c r="G703" s="62"/>
      <c r="H703" s="59"/>
      <c r="P703"/>
      <c r="Q703" s="517"/>
      <c r="R703" s="101"/>
      <c r="S703" s="464"/>
      <c r="T703" s="116"/>
      <c r="U703" s="116"/>
      <c r="V703" s="116"/>
      <c r="W703" s="116"/>
      <c r="X703" s="116"/>
      <c r="Y703" s="119"/>
      <c r="Z703" s="119"/>
      <c r="AA703" s="772"/>
      <c r="AB703" s="772"/>
      <c r="AC703" s="101"/>
      <c r="AD703" s="101"/>
      <c r="AE703" s="101"/>
      <c r="AF703" s="101"/>
      <c r="AG703" s="101"/>
      <c r="AH703" s="101"/>
      <c r="AI703" s="101"/>
    </row>
    <row r="704" spans="2:35">
      <c r="B704">
        <v>2</v>
      </c>
      <c r="C704" s="517" t="s">
        <v>392</v>
      </c>
      <c r="D704" s="59"/>
      <c r="E704" s="63"/>
      <c r="F704" s="59"/>
      <c r="G704" s="59"/>
      <c r="H704" s="59"/>
      <c r="P704"/>
      <c r="Q704" s="517"/>
      <c r="R704" s="101"/>
      <c r="S704" s="765"/>
      <c r="T704" s="766"/>
      <c r="U704" s="767"/>
      <c r="V704" s="504"/>
      <c r="W704" s="504"/>
      <c r="X704" s="505"/>
      <c r="Y704" s="547"/>
      <c r="Z704" s="547"/>
      <c r="AA704" s="547"/>
      <c r="AB704" s="547"/>
      <c r="AC704" s="101"/>
      <c r="AD704" s="101"/>
      <c r="AE704" s="101"/>
      <c r="AF704" s="101"/>
      <c r="AG704" s="101"/>
      <c r="AH704" s="101"/>
      <c r="AI704" s="101"/>
    </row>
    <row r="705" spans="2:35" ht="14.25" customHeight="1">
      <c r="C705" s="517" t="s">
        <v>393</v>
      </c>
      <c r="D705" s="59"/>
      <c r="E705" s="63"/>
      <c r="F705" s="59"/>
      <c r="G705" s="62"/>
      <c r="H705" s="59"/>
      <c r="P705"/>
      <c r="Q705" s="517"/>
      <c r="R705" s="101"/>
      <c r="S705" s="327"/>
      <c r="T705" s="764"/>
      <c r="U705" s="506"/>
      <c r="V705" s="506"/>
      <c r="W705" s="506"/>
      <c r="X705" s="506"/>
      <c r="Y705" s="506"/>
      <c r="Z705" s="506"/>
      <c r="AA705" s="506"/>
      <c r="AB705" s="506"/>
      <c r="AC705" s="101"/>
      <c r="AD705" s="101"/>
      <c r="AE705" s="101"/>
      <c r="AF705" s="101"/>
      <c r="AG705" s="101"/>
      <c r="AH705" s="101"/>
      <c r="AI705" s="101"/>
    </row>
    <row r="706" spans="2:35">
      <c r="B706">
        <v>3</v>
      </c>
      <c r="C706" s="60" t="s">
        <v>440</v>
      </c>
      <c r="D706" s="59"/>
      <c r="E706" s="63"/>
      <c r="F706" s="59"/>
      <c r="G706" s="59"/>
      <c r="H706" s="59"/>
      <c r="P706"/>
      <c r="Q706" s="517"/>
      <c r="R706" s="101"/>
      <c r="S706" s="349"/>
      <c r="T706" s="769"/>
      <c r="U706" s="349"/>
      <c r="V706" s="491"/>
      <c r="W706" s="491"/>
      <c r="X706" s="348"/>
      <c r="Y706" s="348"/>
      <c r="Z706" s="348"/>
      <c r="AA706" s="348"/>
      <c r="AB706" s="491"/>
      <c r="AC706" s="101"/>
      <c r="AD706" s="101"/>
      <c r="AE706" s="101"/>
      <c r="AF706" s="101"/>
      <c r="AG706" s="101"/>
      <c r="AH706" s="101"/>
      <c r="AI706" s="101"/>
    </row>
    <row r="707" spans="2:35" ht="13.5" customHeight="1">
      <c r="C707" s="60" t="s">
        <v>441</v>
      </c>
      <c r="D707" s="59"/>
      <c r="E707" s="63"/>
      <c r="F707" s="59"/>
      <c r="G707" s="62"/>
      <c r="H707" s="59"/>
      <c r="P707"/>
      <c r="Q707" s="517"/>
      <c r="R707" s="101"/>
      <c r="S707" s="770"/>
      <c r="T707" s="771"/>
      <c r="U707" s="774"/>
      <c r="V707" s="774"/>
      <c r="W707" s="774"/>
      <c r="X707" s="773"/>
      <c r="Y707" s="774"/>
      <c r="Z707" s="774"/>
      <c r="AA707" s="774"/>
      <c r="AB707" s="774"/>
      <c r="AC707" s="101"/>
      <c r="AD707" s="101"/>
      <c r="AE707" s="101"/>
      <c r="AF707" s="101"/>
      <c r="AG707" s="101"/>
      <c r="AH707" s="101"/>
      <c r="AI707" s="101"/>
    </row>
    <row r="708" spans="2:35">
      <c r="C708" s="60" t="s">
        <v>442</v>
      </c>
      <c r="J708" s="517"/>
      <c r="P708"/>
      <c r="Q708" s="517"/>
      <c r="R708" s="101"/>
      <c r="S708" s="210"/>
      <c r="T708" s="352"/>
      <c r="U708" s="146"/>
      <c r="V708" s="146"/>
      <c r="W708" s="146"/>
      <c r="X708" s="146"/>
      <c r="Y708" s="146"/>
      <c r="Z708" s="146"/>
      <c r="AA708" s="146"/>
      <c r="AB708" s="146"/>
      <c r="AC708" s="101"/>
      <c r="AD708" s="101"/>
      <c r="AE708" s="101"/>
      <c r="AF708" s="101"/>
      <c r="AG708" s="101"/>
      <c r="AH708" s="101"/>
      <c r="AI708" s="101"/>
    </row>
    <row r="709" spans="2:35">
      <c r="C709" s="517" t="s">
        <v>443</v>
      </c>
      <c r="I709" s="517"/>
      <c r="J709" s="2"/>
      <c r="P709"/>
      <c r="Q709" s="517"/>
      <c r="R709" s="101"/>
      <c r="S709" s="101"/>
      <c r="T709" s="116"/>
      <c r="U709" s="116"/>
      <c r="V709" s="116"/>
      <c r="W709" s="116"/>
      <c r="X709" s="116"/>
      <c r="Y709" s="116"/>
      <c r="Z709" s="116"/>
      <c r="AA709" s="116"/>
      <c r="AB709" s="116"/>
      <c r="AC709" s="101"/>
      <c r="AD709" s="101"/>
      <c r="AE709" s="101"/>
      <c r="AF709" s="101"/>
      <c r="AG709" s="101"/>
      <c r="AH709" s="101"/>
      <c r="AI709" s="101"/>
    </row>
    <row r="710" spans="2:35" ht="14.25" customHeight="1">
      <c r="B710">
        <v>4</v>
      </c>
      <c r="C710" s="517" t="s">
        <v>347</v>
      </c>
      <c r="D710" s="517"/>
      <c r="E710" s="517"/>
      <c r="F710" s="517"/>
      <c r="G710" s="517"/>
      <c r="H710" s="517"/>
      <c r="I710" s="517"/>
      <c r="J710" s="517"/>
      <c r="P710"/>
      <c r="Q710" s="517"/>
      <c r="R710" s="101"/>
      <c r="S710" s="763"/>
      <c r="T710" s="776"/>
      <c r="U710" s="177"/>
      <c r="V710" s="177"/>
      <c r="W710" s="177"/>
      <c r="X710" s="541"/>
      <c r="Y710" s="574"/>
      <c r="Z710" s="116"/>
      <c r="AA710" s="110"/>
      <c r="AB710" s="116"/>
      <c r="AC710" s="101"/>
      <c r="AD710" s="101"/>
      <c r="AE710" s="101"/>
      <c r="AF710" s="101"/>
      <c r="AG710" s="101"/>
      <c r="AH710" s="101"/>
      <c r="AI710" s="101"/>
    </row>
    <row r="711" spans="2:35">
      <c r="C711" s="517" t="s">
        <v>348</v>
      </c>
      <c r="D711" s="517"/>
      <c r="E711" s="517"/>
      <c r="F711" s="517"/>
      <c r="G711" s="517"/>
      <c r="H711" s="517"/>
      <c r="I711" s="517"/>
      <c r="P711"/>
      <c r="Q711" s="517"/>
      <c r="R711" s="101"/>
      <c r="S711" s="101"/>
      <c r="T711" s="764"/>
      <c r="U711" s="545"/>
      <c r="V711" s="545"/>
      <c r="W711" s="545"/>
      <c r="X711" s="342"/>
      <c r="Y711" s="342"/>
      <c r="Z711" s="342"/>
      <c r="AA711" s="342"/>
      <c r="AB711" s="342"/>
      <c r="AC711" s="101"/>
      <c r="AD711" s="101"/>
      <c r="AE711" s="101"/>
      <c r="AF711" s="101"/>
      <c r="AG711" s="101"/>
      <c r="AH711" s="101"/>
      <c r="AI711" s="101"/>
    </row>
    <row r="712" spans="2:35" ht="15.75">
      <c r="C712" s="517" t="s">
        <v>349</v>
      </c>
      <c r="D712" s="517"/>
      <c r="E712" s="517"/>
      <c r="F712" s="517"/>
      <c r="G712" s="517"/>
      <c r="H712" s="517"/>
      <c r="P712"/>
      <c r="Q712" s="517"/>
      <c r="S712" s="464"/>
      <c r="T712" s="116"/>
      <c r="U712" s="116"/>
      <c r="V712" s="116"/>
      <c r="W712" s="116"/>
      <c r="X712" s="116"/>
      <c r="Y712" s="119"/>
      <c r="Z712" s="119"/>
      <c r="AA712" s="772"/>
      <c r="AB712" s="772"/>
      <c r="AC712" s="101"/>
      <c r="AD712" s="101"/>
      <c r="AE712" s="101"/>
      <c r="AF712" s="101"/>
      <c r="AG712" s="101"/>
      <c r="AH712" s="101"/>
      <c r="AI712" s="101"/>
    </row>
    <row r="713" spans="2:35">
      <c r="B713">
        <v>5</v>
      </c>
      <c r="C713" s="517" t="s">
        <v>350</v>
      </c>
      <c r="D713" s="517"/>
      <c r="E713" s="517"/>
      <c r="F713" s="517"/>
      <c r="G713" s="517"/>
      <c r="H713" s="517"/>
      <c r="P713"/>
      <c r="Q713" s="517"/>
      <c r="S713" s="765"/>
      <c r="T713" s="766"/>
      <c r="U713" s="767"/>
      <c r="V713" s="504"/>
      <c r="W713" s="504"/>
      <c r="X713" s="505"/>
      <c r="Y713" s="547"/>
      <c r="Z713" s="547"/>
      <c r="AA713" s="547"/>
      <c r="AB713" s="547"/>
      <c r="AC713" s="101"/>
      <c r="AD713" s="101"/>
      <c r="AE713" s="101"/>
      <c r="AF713" s="101"/>
      <c r="AG713" s="101"/>
      <c r="AH713" s="101"/>
      <c r="AI713" s="101"/>
    </row>
    <row r="714" spans="2:35">
      <c r="C714" s="517" t="s">
        <v>351</v>
      </c>
      <c r="D714" s="517"/>
      <c r="E714" s="517"/>
      <c r="F714" s="517"/>
      <c r="G714" s="517"/>
      <c r="H714" s="517"/>
      <c r="P714"/>
      <c r="Q714" s="517"/>
      <c r="S714" s="327"/>
      <c r="T714" s="764"/>
      <c r="U714" s="506"/>
      <c r="V714" s="506"/>
      <c r="W714" s="506"/>
      <c r="X714" s="506"/>
      <c r="Y714" s="506"/>
      <c r="Z714" s="506"/>
      <c r="AA714" s="506"/>
      <c r="AB714" s="506"/>
      <c r="AC714" s="101"/>
      <c r="AD714" s="101"/>
      <c r="AE714" s="101"/>
      <c r="AF714" s="101"/>
      <c r="AG714" s="101"/>
      <c r="AH714" s="101"/>
      <c r="AI714" s="101"/>
    </row>
    <row r="715" spans="2:35" ht="14.25" customHeight="1">
      <c r="K715" s="504"/>
      <c r="L715" s="505"/>
      <c r="M715" s="547"/>
      <c r="N715" s="547"/>
      <c r="O715" s="547"/>
      <c r="P715" s="547"/>
      <c r="Q715" s="517"/>
      <c r="S715" s="777"/>
      <c r="T715" s="101"/>
      <c r="U715" s="349"/>
      <c r="V715" s="507"/>
      <c r="W715" s="491"/>
      <c r="X715" s="348"/>
      <c r="Y715" s="348"/>
      <c r="Z715" s="348"/>
      <c r="AA715" s="778"/>
      <c r="AB715" s="349"/>
      <c r="AC715" s="101"/>
      <c r="AD715" s="101"/>
      <c r="AE715" s="101"/>
      <c r="AF715" s="101"/>
      <c r="AG715" s="101"/>
      <c r="AH715" s="101"/>
      <c r="AI715" s="101"/>
    </row>
    <row r="716" spans="2:35" ht="15" customHeight="1">
      <c r="K716" s="506"/>
      <c r="L716" s="506"/>
      <c r="M716" s="506"/>
      <c r="N716" s="506"/>
      <c r="O716" s="506"/>
      <c r="P716" s="506"/>
      <c r="Q716" s="517"/>
      <c r="S716" s="770"/>
      <c r="T716" s="771"/>
      <c r="U716" s="774"/>
      <c r="V716" s="774"/>
      <c r="W716" s="774"/>
      <c r="X716" s="773"/>
      <c r="Y716" s="774"/>
      <c r="Z716" s="774"/>
      <c r="AA716" s="774"/>
      <c r="AB716" s="774"/>
      <c r="AC716" s="101"/>
      <c r="AD716" s="101"/>
      <c r="AE716" s="101"/>
      <c r="AF716" s="101"/>
      <c r="AG716" s="101"/>
      <c r="AH716" s="101"/>
      <c r="AI716" s="101"/>
    </row>
    <row r="717" spans="2:35" ht="12.75" customHeight="1">
      <c r="Q717" s="517"/>
      <c r="S717" s="210"/>
      <c r="T717" s="352"/>
      <c r="U717" s="146"/>
      <c r="V717" s="146"/>
      <c r="W717" s="146"/>
      <c r="X717" s="146"/>
      <c r="Y717" s="146"/>
      <c r="Z717" s="146"/>
      <c r="AA717" s="146"/>
      <c r="AB717" s="146"/>
      <c r="AC717" s="101"/>
      <c r="AD717" s="101"/>
      <c r="AE717" s="101"/>
      <c r="AF717" s="101"/>
      <c r="AG717" s="101"/>
      <c r="AH717" s="101"/>
      <c r="AI717" s="101"/>
    </row>
    <row r="718" spans="2:35">
      <c r="Q718" s="517"/>
      <c r="S718" s="101"/>
      <c r="T718" s="101"/>
      <c r="U718" s="101"/>
      <c r="V718" s="101"/>
      <c r="W718" s="101"/>
      <c r="X718" s="101"/>
      <c r="Y718" s="101"/>
      <c r="Z718" s="101"/>
      <c r="AA718" s="101"/>
      <c r="AB718" s="101"/>
      <c r="AC718" s="101"/>
      <c r="AD718" s="101"/>
      <c r="AE718" s="101"/>
      <c r="AF718" s="101"/>
      <c r="AG718" s="101"/>
      <c r="AH718" s="101"/>
      <c r="AI718" s="101"/>
    </row>
    <row r="719" spans="2:35" ht="16.5" customHeight="1">
      <c r="Q719" s="517"/>
      <c r="S719" s="101"/>
      <c r="T719" s="101"/>
      <c r="U719" s="101"/>
      <c r="V719" s="101"/>
      <c r="W719" s="101"/>
      <c r="X719" s="101"/>
      <c r="Y719" s="101"/>
      <c r="Z719" s="101"/>
      <c r="AA719" s="101"/>
      <c r="AB719" s="101"/>
      <c r="AC719" s="101"/>
      <c r="AD719" s="101"/>
      <c r="AE719" s="101"/>
      <c r="AF719" s="101"/>
      <c r="AG719" s="101"/>
      <c r="AH719" s="101"/>
      <c r="AI719" s="101"/>
    </row>
    <row r="720" spans="2:35" ht="13.5" customHeight="1">
      <c r="B720" s="87"/>
      <c r="C720" s="87"/>
      <c r="D720" s="530"/>
      <c r="E720" s="530"/>
      <c r="F720" s="530"/>
      <c r="G720" s="530"/>
      <c r="H720" s="530"/>
      <c r="I720" s="530"/>
      <c r="J720" s="530"/>
      <c r="K720" s="530"/>
      <c r="L720" s="530"/>
      <c r="M720" s="530"/>
      <c r="N720" s="530"/>
      <c r="O720" s="530"/>
      <c r="P720" s="530"/>
      <c r="Q720" s="517"/>
      <c r="S720" s="101"/>
      <c r="T720" s="101"/>
      <c r="U720" s="101"/>
      <c r="V720" s="101"/>
      <c r="W720" s="101"/>
      <c r="X720" s="101"/>
      <c r="Y720" s="101"/>
      <c r="Z720" s="101"/>
      <c r="AA720" s="101"/>
      <c r="AB720" s="101"/>
      <c r="AC720" s="101"/>
      <c r="AD720" s="101"/>
      <c r="AE720" s="101"/>
      <c r="AF720" s="101"/>
      <c r="AG720" s="101"/>
      <c r="AH720" s="101"/>
      <c r="AI720" s="101"/>
    </row>
    <row r="721" spans="2:35" ht="13.5" customHeight="1">
      <c r="B721" s="87"/>
      <c r="C721" s="87"/>
      <c r="D721" s="530"/>
      <c r="E721" s="1983"/>
      <c r="F721" s="1983"/>
      <c r="G721" s="1983"/>
      <c r="H721" s="1983"/>
      <c r="I721" s="545"/>
      <c r="J721" s="545"/>
      <c r="K721" s="545"/>
      <c r="L721" s="342"/>
      <c r="M721" s="342"/>
      <c r="N721" s="342"/>
      <c r="O721" s="342"/>
      <c r="P721" s="342"/>
      <c r="Q721" s="1757"/>
      <c r="S721" s="101"/>
      <c r="T721" s="101"/>
      <c r="U721" s="101"/>
      <c r="V721" s="101"/>
      <c r="W721" s="101"/>
      <c r="X721" s="101"/>
      <c r="Y721" s="101"/>
      <c r="Z721" s="101"/>
      <c r="AA721" s="101"/>
      <c r="AB721" s="101"/>
      <c r="AC721" s="101"/>
      <c r="AD721" s="101"/>
      <c r="AE721" s="101"/>
      <c r="AF721" s="101"/>
      <c r="AG721" s="101"/>
      <c r="AH721" s="101"/>
      <c r="AI721" s="101"/>
    </row>
    <row r="722" spans="2:35">
      <c r="I722" s="1758"/>
      <c r="J722" s="1758"/>
      <c r="K722" s="1758"/>
      <c r="L722" s="1758"/>
      <c r="M722" s="1758"/>
      <c r="N722" s="1758"/>
      <c r="O722" s="1758"/>
      <c r="P722" s="1758"/>
      <c r="Q722" s="187"/>
      <c r="S722" s="101"/>
      <c r="T722" s="101"/>
      <c r="U722" s="101"/>
      <c r="V722" s="101"/>
      <c r="W722" s="101"/>
      <c r="X722" s="101"/>
      <c r="Y722" s="101"/>
      <c r="Z722" s="101"/>
      <c r="AA722" s="101"/>
      <c r="AB722" s="101"/>
      <c r="AC722" s="101"/>
      <c r="AD722" s="101"/>
      <c r="AE722" s="101"/>
      <c r="AF722" s="101"/>
      <c r="AG722" s="101"/>
      <c r="AH722" s="101"/>
      <c r="AI722" s="101"/>
    </row>
    <row r="723" spans="2:35">
      <c r="I723" s="116"/>
      <c r="J723" s="116"/>
      <c r="K723" s="116"/>
      <c r="L723" s="116"/>
      <c r="M723" s="116"/>
      <c r="N723" s="116"/>
      <c r="O723" s="116"/>
      <c r="P723" s="101"/>
      <c r="Q723" s="187"/>
      <c r="S723" s="101"/>
      <c r="T723" s="101"/>
      <c r="U723" s="101"/>
      <c r="V723" s="101"/>
      <c r="W723" s="101"/>
      <c r="X723" s="101"/>
      <c r="Y723" s="101"/>
      <c r="Z723" s="101"/>
      <c r="AA723" s="101"/>
      <c r="AB723" s="101"/>
      <c r="AC723" s="101"/>
      <c r="AD723" s="101"/>
      <c r="AE723" s="101"/>
      <c r="AF723" s="101"/>
      <c r="AG723" s="101"/>
      <c r="AH723" s="101"/>
      <c r="AI723" s="101"/>
    </row>
    <row r="724" spans="2:35">
      <c r="P724"/>
      <c r="Q724" s="517"/>
      <c r="S724" s="101"/>
      <c r="T724" s="101"/>
      <c r="U724" s="101"/>
      <c r="V724" s="101"/>
      <c r="W724" s="101"/>
      <c r="X724" s="101"/>
      <c r="Y724" s="101"/>
      <c r="Z724" s="101"/>
      <c r="AA724" s="101"/>
      <c r="AB724" s="101"/>
      <c r="AC724" s="101"/>
      <c r="AD724" s="101"/>
      <c r="AE724" s="101"/>
      <c r="AF724" s="101"/>
      <c r="AG724" s="101"/>
      <c r="AH724" s="101"/>
      <c r="AI724" s="101"/>
    </row>
    <row r="725" spans="2:35" ht="13.5" customHeight="1">
      <c r="Q725" s="517"/>
      <c r="S725" s="101"/>
      <c r="T725" s="101"/>
      <c r="U725" s="101"/>
      <c r="V725" s="101"/>
      <c r="W725" s="101"/>
      <c r="X725" s="101"/>
      <c r="Y725" s="101"/>
      <c r="Z725" s="101"/>
      <c r="AA725" s="101"/>
      <c r="AB725" s="101"/>
      <c r="AC725" s="101"/>
      <c r="AD725" s="101"/>
      <c r="AE725" s="101"/>
      <c r="AF725" s="101"/>
      <c r="AG725" s="101"/>
      <c r="AH725" s="101"/>
      <c r="AI725" s="101"/>
    </row>
    <row r="726" spans="2:35" ht="14.25" customHeight="1">
      <c r="Q726" s="517"/>
      <c r="S726" s="101"/>
      <c r="T726" s="101"/>
      <c r="U726" s="101"/>
      <c r="V726" s="101"/>
      <c r="W726" s="101"/>
      <c r="X726" s="101"/>
      <c r="Y726" s="101"/>
      <c r="Z726" s="101"/>
      <c r="AA726" s="101"/>
      <c r="AB726" s="101"/>
      <c r="AC726" s="101"/>
      <c r="AD726" s="101"/>
      <c r="AE726" s="101"/>
      <c r="AF726" s="101"/>
      <c r="AG726" s="101"/>
      <c r="AH726" s="101"/>
      <c r="AI726" s="101"/>
    </row>
    <row r="727" spans="2:35">
      <c r="Q727" s="517"/>
      <c r="S727" s="101"/>
      <c r="T727" s="101"/>
      <c r="U727" s="101"/>
      <c r="V727" s="101"/>
      <c r="W727" s="101"/>
      <c r="X727" s="101"/>
      <c r="Y727" s="101"/>
      <c r="Z727" s="101"/>
      <c r="AA727" s="101"/>
      <c r="AB727" s="101"/>
      <c r="AC727" s="101"/>
      <c r="AD727" s="101"/>
      <c r="AE727" s="101"/>
      <c r="AF727" s="101"/>
      <c r="AG727" s="101"/>
      <c r="AH727" s="101"/>
      <c r="AI727" s="101"/>
    </row>
    <row r="728" spans="2:35" ht="12.75" customHeight="1">
      <c r="Q728" s="517"/>
      <c r="S728" s="101"/>
      <c r="T728" s="101"/>
      <c r="U728" s="101"/>
      <c r="V728" s="101"/>
      <c r="W728" s="101"/>
      <c r="X728" s="101"/>
      <c r="Y728" s="101"/>
      <c r="Z728" s="101"/>
      <c r="AA728" s="101"/>
      <c r="AB728" s="101"/>
      <c r="AC728" s="101"/>
      <c r="AD728" s="101"/>
      <c r="AE728" s="101"/>
      <c r="AF728" s="101"/>
      <c r="AG728" s="101"/>
      <c r="AH728" s="101"/>
      <c r="AI728" s="101"/>
    </row>
    <row r="729" spans="2:35">
      <c r="Q729" s="517"/>
      <c r="S729" s="101"/>
      <c r="T729" s="101"/>
      <c r="U729" s="101"/>
      <c r="V729" s="101"/>
      <c r="W729" s="101"/>
      <c r="X729" s="101"/>
      <c r="Y729" s="101"/>
      <c r="Z729" s="101"/>
      <c r="AA729" s="101"/>
      <c r="AB729" s="101"/>
      <c r="AC729" s="101"/>
      <c r="AD729" s="101"/>
      <c r="AE729" s="101"/>
      <c r="AF729" s="101"/>
      <c r="AG729" s="101"/>
      <c r="AH729" s="101"/>
      <c r="AI729" s="101"/>
    </row>
    <row r="730" spans="2:35" ht="12.75" customHeight="1">
      <c r="Q730" s="517"/>
      <c r="S730" s="101"/>
      <c r="T730" s="101"/>
      <c r="U730" s="101"/>
      <c r="V730" s="101"/>
      <c r="W730" s="101"/>
      <c r="X730" s="101"/>
      <c r="Y730" s="101"/>
      <c r="Z730" s="101"/>
      <c r="AA730" s="101"/>
      <c r="AB730" s="101"/>
      <c r="AC730" s="101"/>
      <c r="AD730" s="101"/>
      <c r="AE730" s="101"/>
      <c r="AF730" s="101"/>
      <c r="AG730" s="101"/>
      <c r="AH730" s="101"/>
      <c r="AI730" s="101"/>
    </row>
    <row r="731" spans="2:35">
      <c r="Q731" s="517"/>
      <c r="S731" s="101"/>
      <c r="T731" s="101"/>
      <c r="U731" s="101"/>
      <c r="V731" s="101"/>
      <c r="W731" s="101"/>
      <c r="X731" s="101"/>
      <c r="Y731" s="101"/>
      <c r="Z731" s="101"/>
      <c r="AA731" s="101"/>
      <c r="AB731" s="101"/>
      <c r="AC731" s="101"/>
      <c r="AD731" s="101"/>
      <c r="AE731" s="101"/>
      <c r="AF731" s="101"/>
      <c r="AG731" s="101"/>
      <c r="AH731" s="101"/>
      <c r="AI731" s="101"/>
    </row>
    <row r="732" spans="2:35" ht="11.25" customHeight="1">
      <c r="Q732" s="517"/>
      <c r="S732" s="101"/>
      <c r="T732" s="101"/>
      <c r="U732" s="101"/>
      <c r="V732" s="101"/>
      <c r="W732" s="101"/>
      <c r="X732" s="101"/>
      <c r="Y732" s="101"/>
      <c r="Z732" s="101"/>
      <c r="AA732" s="101"/>
      <c r="AB732" s="101"/>
      <c r="AC732" s="101"/>
      <c r="AD732" s="101"/>
      <c r="AE732" s="101"/>
      <c r="AF732" s="101"/>
      <c r="AG732" s="101"/>
      <c r="AH732" s="101"/>
      <c r="AI732" s="101"/>
    </row>
    <row r="733" spans="2:35">
      <c r="Q733" s="517"/>
      <c r="S733" s="101"/>
      <c r="T733" s="101"/>
      <c r="U733" s="101"/>
      <c r="V733" s="101"/>
      <c r="W733" s="101"/>
      <c r="X733" s="101"/>
      <c r="Y733" s="101"/>
      <c r="Z733" s="101"/>
      <c r="AA733" s="101"/>
      <c r="AB733" s="101"/>
      <c r="AC733" s="101"/>
      <c r="AD733" s="101"/>
      <c r="AE733" s="101"/>
      <c r="AF733" s="101"/>
      <c r="AG733" s="101"/>
      <c r="AH733" s="101"/>
      <c r="AI733" s="101"/>
    </row>
    <row r="734" spans="2:35" ht="11.25" customHeight="1">
      <c r="Q734" s="517"/>
      <c r="S734" s="101"/>
      <c r="T734" s="101"/>
      <c r="U734" s="101"/>
      <c r="V734" s="101"/>
      <c r="W734" s="101"/>
      <c r="X734" s="101"/>
      <c r="Y734" s="101"/>
      <c r="Z734" s="101"/>
      <c r="AA734" s="101"/>
      <c r="AB734" s="101"/>
      <c r="AC734" s="101"/>
      <c r="AD734" s="101"/>
      <c r="AE734" s="101"/>
      <c r="AF734" s="101"/>
      <c r="AG734" s="101"/>
      <c r="AH734" s="101"/>
      <c r="AI734" s="101"/>
    </row>
    <row r="735" spans="2:35" ht="15" customHeight="1">
      <c r="Q735" s="517"/>
      <c r="S735" s="101"/>
      <c r="T735" s="101"/>
      <c r="U735" s="101"/>
      <c r="V735" s="101"/>
      <c r="W735" s="101"/>
      <c r="X735" s="101"/>
      <c r="Y735" s="101"/>
      <c r="Z735" s="101"/>
      <c r="AA735" s="101"/>
      <c r="AB735" s="101"/>
      <c r="AC735" s="101"/>
      <c r="AD735" s="101"/>
      <c r="AE735" s="101"/>
      <c r="AF735" s="101"/>
      <c r="AG735" s="101"/>
      <c r="AH735" s="101"/>
      <c r="AI735" s="101"/>
    </row>
    <row r="736" spans="2:35">
      <c r="Q736" s="517"/>
      <c r="S736" s="101"/>
      <c r="T736" s="101"/>
      <c r="U736" s="101"/>
      <c r="V736" s="101"/>
      <c r="W736" s="101"/>
      <c r="X736" s="101"/>
      <c r="Y736" s="101"/>
      <c r="Z736" s="101"/>
      <c r="AA736" s="101"/>
      <c r="AB736" s="101"/>
      <c r="AC736" s="101"/>
      <c r="AD736" s="101"/>
      <c r="AE736" s="101"/>
      <c r="AF736" s="101"/>
      <c r="AG736" s="101"/>
      <c r="AH736" s="101"/>
      <c r="AI736" s="101"/>
    </row>
    <row r="737" spans="3:35">
      <c r="Q737" s="517"/>
      <c r="S737" s="101"/>
      <c r="T737" s="101"/>
      <c r="U737" s="101"/>
      <c r="V737" s="101"/>
      <c r="W737" s="101"/>
      <c r="X737" s="101"/>
      <c r="Y737" s="101"/>
      <c r="Z737" s="101"/>
      <c r="AA737" s="101"/>
      <c r="AB737" s="101"/>
      <c r="AC737" s="101"/>
      <c r="AD737" s="101"/>
      <c r="AE737" s="101"/>
      <c r="AF737" s="101"/>
      <c r="AG737" s="101"/>
      <c r="AH737" s="101"/>
      <c r="AI737" s="101"/>
    </row>
    <row r="738" spans="3:35">
      <c r="C738" s="59"/>
      <c r="D738" s="59"/>
      <c r="E738" s="63"/>
      <c r="F738" s="59"/>
      <c r="G738" s="59"/>
      <c r="H738" s="59"/>
      <c r="P738"/>
      <c r="Q738" s="517"/>
      <c r="S738" s="101"/>
      <c r="T738" s="101"/>
      <c r="U738" s="101"/>
      <c r="V738" s="101"/>
      <c r="W738" s="101"/>
      <c r="X738" s="101"/>
      <c r="Y738" s="101"/>
      <c r="Z738" s="101"/>
      <c r="AA738" s="101"/>
      <c r="AB738" s="101"/>
      <c r="AC738" s="101"/>
      <c r="AD738" s="101"/>
      <c r="AE738" s="101"/>
      <c r="AF738" s="101"/>
      <c r="AG738" s="101"/>
      <c r="AH738" s="101"/>
      <c r="AI738" s="101"/>
    </row>
    <row r="739" spans="3:35" ht="12.75" customHeight="1">
      <c r="C739" s="59"/>
      <c r="D739" s="59"/>
      <c r="E739" s="63"/>
      <c r="F739" s="59"/>
      <c r="G739" s="62"/>
      <c r="H739" s="59"/>
      <c r="P739"/>
      <c r="Q739" s="517"/>
      <c r="S739" s="101"/>
      <c r="T739" s="101"/>
      <c r="U739" s="101"/>
      <c r="V739" s="101"/>
      <c r="W739" s="101"/>
      <c r="X739" s="101"/>
      <c r="Y739" s="101"/>
      <c r="Z739" s="101"/>
      <c r="AA739" s="101"/>
      <c r="AB739" s="101"/>
      <c r="AC739" s="101"/>
      <c r="AD739" s="101"/>
      <c r="AE739" s="101"/>
      <c r="AF739" s="101"/>
      <c r="AG739" s="101"/>
      <c r="AH739" s="101"/>
      <c r="AI739" s="101"/>
    </row>
    <row r="740" spans="3:35">
      <c r="P740"/>
      <c r="Q740" s="517"/>
      <c r="S740" s="101"/>
      <c r="T740" s="101"/>
      <c r="U740" s="101"/>
      <c r="V740" s="101"/>
      <c r="W740" s="101"/>
      <c r="X740" s="101"/>
      <c r="Y740" s="101"/>
      <c r="Z740" s="101"/>
      <c r="AA740" s="101"/>
      <c r="AB740" s="101"/>
      <c r="AC740" s="101"/>
      <c r="AD740" s="101"/>
      <c r="AE740" s="101"/>
      <c r="AF740" s="101"/>
      <c r="AG740" s="101"/>
      <c r="AH740" s="101"/>
      <c r="AI740" s="101"/>
    </row>
    <row r="741" spans="3:35" ht="13.5" customHeight="1">
      <c r="P741"/>
      <c r="Q741" s="517"/>
      <c r="S741" s="101"/>
      <c r="T741" s="101"/>
      <c r="U741" s="101"/>
      <c r="V741" s="101"/>
      <c r="W741" s="101"/>
      <c r="X741" s="101"/>
      <c r="Y741" s="101"/>
      <c r="Z741" s="101"/>
      <c r="AA741" s="101"/>
      <c r="AB741" s="101"/>
      <c r="AC741" s="101"/>
      <c r="AD741" s="101"/>
      <c r="AE741" s="101"/>
      <c r="AF741" s="101"/>
      <c r="AG741" s="101"/>
      <c r="AH741" s="101"/>
      <c r="AI741" s="101"/>
    </row>
    <row r="742" spans="3:35" ht="12.75" customHeight="1">
      <c r="P742"/>
      <c r="Q742" s="517"/>
      <c r="S742" s="101"/>
      <c r="T742" s="101"/>
      <c r="U742" s="101"/>
      <c r="V742" s="101"/>
      <c r="W742" s="101"/>
      <c r="X742" s="101"/>
      <c r="Y742" s="101"/>
      <c r="Z742" s="101"/>
      <c r="AA742" s="101"/>
      <c r="AB742" s="101"/>
      <c r="AC742" s="101"/>
      <c r="AD742" s="101"/>
      <c r="AE742" s="101"/>
      <c r="AF742" s="101"/>
      <c r="AG742" s="101"/>
      <c r="AH742" s="101"/>
      <c r="AI742" s="101"/>
    </row>
    <row r="743" spans="3:35" ht="12" customHeight="1">
      <c r="P743"/>
      <c r="Q743" s="517"/>
      <c r="S743" s="101"/>
      <c r="T743" s="101"/>
      <c r="U743" s="101"/>
      <c r="V743" s="101"/>
      <c r="W743" s="101"/>
      <c r="X743" s="101"/>
      <c r="Y743" s="101"/>
      <c r="Z743" s="101"/>
      <c r="AA743" s="101"/>
      <c r="AB743" s="101"/>
      <c r="AC743" s="101"/>
      <c r="AD743" s="101"/>
      <c r="AE743" s="101"/>
      <c r="AF743" s="101"/>
      <c r="AG743" s="101"/>
      <c r="AH743" s="101"/>
      <c r="AI743" s="101"/>
    </row>
    <row r="744" spans="3:35">
      <c r="P744"/>
      <c r="Q744" s="517"/>
      <c r="S744" s="101"/>
      <c r="T744" s="101"/>
      <c r="U744" s="101"/>
      <c r="V744" s="101"/>
      <c r="W744" s="101"/>
      <c r="X744" s="101"/>
      <c r="Y744" s="101"/>
      <c r="Z744" s="101"/>
      <c r="AA744" s="101"/>
      <c r="AB744" s="101"/>
      <c r="AC744" s="101"/>
      <c r="AD744" s="101"/>
      <c r="AE744" s="101"/>
      <c r="AF744" s="101"/>
      <c r="AG744" s="101"/>
      <c r="AH744" s="101"/>
      <c r="AI744" s="101"/>
    </row>
    <row r="745" spans="3:35">
      <c r="P745"/>
      <c r="Q745" s="517"/>
      <c r="S745" s="101"/>
      <c r="T745" s="101"/>
      <c r="U745" s="101"/>
      <c r="V745" s="101"/>
      <c r="W745" s="101"/>
      <c r="X745" s="101"/>
      <c r="Y745" s="101"/>
      <c r="Z745" s="101"/>
      <c r="AA745" s="101"/>
      <c r="AB745" s="101"/>
      <c r="AC745" s="101"/>
      <c r="AD745" s="101"/>
      <c r="AE745" s="101"/>
      <c r="AF745" s="101"/>
      <c r="AG745" s="101"/>
      <c r="AH745" s="101"/>
      <c r="AI745" s="101"/>
    </row>
    <row r="746" spans="3:35">
      <c r="P746"/>
      <c r="Q746" s="517"/>
      <c r="S746" s="101"/>
      <c r="T746" s="101"/>
      <c r="U746" s="101"/>
      <c r="V746" s="101"/>
      <c r="W746" s="101"/>
      <c r="X746" s="101"/>
      <c r="Y746" s="101"/>
      <c r="Z746" s="101"/>
      <c r="AA746" s="101"/>
      <c r="AB746" s="101"/>
      <c r="AC746" s="101"/>
      <c r="AD746" s="101"/>
      <c r="AE746" s="101"/>
      <c r="AF746" s="101"/>
      <c r="AG746" s="101"/>
      <c r="AH746" s="101"/>
      <c r="AI746" s="101"/>
    </row>
    <row r="747" spans="3:35">
      <c r="P747"/>
      <c r="Q747" s="517"/>
      <c r="S747" s="101"/>
      <c r="T747" s="101"/>
      <c r="U747" s="101"/>
      <c r="V747" s="101"/>
      <c r="W747" s="101"/>
      <c r="X747" s="101"/>
      <c r="Y747" s="101"/>
      <c r="Z747" s="101"/>
      <c r="AA747" s="101"/>
      <c r="AB747" s="101"/>
      <c r="AC747" s="101"/>
      <c r="AD747" s="101"/>
      <c r="AE747" s="101"/>
      <c r="AF747" s="101"/>
      <c r="AG747" s="101"/>
      <c r="AH747" s="101"/>
      <c r="AI747" s="101"/>
    </row>
    <row r="748" spans="3:35" ht="13.5" customHeight="1">
      <c r="J748" s="6"/>
      <c r="P748"/>
      <c r="Q748" s="517"/>
      <c r="S748" s="101"/>
      <c r="T748" s="101"/>
      <c r="U748" s="101"/>
      <c r="V748" s="101"/>
      <c r="W748" s="101"/>
      <c r="X748" s="101"/>
      <c r="Y748" s="101"/>
      <c r="Z748" s="101"/>
      <c r="AA748" s="101"/>
      <c r="AB748" s="101"/>
      <c r="AC748" s="101"/>
      <c r="AD748" s="101"/>
      <c r="AE748" s="101"/>
      <c r="AF748" s="101"/>
      <c r="AG748" s="101"/>
      <c r="AH748" s="101"/>
      <c r="AI748" s="101"/>
    </row>
    <row r="749" spans="3:35">
      <c r="J749" s="6"/>
      <c r="P749"/>
      <c r="Q749" s="517"/>
      <c r="S749" s="101"/>
      <c r="T749" s="101"/>
      <c r="U749" s="101"/>
      <c r="V749" s="101"/>
      <c r="W749" s="101"/>
      <c r="X749" s="101"/>
      <c r="Y749" s="101"/>
      <c r="Z749" s="101"/>
      <c r="AA749" s="101"/>
      <c r="AB749" s="101"/>
      <c r="AC749" s="101"/>
      <c r="AD749" s="101"/>
      <c r="AE749" s="101"/>
      <c r="AF749" s="101"/>
      <c r="AG749" s="101"/>
      <c r="AH749" s="101"/>
      <c r="AI749" s="101"/>
    </row>
    <row r="750" spans="3:35" ht="12.75" customHeight="1">
      <c r="C750" s="101"/>
      <c r="D750" s="116"/>
      <c r="E750" s="541"/>
      <c r="F750" s="541"/>
      <c r="G750" s="116"/>
      <c r="H750" s="116"/>
      <c r="I750" s="116"/>
      <c r="J750" s="153"/>
      <c r="K750" s="116"/>
      <c r="L750" s="116"/>
      <c r="M750" s="116"/>
      <c r="N750" s="116"/>
      <c r="O750" s="116"/>
      <c r="P750"/>
      <c r="Q750" s="517"/>
      <c r="S750" s="101"/>
      <c r="T750" s="101"/>
      <c r="U750" s="101"/>
      <c r="V750" s="101"/>
      <c r="W750" s="101"/>
      <c r="X750" s="101"/>
      <c r="Y750" s="101"/>
      <c r="Z750" s="101"/>
      <c r="AA750" s="101"/>
      <c r="AB750" s="101"/>
      <c r="AC750" s="101"/>
      <c r="AD750" s="101"/>
      <c r="AE750" s="101"/>
      <c r="AF750" s="101"/>
      <c r="AG750" s="101"/>
      <c r="AH750" s="101"/>
      <c r="AI750" s="101"/>
    </row>
    <row r="751" spans="3:35" ht="12.75" customHeight="1">
      <c r="C751" s="101"/>
      <c r="D751" s="116"/>
      <c r="E751" s="175"/>
      <c r="F751" s="175"/>
      <c r="G751" s="116"/>
      <c r="H751" s="116"/>
      <c r="I751" s="116"/>
      <c r="J751" s="153"/>
      <c r="K751" s="116"/>
      <c r="L751" s="116"/>
      <c r="M751" s="116"/>
      <c r="N751" s="116"/>
      <c r="O751" s="116"/>
      <c r="P751"/>
      <c r="Q751" s="517"/>
      <c r="S751" s="101"/>
      <c r="T751" s="101"/>
      <c r="U751" s="101"/>
      <c r="V751" s="101"/>
      <c r="W751" s="101"/>
      <c r="X751" s="101"/>
      <c r="Y751" s="101"/>
      <c r="Z751" s="101"/>
      <c r="AA751" s="101"/>
      <c r="AB751" s="101"/>
      <c r="AC751" s="101"/>
      <c r="AD751" s="101"/>
      <c r="AE751" s="101"/>
      <c r="AF751" s="101"/>
      <c r="AG751" s="101"/>
      <c r="AH751" s="101"/>
      <c r="AI751" s="101"/>
    </row>
    <row r="752" spans="3:35" ht="12.75" customHeight="1">
      <c r="C752" s="101"/>
      <c r="D752" s="541"/>
      <c r="E752" s="203"/>
      <c r="F752" s="203"/>
      <c r="G752" s="116"/>
      <c r="H752" s="116"/>
      <c r="I752" s="116"/>
      <c r="J752" s="153"/>
      <c r="K752" s="116"/>
      <c r="L752" s="116"/>
      <c r="M752" s="116"/>
      <c r="N752" s="116"/>
      <c r="O752" s="116"/>
      <c r="P752"/>
      <c r="Q752" s="517"/>
      <c r="S752" s="101"/>
      <c r="T752" s="101"/>
      <c r="U752" s="101"/>
      <c r="V752" s="101"/>
      <c r="W752" s="101"/>
      <c r="X752" s="101"/>
      <c r="Y752" s="101"/>
      <c r="Z752" s="101"/>
      <c r="AA752" s="101"/>
      <c r="AB752" s="101"/>
      <c r="AC752" s="101"/>
      <c r="AD752" s="101"/>
      <c r="AE752" s="101"/>
      <c r="AF752" s="101"/>
      <c r="AG752" s="101"/>
      <c r="AH752" s="101"/>
      <c r="AI752" s="101"/>
    </row>
    <row r="753" spans="3:35" ht="13.5" customHeight="1">
      <c r="C753" s="101"/>
      <c r="D753" s="175"/>
      <c r="E753" s="116"/>
      <c r="F753" s="1197"/>
      <c r="G753" s="210"/>
      <c r="H753" s="352"/>
      <c r="I753" s="116"/>
      <c r="J753" s="153"/>
      <c r="K753" s="116"/>
      <c r="L753" s="116"/>
      <c r="M753" s="116"/>
      <c r="N753" s="116"/>
      <c r="O753" s="116"/>
      <c r="P753"/>
      <c r="Q753" s="517"/>
      <c r="S753" s="101"/>
      <c r="T753" s="101"/>
      <c r="U753" s="101"/>
      <c r="V753" s="101"/>
      <c r="W753" s="101"/>
      <c r="X753" s="101"/>
      <c r="Y753" s="101"/>
      <c r="Z753" s="101"/>
      <c r="AA753" s="101"/>
      <c r="AB753" s="101"/>
      <c r="AC753" s="101"/>
      <c r="AD753" s="101"/>
      <c r="AE753" s="101"/>
      <c r="AF753" s="101"/>
      <c r="AG753" s="101"/>
      <c r="AH753" s="101"/>
      <c r="AI753" s="101"/>
    </row>
    <row r="754" spans="3:35" ht="11.25" customHeight="1">
      <c r="C754" s="101"/>
      <c r="D754" s="1196"/>
      <c r="E754" s="153"/>
      <c r="F754" s="1198"/>
      <c r="G754" s="116"/>
      <c r="H754" s="116"/>
      <c r="I754" s="116"/>
      <c r="J754" s="153"/>
      <c r="K754" s="116"/>
      <c r="L754" s="116"/>
      <c r="M754" s="116"/>
      <c r="N754" s="116"/>
      <c r="O754" s="116"/>
      <c r="P754"/>
      <c r="Q754" s="517"/>
      <c r="S754" s="101"/>
      <c r="T754" s="101"/>
      <c r="U754" s="101"/>
      <c r="V754" s="101"/>
      <c r="W754" s="101"/>
      <c r="X754" s="101"/>
      <c r="Y754" s="101"/>
      <c r="Z754" s="101"/>
      <c r="AA754" s="101"/>
      <c r="AB754" s="101"/>
      <c r="AC754" s="101"/>
      <c r="AD754" s="101"/>
      <c r="AE754" s="101"/>
      <c r="AF754" s="101"/>
      <c r="AG754" s="101"/>
      <c r="AH754" s="101"/>
      <c r="AI754" s="101"/>
    </row>
    <row r="755" spans="3:35" ht="12.75" customHeight="1">
      <c r="C755" s="101"/>
      <c r="D755" s="1196"/>
      <c r="E755" s="153"/>
      <c r="F755" s="1198"/>
      <c r="G755" s="116"/>
      <c r="H755" s="116"/>
      <c r="I755" s="116"/>
      <c r="J755" s="153"/>
      <c r="K755" s="116"/>
      <c r="L755" s="116"/>
      <c r="M755" s="116"/>
      <c r="N755" s="116"/>
      <c r="O755" s="116"/>
      <c r="P755"/>
      <c r="Q755" s="517"/>
      <c r="S755" s="101"/>
      <c r="T755" s="101"/>
      <c r="U755" s="101"/>
      <c r="V755" s="101"/>
      <c r="W755" s="101"/>
      <c r="X755" s="101"/>
      <c r="Y755" s="101"/>
      <c r="Z755" s="101"/>
      <c r="AA755" s="101"/>
      <c r="AB755" s="101"/>
      <c r="AC755" s="101"/>
      <c r="AD755" s="101"/>
      <c r="AE755" s="101"/>
      <c r="AF755" s="101"/>
      <c r="AG755" s="101"/>
      <c r="AH755" s="101"/>
      <c r="AI755" s="101"/>
    </row>
    <row r="756" spans="3:35">
      <c r="C756" s="101"/>
      <c r="D756" s="1196"/>
      <c r="E756" s="153"/>
      <c r="F756" s="1198"/>
      <c r="G756" s="116"/>
      <c r="H756" s="116"/>
      <c r="I756" s="116"/>
      <c r="J756" s="153"/>
      <c r="K756" s="116"/>
      <c r="L756" s="116"/>
      <c r="M756" s="116"/>
      <c r="N756" s="116"/>
      <c r="O756" s="116"/>
      <c r="P756"/>
      <c r="Q756" s="517"/>
      <c r="S756" s="101"/>
      <c r="T756" s="101"/>
      <c r="U756" s="101"/>
      <c r="V756" s="101"/>
      <c r="W756" s="101"/>
      <c r="X756" s="101"/>
      <c r="Y756" s="101"/>
      <c r="Z756" s="101"/>
      <c r="AA756" s="101"/>
      <c r="AB756" s="101"/>
      <c r="AC756" s="101"/>
      <c r="AD756" s="101"/>
      <c r="AE756" s="101"/>
      <c r="AF756" s="101"/>
      <c r="AG756" s="101"/>
      <c r="AH756" s="101"/>
      <c r="AI756" s="101"/>
    </row>
    <row r="757" spans="3:35">
      <c r="C757" s="101"/>
      <c r="D757" s="1196"/>
      <c r="E757" s="153"/>
      <c r="F757" s="1198"/>
      <c r="G757" s="116"/>
      <c r="H757" s="116"/>
      <c r="I757" s="116"/>
      <c r="J757" s="153"/>
      <c r="K757" s="116"/>
      <c r="L757" s="116"/>
      <c r="M757" s="116"/>
      <c r="N757" s="116"/>
      <c r="O757" s="116"/>
      <c r="P757"/>
      <c r="Q757" s="517"/>
      <c r="S757" s="101"/>
      <c r="T757" s="101"/>
      <c r="U757" s="101"/>
      <c r="V757" s="101"/>
      <c r="W757" s="101"/>
      <c r="X757" s="101"/>
      <c r="Y757" s="101"/>
      <c r="Z757" s="101"/>
      <c r="AA757" s="101"/>
      <c r="AB757" s="101"/>
      <c r="AC757" s="101"/>
      <c r="AD757" s="101"/>
      <c r="AE757" s="101"/>
      <c r="AF757" s="101"/>
      <c r="AG757" s="101"/>
      <c r="AH757" s="101"/>
      <c r="AI757" s="101"/>
    </row>
    <row r="758" spans="3:35">
      <c r="C758" s="101"/>
      <c r="D758" s="1196"/>
      <c r="E758" s="153"/>
      <c r="F758" s="1198"/>
      <c r="G758" s="116"/>
      <c r="H758" s="116"/>
      <c r="I758" s="116"/>
      <c r="J758" s="153"/>
      <c r="K758" s="116"/>
      <c r="L758" s="116"/>
      <c r="M758" s="116"/>
      <c r="N758" s="116"/>
      <c r="O758" s="116"/>
      <c r="P758"/>
      <c r="Q758" s="517"/>
      <c r="S758" s="101"/>
      <c r="T758" s="101"/>
      <c r="U758" s="101"/>
      <c r="V758" s="101"/>
      <c r="W758" s="101"/>
      <c r="X758" s="101"/>
      <c r="Y758" s="101"/>
      <c r="Z758" s="101"/>
      <c r="AA758" s="101"/>
      <c r="AB758" s="101"/>
      <c r="AC758" s="101"/>
      <c r="AD758" s="101"/>
      <c r="AE758" s="101"/>
      <c r="AF758" s="101"/>
      <c r="AG758" s="101"/>
      <c r="AH758" s="101"/>
      <c r="AI758" s="101"/>
    </row>
    <row r="759" spans="3:35" ht="12.75" customHeight="1">
      <c r="C759" s="101"/>
      <c r="D759" s="1196"/>
      <c r="E759" s="153"/>
      <c r="F759" s="1198"/>
      <c r="G759" s="116"/>
      <c r="H759" s="116"/>
      <c r="I759" s="116"/>
      <c r="J759" s="153"/>
      <c r="K759" s="116"/>
      <c r="L759" s="116"/>
      <c r="M759" s="116"/>
      <c r="N759" s="116"/>
      <c r="O759" s="116"/>
      <c r="P759"/>
      <c r="Q759" s="517"/>
      <c r="S759" s="101"/>
      <c r="T759" s="101"/>
      <c r="U759" s="101"/>
      <c r="V759" s="101"/>
      <c r="W759" s="101"/>
      <c r="X759" s="101"/>
      <c r="Y759" s="101"/>
      <c r="Z759" s="101"/>
      <c r="AA759" s="101"/>
      <c r="AB759" s="101"/>
      <c r="AC759" s="101"/>
      <c r="AD759" s="101"/>
      <c r="AE759" s="101"/>
      <c r="AF759" s="101"/>
      <c r="AG759" s="101"/>
      <c r="AH759" s="101"/>
      <c r="AI759" s="101"/>
    </row>
    <row r="760" spans="3:35" ht="12" customHeight="1">
      <c r="C760" s="101"/>
      <c r="D760" s="116"/>
      <c r="E760" s="116"/>
      <c r="F760" s="116"/>
      <c r="G760" s="116"/>
      <c r="H760" s="116"/>
      <c r="I760" s="116"/>
      <c r="J760" s="153"/>
      <c r="K760" s="116"/>
      <c r="L760" s="116"/>
      <c r="M760" s="116"/>
      <c r="N760" s="116"/>
      <c r="O760" s="116"/>
      <c r="P760"/>
      <c r="Q760" s="517"/>
      <c r="S760" s="101"/>
      <c r="T760" s="101"/>
      <c r="U760" s="101"/>
      <c r="V760" s="101"/>
      <c r="W760" s="101"/>
      <c r="X760" s="101"/>
      <c r="Y760" s="101"/>
      <c r="Z760" s="101"/>
      <c r="AA760" s="101"/>
      <c r="AB760" s="101"/>
      <c r="AC760" s="101"/>
      <c r="AD760" s="101"/>
      <c r="AE760" s="101"/>
      <c r="AF760" s="101"/>
      <c r="AG760" s="101"/>
      <c r="AH760" s="101"/>
      <c r="AI760" s="101"/>
    </row>
    <row r="761" spans="3:35" ht="12.75" customHeight="1">
      <c r="J761" s="6"/>
      <c r="P761"/>
      <c r="Q761" s="517"/>
      <c r="S761" s="101"/>
      <c r="T761" s="101"/>
      <c r="U761" s="101"/>
      <c r="V761" s="101"/>
      <c r="W761" s="101"/>
      <c r="X761" s="101"/>
      <c r="Y761" s="101"/>
      <c r="Z761" s="101"/>
      <c r="AA761" s="101"/>
      <c r="AB761" s="101"/>
      <c r="AC761" s="101"/>
      <c r="AD761" s="101"/>
      <c r="AE761" s="101"/>
      <c r="AF761" s="101"/>
      <c r="AG761" s="101"/>
      <c r="AH761" s="101"/>
      <c r="AI761" s="101"/>
    </row>
    <row r="762" spans="3:35" ht="12.75" customHeight="1">
      <c r="J762" s="6"/>
      <c r="P762"/>
      <c r="Q762" s="517"/>
      <c r="S762" s="101"/>
      <c r="T762" s="101"/>
      <c r="U762" s="101"/>
      <c r="V762" s="101"/>
      <c r="W762" s="101"/>
      <c r="X762" s="101"/>
      <c r="Y762" s="101"/>
      <c r="Z762" s="101"/>
      <c r="AA762" s="101"/>
      <c r="AB762" s="101"/>
      <c r="AC762" s="101"/>
      <c r="AD762" s="101"/>
      <c r="AE762" s="101"/>
      <c r="AF762" s="101"/>
      <c r="AG762" s="101"/>
      <c r="AH762" s="101"/>
      <c r="AI762" s="101"/>
    </row>
    <row r="763" spans="3:35">
      <c r="J763" s="6"/>
      <c r="P763"/>
      <c r="Q763" s="517"/>
      <c r="S763" s="101"/>
      <c r="T763" s="101"/>
      <c r="U763" s="101"/>
      <c r="V763" s="101"/>
      <c r="W763" s="101"/>
      <c r="X763" s="101"/>
      <c r="Y763" s="101"/>
      <c r="Z763" s="101"/>
      <c r="AA763" s="101"/>
      <c r="AB763" s="101"/>
      <c r="AC763" s="101"/>
      <c r="AD763" s="101"/>
      <c r="AE763" s="101"/>
      <c r="AF763" s="101"/>
      <c r="AG763" s="101"/>
      <c r="AH763" s="101"/>
      <c r="AI763" s="101"/>
    </row>
    <row r="764" spans="3:35" ht="12.75" customHeight="1">
      <c r="J764" s="6"/>
      <c r="P764"/>
      <c r="Q764" s="517"/>
      <c r="S764" s="101"/>
      <c r="T764" s="101"/>
      <c r="U764" s="101"/>
      <c r="V764" s="101"/>
      <c r="W764" s="101"/>
      <c r="X764" s="101"/>
      <c r="Y764" s="101"/>
      <c r="Z764" s="101"/>
      <c r="AA764" s="101"/>
      <c r="AB764" s="101"/>
      <c r="AC764" s="101"/>
      <c r="AD764" s="101"/>
      <c r="AE764" s="101"/>
      <c r="AF764" s="101"/>
      <c r="AG764" s="101"/>
      <c r="AH764" s="101"/>
      <c r="AI764" s="101"/>
    </row>
    <row r="765" spans="3:35" ht="13.5" customHeight="1">
      <c r="J765" s="6"/>
      <c r="P765"/>
      <c r="Q765" s="517"/>
      <c r="S765" s="101"/>
      <c r="T765" s="101"/>
      <c r="U765" s="101"/>
      <c r="V765" s="101"/>
      <c r="W765" s="101"/>
      <c r="X765" s="101"/>
      <c r="Y765" s="101"/>
      <c r="Z765" s="101"/>
      <c r="AA765" s="101"/>
      <c r="AB765" s="101"/>
      <c r="AC765" s="101"/>
      <c r="AD765" s="101"/>
      <c r="AE765" s="101"/>
      <c r="AF765" s="101"/>
      <c r="AG765" s="101"/>
      <c r="AH765" s="101"/>
      <c r="AI765" s="101"/>
    </row>
    <row r="766" spans="3:35" ht="14.25" customHeight="1">
      <c r="S766" s="101"/>
      <c r="T766" s="101"/>
      <c r="U766" s="101"/>
      <c r="V766" s="101"/>
      <c r="W766" s="101"/>
      <c r="X766" s="101"/>
      <c r="Y766" s="101"/>
      <c r="Z766" s="101"/>
      <c r="AA766" s="101"/>
      <c r="AB766" s="101"/>
      <c r="AC766" s="101"/>
      <c r="AD766" s="101"/>
      <c r="AE766" s="101"/>
      <c r="AF766" s="101"/>
      <c r="AG766" s="101"/>
      <c r="AH766" s="101"/>
      <c r="AI766" s="101"/>
    </row>
    <row r="767" spans="3:35" ht="13.5" customHeight="1">
      <c r="S767" s="101"/>
      <c r="T767" s="101"/>
      <c r="U767" s="101"/>
      <c r="V767" s="101"/>
      <c r="W767" s="101"/>
      <c r="X767" s="101"/>
      <c r="Y767" s="101"/>
      <c r="Z767" s="101"/>
      <c r="AA767" s="101"/>
      <c r="AB767" s="101"/>
      <c r="AC767" s="101"/>
      <c r="AD767" s="101"/>
      <c r="AE767" s="101"/>
      <c r="AF767" s="101"/>
      <c r="AG767" s="101"/>
      <c r="AH767" s="101"/>
      <c r="AI767" s="101"/>
    </row>
    <row r="768" spans="3:35">
      <c r="S768" s="101"/>
      <c r="T768" s="101"/>
      <c r="U768" s="101"/>
      <c r="V768" s="101"/>
      <c r="W768" s="101"/>
      <c r="X768" s="101"/>
      <c r="Y768" s="101"/>
      <c r="Z768" s="101"/>
      <c r="AA768" s="101"/>
      <c r="AB768" s="101"/>
      <c r="AC768" s="101"/>
      <c r="AD768" s="101"/>
      <c r="AE768" s="101"/>
      <c r="AF768" s="101"/>
      <c r="AG768" s="101"/>
      <c r="AH768" s="101"/>
      <c r="AI768" s="101"/>
    </row>
    <row r="769" spans="19:35">
      <c r="S769" s="101"/>
      <c r="T769" s="101"/>
      <c r="U769" s="101"/>
      <c r="V769" s="101"/>
      <c r="W769" s="101"/>
      <c r="X769" s="101"/>
      <c r="Y769" s="101"/>
      <c r="Z769" s="101"/>
      <c r="AA769" s="101"/>
      <c r="AB769" s="101"/>
      <c r="AC769" s="101"/>
      <c r="AD769" s="101"/>
      <c r="AE769" s="101"/>
      <c r="AF769" s="101"/>
      <c r="AG769" s="101"/>
      <c r="AH769" s="101"/>
      <c r="AI769" s="101"/>
    </row>
    <row r="770" spans="19:35">
      <c r="S770" s="101"/>
      <c r="T770" s="101"/>
      <c r="U770" s="101"/>
      <c r="V770" s="101"/>
      <c r="W770" s="101"/>
      <c r="X770" s="101"/>
      <c r="Y770" s="101"/>
      <c r="Z770" s="101"/>
      <c r="AA770" s="101"/>
      <c r="AB770" s="101"/>
      <c r="AC770" s="101"/>
      <c r="AD770" s="101"/>
      <c r="AE770" s="101"/>
      <c r="AF770" s="101"/>
      <c r="AG770" s="101"/>
      <c r="AH770" s="101"/>
      <c r="AI770" s="101"/>
    </row>
    <row r="771" spans="19:35">
      <c r="S771" s="101"/>
      <c r="T771" s="101"/>
      <c r="U771" s="101"/>
      <c r="V771" s="101"/>
      <c r="W771" s="101"/>
      <c r="X771" s="101"/>
      <c r="Y771" s="101"/>
      <c r="Z771" s="101"/>
      <c r="AA771" s="101"/>
      <c r="AB771" s="101"/>
      <c r="AC771" s="101"/>
      <c r="AD771" s="101"/>
      <c r="AE771" s="101"/>
      <c r="AF771" s="101"/>
      <c r="AG771" s="101"/>
      <c r="AH771" s="101"/>
      <c r="AI771" s="101"/>
    </row>
    <row r="772" spans="19:35">
      <c r="S772" s="101"/>
      <c r="T772" s="101"/>
      <c r="U772" s="101"/>
      <c r="V772" s="101"/>
      <c r="W772" s="101"/>
      <c r="X772" s="101"/>
      <c r="Y772" s="101"/>
      <c r="Z772" s="101"/>
      <c r="AA772" s="101"/>
      <c r="AB772" s="101"/>
      <c r="AC772" s="101"/>
      <c r="AD772" s="101"/>
      <c r="AE772" s="101"/>
      <c r="AF772" s="101"/>
      <c r="AG772" s="101"/>
      <c r="AH772" s="101"/>
      <c r="AI772" s="101"/>
    </row>
    <row r="773" spans="19:35">
      <c r="S773" s="101"/>
      <c r="T773" s="101"/>
      <c r="U773" s="101"/>
      <c r="V773" s="101"/>
      <c r="W773" s="101"/>
      <c r="X773" s="101"/>
      <c r="Y773" s="101"/>
      <c r="Z773" s="101"/>
      <c r="AA773" s="101"/>
      <c r="AB773" s="101"/>
      <c r="AC773" s="101"/>
      <c r="AD773" s="101"/>
      <c r="AE773" s="101"/>
      <c r="AF773" s="101"/>
      <c r="AG773" s="101"/>
      <c r="AH773" s="101"/>
      <c r="AI773" s="101"/>
    </row>
    <row r="774" spans="19:35">
      <c r="S774" s="101"/>
      <c r="T774" s="101"/>
      <c r="U774" s="101"/>
      <c r="V774" s="101"/>
      <c r="W774" s="101"/>
      <c r="X774" s="101"/>
      <c r="Y774" s="101"/>
      <c r="Z774" s="101"/>
      <c r="AA774" s="101"/>
      <c r="AB774" s="101"/>
      <c r="AC774" s="101"/>
      <c r="AD774" s="101"/>
      <c r="AE774" s="101"/>
      <c r="AF774" s="101"/>
      <c r="AG774" s="101"/>
      <c r="AH774" s="101"/>
      <c r="AI774" s="101"/>
    </row>
    <row r="775" spans="19:35">
      <c r="S775" s="101"/>
      <c r="T775" s="101"/>
      <c r="U775" s="101"/>
      <c r="V775" s="101"/>
      <c r="W775" s="101"/>
      <c r="X775" s="101"/>
      <c r="Y775" s="101"/>
      <c r="Z775" s="101"/>
      <c r="AA775" s="101"/>
      <c r="AB775" s="101"/>
      <c r="AC775" s="101"/>
      <c r="AD775" s="101"/>
      <c r="AE775" s="101"/>
      <c r="AF775" s="101"/>
      <c r="AG775" s="101"/>
      <c r="AH775" s="101"/>
      <c r="AI775" s="101"/>
    </row>
    <row r="776" spans="19:35">
      <c r="S776" s="101"/>
      <c r="T776" s="101"/>
      <c r="U776" s="101"/>
      <c r="V776" s="101"/>
      <c r="W776" s="101"/>
      <c r="X776" s="101"/>
      <c r="Y776" s="101"/>
      <c r="Z776" s="101"/>
      <c r="AA776" s="101"/>
      <c r="AB776" s="101"/>
      <c r="AC776" s="101"/>
      <c r="AD776" s="101"/>
      <c r="AE776" s="101"/>
      <c r="AF776" s="101"/>
      <c r="AG776" s="101"/>
      <c r="AH776" s="101"/>
      <c r="AI776" s="101"/>
    </row>
    <row r="777" spans="19:35">
      <c r="S777" s="101"/>
      <c r="T777" s="101"/>
      <c r="U777" s="101"/>
      <c r="V777" s="101"/>
      <c r="W777" s="101"/>
      <c r="X777" s="101"/>
      <c r="Y777" s="101"/>
      <c r="Z777" s="101"/>
      <c r="AA777" s="101"/>
      <c r="AB777" s="101"/>
      <c r="AC777" s="101"/>
      <c r="AD777" s="101"/>
      <c r="AE777" s="101"/>
      <c r="AF777" s="101"/>
      <c r="AG777" s="101"/>
      <c r="AH777" s="101"/>
      <c r="AI777" s="101"/>
    </row>
    <row r="778" spans="19:35">
      <c r="S778" s="101"/>
      <c r="T778" s="101"/>
      <c r="U778" s="101"/>
      <c r="V778" s="101"/>
      <c r="W778" s="101"/>
      <c r="X778" s="101"/>
      <c r="Y778" s="101"/>
      <c r="Z778" s="101"/>
      <c r="AA778" s="101"/>
      <c r="AB778" s="101"/>
      <c r="AC778" s="101"/>
      <c r="AD778" s="101"/>
      <c r="AE778" s="101"/>
      <c r="AF778" s="101"/>
      <c r="AG778" s="101"/>
      <c r="AH778" s="101"/>
      <c r="AI778" s="101"/>
    </row>
    <row r="779" spans="19:35">
      <c r="S779" s="101"/>
      <c r="T779" s="101"/>
      <c r="U779" s="101"/>
      <c r="V779" s="101"/>
      <c r="W779" s="101"/>
      <c r="X779" s="101"/>
      <c r="Y779" s="101"/>
      <c r="Z779" s="101"/>
      <c r="AA779" s="101"/>
      <c r="AB779" s="101"/>
      <c r="AC779" s="101"/>
      <c r="AD779" s="101"/>
      <c r="AE779" s="101"/>
      <c r="AF779" s="101"/>
      <c r="AG779" s="101"/>
      <c r="AH779" s="101"/>
      <c r="AI779" s="101"/>
    </row>
    <row r="780" spans="19:35">
      <c r="S780" s="101"/>
      <c r="T780" s="101"/>
      <c r="U780" s="101"/>
      <c r="V780" s="101"/>
      <c r="W780" s="101"/>
      <c r="X780" s="101"/>
      <c r="Y780" s="101"/>
      <c r="Z780" s="101"/>
      <c r="AA780" s="101"/>
      <c r="AB780" s="101"/>
      <c r="AC780" s="101"/>
      <c r="AD780" s="101"/>
      <c r="AE780" s="101"/>
      <c r="AF780" s="101"/>
      <c r="AG780" s="101"/>
      <c r="AH780" s="101"/>
      <c r="AI780" s="101"/>
    </row>
    <row r="781" spans="19:35">
      <c r="S781" s="101"/>
      <c r="T781" s="101"/>
      <c r="U781" s="101"/>
      <c r="V781" s="101"/>
      <c r="W781" s="101"/>
      <c r="X781" s="101"/>
      <c r="Y781" s="101"/>
      <c r="Z781" s="101"/>
      <c r="AA781" s="101"/>
      <c r="AB781" s="101"/>
      <c r="AC781" s="101"/>
      <c r="AD781" s="101"/>
      <c r="AE781" s="101"/>
      <c r="AF781" s="101"/>
      <c r="AG781" s="101"/>
      <c r="AH781" s="101"/>
      <c r="AI781" s="101"/>
    </row>
    <row r="782" spans="19:35">
      <c r="S782" s="101"/>
      <c r="T782" s="101"/>
      <c r="U782" s="101"/>
      <c r="V782" s="101"/>
      <c r="W782" s="101"/>
      <c r="X782" s="101"/>
      <c r="Y782" s="101"/>
      <c r="Z782" s="101"/>
      <c r="AA782" s="101"/>
      <c r="AB782" s="101"/>
      <c r="AC782" s="101"/>
      <c r="AD782" s="101"/>
      <c r="AE782" s="101"/>
      <c r="AF782" s="101"/>
      <c r="AG782" s="101"/>
      <c r="AH782" s="101"/>
      <c r="AI782" s="101"/>
    </row>
    <row r="783" spans="19:35">
      <c r="S783" s="101"/>
      <c r="T783" s="101"/>
      <c r="U783" s="101"/>
      <c r="V783" s="101"/>
      <c r="W783" s="101"/>
      <c r="X783" s="101"/>
      <c r="Y783" s="101"/>
      <c r="Z783" s="101"/>
      <c r="AA783" s="101"/>
      <c r="AB783" s="101"/>
      <c r="AC783" s="101"/>
      <c r="AD783" s="101"/>
      <c r="AE783" s="101"/>
      <c r="AF783" s="101"/>
      <c r="AG783" s="101"/>
      <c r="AH783" s="101"/>
      <c r="AI783" s="101"/>
    </row>
    <row r="784" spans="19:35">
      <c r="S784" s="101"/>
      <c r="T784" s="101"/>
      <c r="U784" s="101"/>
      <c r="V784" s="101"/>
      <c r="W784" s="101"/>
      <c r="X784" s="101"/>
      <c r="Y784" s="101"/>
      <c r="Z784" s="101"/>
      <c r="AA784" s="101"/>
      <c r="AB784" s="101"/>
      <c r="AC784" s="101"/>
      <c r="AD784" s="101"/>
      <c r="AE784" s="101"/>
      <c r="AF784" s="101"/>
      <c r="AG784" s="101"/>
      <c r="AH784" s="101"/>
      <c r="AI784" s="101"/>
    </row>
    <row r="785" spans="19:35">
      <c r="S785" s="101"/>
      <c r="T785" s="101"/>
      <c r="U785" s="101"/>
      <c r="V785" s="101"/>
      <c r="W785" s="101"/>
      <c r="X785" s="101"/>
      <c r="Y785" s="101"/>
      <c r="Z785" s="101"/>
      <c r="AA785" s="101"/>
      <c r="AB785" s="101"/>
      <c r="AC785" s="101"/>
      <c r="AD785" s="101"/>
      <c r="AE785" s="101"/>
      <c r="AF785" s="101"/>
      <c r="AG785" s="101"/>
      <c r="AH785" s="101"/>
      <c r="AI785" s="101"/>
    </row>
    <row r="786" spans="19:35">
      <c r="S786" s="101"/>
      <c r="T786" s="101"/>
      <c r="U786" s="101"/>
      <c r="V786" s="101"/>
      <c r="W786" s="101"/>
      <c r="X786" s="101"/>
      <c r="Y786" s="101"/>
      <c r="Z786" s="101"/>
      <c r="AA786" s="101"/>
      <c r="AB786" s="101"/>
      <c r="AC786" s="101"/>
      <c r="AD786" s="101"/>
      <c r="AE786" s="101"/>
      <c r="AF786" s="101"/>
      <c r="AG786" s="101"/>
      <c r="AH786" s="101"/>
      <c r="AI786" s="101"/>
    </row>
    <row r="787" spans="19:35">
      <c r="S787" s="101"/>
      <c r="T787" s="101"/>
      <c r="U787" s="101"/>
      <c r="V787" s="101"/>
      <c r="W787" s="101"/>
      <c r="X787" s="101"/>
      <c r="Y787" s="101"/>
      <c r="Z787" s="101"/>
      <c r="AA787" s="101"/>
      <c r="AB787" s="101"/>
      <c r="AC787" s="101"/>
      <c r="AD787" s="101"/>
      <c r="AE787" s="101"/>
      <c r="AF787" s="101"/>
      <c r="AG787" s="101"/>
      <c r="AH787" s="101"/>
      <c r="AI787" s="101"/>
    </row>
    <row r="788" spans="19:35">
      <c r="S788" s="101"/>
      <c r="T788" s="101"/>
      <c r="U788" s="101"/>
      <c r="V788" s="101"/>
      <c r="W788" s="101"/>
      <c r="X788" s="101"/>
      <c r="Y788" s="101"/>
      <c r="Z788" s="101"/>
      <c r="AA788" s="101"/>
      <c r="AB788" s="101"/>
      <c r="AC788" s="101"/>
      <c r="AD788" s="101"/>
      <c r="AE788" s="101"/>
      <c r="AF788" s="101"/>
      <c r="AG788" s="101"/>
      <c r="AH788" s="101"/>
      <c r="AI788" s="101"/>
    </row>
    <row r="789" spans="19:35">
      <c r="S789" s="101"/>
      <c r="T789" s="101"/>
      <c r="U789" s="101"/>
      <c r="V789" s="101"/>
      <c r="W789" s="101"/>
      <c r="X789" s="101"/>
      <c r="Y789" s="101"/>
      <c r="Z789" s="101"/>
      <c r="AA789" s="101"/>
      <c r="AB789" s="101"/>
      <c r="AC789" s="101"/>
      <c r="AD789" s="101"/>
      <c r="AE789" s="101"/>
      <c r="AF789" s="101"/>
      <c r="AG789" s="101"/>
      <c r="AH789" s="101"/>
      <c r="AI789" s="101"/>
    </row>
    <row r="790" spans="19:35">
      <c r="S790" s="101"/>
      <c r="T790" s="101"/>
      <c r="U790" s="101"/>
      <c r="V790" s="101"/>
      <c r="W790" s="101"/>
      <c r="X790" s="101"/>
      <c r="Y790" s="101"/>
      <c r="Z790" s="101"/>
      <c r="AA790" s="101"/>
      <c r="AB790" s="101"/>
      <c r="AC790" s="101"/>
      <c r="AD790" s="101"/>
      <c r="AE790" s="101"/>
      <c r="AF790" s="101"/>
      <c r="AG790" s="101"/>
      <c r="AH790" s="101"/>
      <c r="AI790" s="101"/>
    </row>
    <row r="791" spans="19:35">
      <c r="S791" s="101"/>
      <c r="T791" s="101"/>
      <c r="U791" s="101"/>
      <c r="V791" s="101"/>
      <c r="W791" s="101"/>
      <c r="X791" s="101"/>
      <c r="Y791" s="101"/>
      <c r="Z791" s="101"/>
      <c r="AA791" s="101"/>
      <c r="AB791" s="101"/>
      <c r="AC791" s="101"/>
      <c r="AD791" s="101"/>
      <c r="AE791" s="101"/>
      <c r="AF791" s="101"/>
      <c r="AG791" s="101"/>
      <c r="AH791" s="101"/>
      <c r="AI791" s="101"/>
    </row>
    <row r="792" spans="19:35">
      <c r="S792" s="101"/>
      <c r="T792" s="101"/>
      <c r="U792" s="101"/>
      <c r="V792" s="101"/>
      <c r="W792" s="101"/>
      <c r="X792" s="101"/>
      <c r="Y792" s="101"/>
      <c r="Z792" s="101"/>
      <c r="AA792" s="101"/>
      <c r="AB792" s="101"/>
      <c r="AC792" s="101"/>
      <c r="AD792" s="101"/>
      <c r="AE792" s="101"/>
      <c r="AF792" s="101"/>
      <c r="AG792" s="101"/>
      <c r="AH792" s="101"/>
      <c r="AI792" s="101"/>
    </row>
    <row r="793" spans="19:35">
      <c r="S793" s="101"/>
      <c r="T793" s="101"/>
      <c r="U793" s="101"/>
      <c r="V793" s="101"/>
      <c r="W793" s="101"/>
      <c r="X793" s="101"/>
      <c r="Y793" s="101"/>
      <c r="Z793" s="101"/>
      <c r="AA793" s="101"/>
      <c r="AB793" s="101"/>
      <c r="AC793" s="101"/>
      <c r="AD793" s="101"/>
      <c r="AE793" s="101"/>
      <c r="AF793" s="101"/>
      <c r="AG793" s="101"/>
      <c r="AH793" s="101"/>
      <c r="AI793" s="101"/>
    </row>
    <row r="794" spans="19:35">
      <c r="S794" s="101"/>
      <c r="T794" s="101"/>
      <c r="U794" s="101"/>
      <c r="V794" s="101"/>
      <c r="W794" s="101"/>
      <c r="X794" s="101"/>
      <c r="Y794" s="101"/>
      <c r="Z794" s="101"/>
      <c r="AA794" s="101"/>
      <c r="AB794" s="101"/>
      <c r="AC794" s="101"/>
      <c r="AD794" s="101"/>
      <c r="AE794" s="101"/>
      <c r="AF794" s="101"/>
      <c r="AG794" s="101"/>
      <c r="AH794" s="101"/>
      <c r="AI794" s="101"/>
    </row>
    <row r="795" spans="19:35">
      <c r="S795" s="101"/>
      <c r="T795" s="101"/>
      <c r="U795" s="101"/>
      <c r="V795" s="101"/>
      <c r="W795" s="101"/>
      <c r="X795" s="101"/>
      <c r="Y795" s="101"/>
      <c r="Z795" s="101"/>
      <c r="AA795" s="101"/>
      <c r="AB795" s="101"/>
      <c r="AC795" s="101"/>
      <c r="AD795" s="101"/>
      <c r="AE795" s="101"/>
      <c r="AF795" s="101"/>
      <c r="AG795" s="101"/>
      <c r="AH795" s="101"/>
      <c r="AI795" s="101"/>
    </row>
    <row r="796" spans="19:35">
      <c r="S796" s="101"/>
      <c r="T796" s="101"/>
      <c r="U796" s="101"/>
      <c r="V796" s="101"/>
      <c r="W796" s="101"/>
      <c r="X796" s="101"/>
      <c r="Y796" s="101"/>
      <c r="Z796" s="101"/>
      <c r="AA796" s="101"/>
      <c r="AB796" s="101"/>
      <c r="AC796" s="101"/>
      <c r="AD796" s="101"/>
      <c r="AE796" s="101"/>
      <c r="AF796" s="101"/>
      <c r="AG796" s="101"/>
      <c r="AH796" s="101"/>
      <c r="AI796" s="101"/>
    </row>
    <row r="797" spans="19:35">
      <c r="S797" s="101"/>
      <c r="T797" s="101"/>
      <c r="U797" s="101"/>
      <c r="V797" s="101"/>
      <c r="W797" s="101"/>
      <c r="X797" s="101"/>
      <c r="Y797" s="101"/>
      <c r="Z797" s="101"/>
      <c r="AA797" s="101"/>
      <c r="AB797" s="101"/>
      <c r="AC797" s="101"/>
      <c r="AD797" s="101"/>
      <c r="AE797" s="101"/>
      <c r="AF797" s="101"/>
      <c r="AG797" s="101"/>
      <c r="AH797" s="101"/>
      <c r="AI797" s="101"/>
    </row>
    <row r="798" spans="19:35">
      <c r="S798" s="101"/>
      <c r="T798" s="101"/>
      <c r="U798" s="101"/>
      <c r="V798" s="101"/>
      <c r="W798" s="101"/>
      <c r="X798" s="101"/>
      <c r="Y798" s="101"/>
      <c r="Z798" s="101"/>
      <c r="AA798" s="101"/>
      <c r="AB798" s="101"/>
      <c r="AC798" s="101"/>
      <c r="AD798" s="101"/>
      <c r="AE798" s="101"/>
      <c r="AF798" s="101"/>
      <c r="AG798" s="101"/>
      <c r="AH798" s="101"/>
      <c r="AI798" s="101"/>
    </row>
    <row r="799" spans="19:35">
      <c r="S799" s="101"/>
      <c r="T799" s="101"/>
      <c r="U799" s="101"/>
      <c r="V799" s="101"/>
      <c r="W799" s="101"/>
      <c r="X799" s="101"/>
      <c r="Y799" s="101"/>
      <c r="Z799" s="101"/>
      <c r="AA799" s="101"/>
      <c r="AB799" s="101"/>
      <c r="AC799" s="101"/>
      <c r="AD799" s="101"/>
      <c r="AE799" s="101"/>
      <c r="AF799" s="101"/>
      <c r="AG799" s="101"/>
      <c r="AH799" s="101"/>
      <c r="AI799" s="101"/>
    </row>
    <row r="800" spans="19:35">
      <c r="S800" s="101"/>
      <c r="T800" s="101"/>
      <c r="U800" s="101"/>
      <c r="V800" s="101"/>
      <c r="W800" s="101"/>
      <c r="X800" s="101"/>
      <c r="Y800" s="101"/>
      <c r="Z800" s="101"/>
      <c r="AA800" s="101"/>
      <c r="AB800" s="101"/>
      <c r="AC800" s="101"/>
      <c r="AD800" s="101"/>
      <c r="AE800" s="101"/>
      <c r="AF800" s="101"/>
      <c r="AG800" s="101"/>
      <c r="AH800" s="101"/>
      <c r="AI800" s="101"/>
    </row>
    <row r="801" spans="19:35">
      <c r="S801" s="101"/>
      <c r="T801" s="101"/>
      <c r="U801" s="101"/>
      <c r="V801" s="101"/>
      <c r="W801" s="101"/>
      <c r="X801" s="101"/>
      <c r="Y801" s="101"/>
      <c r="Z801" s="101"/>
      <c r="AA801" s="101"/>
      <c r="AB801" s="101"/>
      <c r="AC801" s="101"/>
      <c r="AD801" s="101"/>
      <c r="AE801" s="101"/>
      <c r="AF801" s="101"/>
      <c r="AG801" s="101"/>
      <c r="AH801" s="101"/>
      <c r="AI801" s="101"/>
    </row>
    <row r="802" spans="19:35">
      <c r="S802" s="101"/>
      <c r="T802" s="101"/>
      <c r="U802" s="101"/>
      <c r="V802" s="101"/>
      <c r="W802" s="101"/>
      <c r="X802" s="101"/>
      <c r="Y802" s="101"/>
      <c r="Z802" s="101"/>
      <c r="AA802" s="101"/>
      <c r="AB802" s="101"/>
      <c r="AC802" s="101"/>
      <c r="AD802" s="101"/>
      <c r="AE802" s="101"/>
      <c r="AF802" s="101"/>
      <c r="AG802" s="101"/>
      <c r="AH802" s="101"/>
      <c r="AI802" s="101"/>
    </row>
    <row r="803" spans="19:35">
      <c r="S803" s="101"/>
      <c r="T803" s="101"/>
      <c r="U803" s="101"/>
      <c r="V803" s="101"/>
      <c r="W803" s="101"/>
      <c r="X803" s="101"/>
      <c r="Y803" s="101"/>
      <c r="Z803" s="101"/>
      <c r="AA803" s="101"/>
      <c r="AB803" s="101"/>
      <c r="AC803" s="101"/>
      <c r="AD803" s="101"/>
      <c r="AE803" s="101"/>
      <c r="AF803" s="101"/>
      <c r="AG803" s="101"/>
      <c r="AH803" s="101"/>
      <c r="AI803" s="101"/>
    </row>
    <row r="804" spans="19:35">
      <c r="S804" s="101"/>
      <c r="T804" s="101"/>
      <c r="U804" s="101"/>
      <c r="V804" s="101"/>
      <c r="W804" s="101"/>
      <c r="X804" s="101"/>
      <c r="Y804" s="101"/>
      <c r="Z804" s="101"/>
      <c r="AA804" s="101"/>
      <c r="AB804" s="101"/>
      <c r="AC804" s="101"/>
      <c r="AD804" s="101"/>
      <c r="AE804" s="101"/>
      <c r="AF804" s="101"/>
      <c r="AG804" s="101"/>
      <c r="AH804" s="101"/>
      <c r="AI804" s="101"/>
    </row>
    <row r="805" spans="19:35">
      <c r="S805" s="101"/>
      <c r="T805" s="101"/>
      <c r="U805" s="101"/>
      <c r="V805" s="101"/>
      <c r="W805" s="101"/>
      <c r="X805" s="101"/>
      <c r="Y805" s="101"/>
      <c r="Z805" s="101"/>
      <c r="AA805" s="101"/>
      <c r="AB805" s="101"/>
      <c r="AC805" s="101"/>
      <c r="AD805" s="101"/>
      <c r="AE805" s="101"/>
      <c r="AF805" s="101"/>
      <c r="AG805" s="101"/>
      <c r="AH805" s="101"/>
      <c r="AI805" s="101"/>
    </row>
    <row r="806" spans="19:35">
      <c r="S806" s="101"/>
      <c r="T806" s="101"/>
      <c r="U806" s="101"/>
      <c r="V806" s="101"/>
      <c r="W806" s="101"/>
      <c r="X806" s="101"/>
      <c r="Y806" s="101"/>
      <c r="Z806" s="101"/>
      <c r="AA806" s="101"/>
      <c r="AB806" s="101"/>
      <c r="AC806" s="101"/>
      <c r="AD806" s="101"/>
      <c r="AE806" s="101"/>
      <c r="AF806" s="101"/>
      <c r="AG806" s="101"/>
      <c r="AH806" s="101"/>
      <c r="AI806" s="101"/>
    </row>
    <row r="807" spans="19:35">
      <c r="S807" s="101"/>
      <c r="T807" s="101"/>
      <c r="U807" s="101"/>
      <c r="V807" s="101"/>
      <c r="W807" s="101"/>
      <c r="X807" s="101"/>
      <c r="Y807" s="101"/>
      <c r="Z807" s="101"/>
      <c r="AA807" s="101"/>
      <c r="AB807" s="101"/>
      <c r="AC807" s="101"/>
      <c r="AD807" s="101"/>
      <c r="AE807" s="101"/>
      <c r="AF807" s="101"/>
      <c r="AG807" s="101"/>
      <c r="AH807" s="101"/>
      <c r="AI807" s="101"/>
    </row>
    <row r="808" spans="19:35">
      <c r="S808" s="101"/>
      <c r="T808" s="101"/>
      <c r="U808" s="101"/>
      <c r="V808" s="101"/>
      <c r="W808" s="101"/>
      <c r="X808" s="101"/>
      <c r="Y808" s="101"/>
      <c r="Z808" s="101"/>
      <c r="AA808" s="101"/>
      <c r="AB808" s="101"/>
      <c r="AC808" s="101"/>
      <c r="AD808" s="101"/>
      <c r="AE808" s="101"/>
      <c r="AF808" s="101"/>
      <c r="AG808" s="101"/>
      <c r="AH808" s="101"/>
      <c r="AI808" s="101"/>
    </row>
    <row r="809" spans="19:35">
      <c r="S809" s="101"/>
      <c r="T809" s="101"/>
      <c r="U809" s="101"/>
      <c r="V809" s="101"/>
      <c r="W809" s="101"/>
      <c r="X809" s="101"/>
      <c r="Y809" s="101"/>
      <c r="Z809" s="101"/>
      <c r="AA809" s="101"/>
      <c r="AB809" s="101"/>
      <c r="AC809" s="101"/>
      <c r="AD809" s="101"/>
      <c r="AE809" s="101"/>
      <c r="AF809" s="101"/>
      <c r="AG809" s="101"/>
      <c r="AH809" s="101"/>
      <c r="AI809" s="101"/>
    </row>
    <row r="810" spans="19:35">
      <c r="S810" s="101"/>
      <c r="T810" s="101"/>
      <c r="U810" s="101"/>
      <c r="V810" s="101"/>
      <c r="W810" s="101"/>
      <c r="X810" s="101"/>
      <c r="Y810" s="101"/>
      <c r="Z810" s="101"/>
      <c r="AA810" s="101"/>
      <c r="AB810" s="101"/>
      <c r="AC810" s="101"/>
      <c r="AD810" s="101"/>
      <c r="AE810" s="101"/>
      <c r="AF810" s="101"/>
      <c r="AG810" s="101"/>
      <c r="AH810" s="101"/>
      <c r="AI810" s="101"/>
    </row>
    <row r="811" spans="19:35">
      <c r="S811" s="101"/>
      <c r="T811" s="101"/>
      <c r="U811" s="101"/>
      <c r="V811" s="101"/>
      <c r="W811" s="101"/>
      <c r="X811" s="101"/>
      <c r="Y811" s="101"/>
      <c r="Z811" s="101"/>
      <c r="AA811" s="101"/>
      <c r="AB811" s="101"/>
      <c r="AC811" s="101"/>
      <c r="AD811" s="101"/>
      <c r="AE811" s="101"/>
      <c r="AF811" s="101"/>
      <c r="AG811" s="101"/>
      <c r="AH811" s="101"/>
      <c r="AI811" s="101"/>
    </row>
    <row r="812" spans="19:35">
      <c r="S812" s="101"/>
      <c r="T812" s="101"/>
      <c r="U812" s="101"/>
      <c r="V812" s="101"/>
      <c r="W812" s="101"/>
      <c r="X812" s="101"/>
      <c r="Y812" s="101"/>
      <c r="Z812" s="101"/>
      <c r="AA812" s="101"/>
      <c r="AB812" s="101"/>
      <c r="AC812" s="101"/>
      <c r="AD812" s="101"/>
      <c r="AE812" s="101"/>
      <c r="AF812" s="101"/>
      <c r="AG812" s="101"/>
      <c r="AH812" s="101"/>
      <c r="AI812" s="101"/>
    </row>
    <row r="813" spans="19:35">
      <c r="S813" s="101"/>
      <c r="T813" s="101"/>
      <c r="U813" s="101"/>
      <c r="V813" s="101"/>
      <c r="W813" s="101"/>
      <c r="X813" s="101"/>
      <c r="Y813" s="101"/>
      <c r="Z813" s="101"/>
      <c r="AA813" s="101"/>
      <c r="AB813" s="101"/>
      <c r="AC813" s="101"/>
      <c r="AD813" s="101"/>
      <c r="AE813" s="101"/>
      <c r="AF813" s="101"/>
      <c r="AG813" s="101"/>
      <c r="AH813" s="101"/>
      <c r="AI813" s="101"/>
    </row>
    <row r="814" spans="19:35">
      <c r="S814" s="101"/>
      <c r="T814" s="101"/>
      <c r="U814" s="101"/>
      <c r="V814" s="101"/>
      <c r="W814" s="101"/>
      <c r="X814" s="101"/>
      <c r="Y814" s="101"/>
      <c r="Z814" s="101"/>
      <c r="AA814" s="101"/>
      <c r="AB814" s="101"/>
      <c r="AC814" s="101"/>
      <c r="AD814" s="101"/>
      <c r="AE814" s="101"/>
      <c r="AF814" s="101"/>
      <c r="AG814" s="101"/>
      <c r="AH814" s="101"/>
      <c r="AI814" s="101"/>
    </row>
    <row r="815" spans="19:35">
      <c r="S815" s="101"/>
      <c r="T815" s="101"/>
      <c r="U815" s="101"/>
      <c r="V815" s="101"/>
      <c r="W815" s="101"/>
      <c r="X815" s="101"/>
      <c r="Y815" s="101"/>
      <c r="Z815" s="101"/>
      <c r="AA815" s="101"/>
      <c r="AB815" s="101"/>
      <c r="AC815" s="101"/>
      <c r="AD815" s="101"/>
      <c r="AE815" s="101"/>
      <c r="AF815" s="101"/>
      <c r="AG815" s="101"/>
      <c r="AH815" s="101"/>
      <c r="AI815" s="101"/>
    </row>
    <row r="816" spans="19:35">
      <c r="S816" s="101"/>
      <c r="T816" s="101"/>
      <c r="U816" s="101"/>
      <c r="V816" s="101"/>
      <c r="W816" s="101"/>
      <c r="X816" s="101"/>
      <c r="Y816" s="101"/>
      <c r="Z816" s="101"/>
      <c r="AA816" s="101"/>
      <c r="AB816" s="101"/>
      <c r="AC816" s="101"/>
      <c r="AD816" s="101"/>
      <c r="AE816" s="101"/>
      <c r="AF816" s="101"/>
      <c r="AG816" s="101"/>
      <c r="AH816" s="101"/>
      <c r="AI816" s="101"/>
    </row>
    <row r="817" spans="10:35">
      <c r="S817" s="101"/>
      <c r="T817" s="101"/>
      <c r="U817" s="101"/>
      <c r="V817" s="101"/>
      <c r="W817" s="101"/>
      <c r="X817" s="101"/>
      <c r="Y817" s="101"/>
      <c r="Z817" s="101"/>
      <c r="AA817" s="101"/>
      <c r="AB817" s="101"/>
      <c r="AC817" s="101"/>
      <c r="AD817" s="101"/>
      <c r="AE817" s="101"/>
      <c r="AF817" s="101"/>
      <c r="AG817" s="101"/>
      <c r="AH817" s="101"/>
      <c r="AI817" s="101"/>
    </row>
    <row r="818" spans="10:35">
      <c r="S818" s="101"/>
      <c r="T818" s="101"/>
      <c r="U818" s="101"/>
      <c r="V818" s="101"/>
      <c r="W818" s="101"/>
      <c r="X818" s="101"/>
      <c r="Y818" s="101"/>
      <c r="Z818" s="101"/>
      <c r="AA818" s="101"/>
      <c r="AB818" s="101"/>
      <c r="AC818" s="101"/>
      <c r="AD818" s="101"/>
      <c r="AE818" s="101"/>
      <c r="AF818" s="101"/>
      <c r="AG818" s="101"/>
      <c r="AH818" s="101"/>
      <c r="AI818" s="101"/>
    </row>
    <row r="819" spans="10:35">
      <c r="S819" s="101"/>
      <c r="T819" s="101"/>
      <c r="U819" s="101"/>
      <c r="V819" s="101"/>
      <c r="W819" s="101"/>
      <c r="X819" s="101"/>
      <c r="Y819" s="101"/>
      <c r="Z819" s="101"/>
      <c r="AA819" s="101"/>
      <c r="AB819" s="101"/>
      <c r="AC819" s="101"/>
      <c r="AD819" s="101"/>
      <c r="AE819" s="101"/>
      <c r="AF819" s="101"/>
      <c r="AG819" s="101"/>
      <c r="AH819" s="101"/>
      <c r="AI819" s="101"/>
    </row>
    <row r="820" spans="10:35">
      <c r="S820" s="101"/>
      <c r="T820" s="101"/>
      <c r="U820" s="101"/>
      <c r="V820" s="101"/>
      <c r="W820" s="101"/>
      <c r="X820" s="101"/>
      <c r="Y820" s="101"/>
      <c r="Z820" s="101"/>
      <c r="AA820" s="101"/>
      <c r="AB820" s="101"/>
      <c r="AC820" s="101"/>
      <c r="AD820" s="101"/>
      <c r="AE820" s="101"/>
      <c r="AF820" s="101"/>
      <c r="AG820" s="101"/>
      <c r="AH820" s="101"/>
      <c r="AI820" s="101"/>
    </row>
    <row r="821" spans="10:35">
      <c r="S821" s="101"/>
      <c r="T821" s="101"/>
      <c r="U821" s="101"/>
      <c r="V821" s="101"/>
      <c r="W821" s="101"/>
      <c r="X821" s="101"/>
      <c r="Y821" s="101"/>
      <c r="Z821" s="101"/>
      <c r="AA821" s="101"/>
      <c r="AB821" s="101"/>
      <c r="AC821" s="101"/>
      <c r="AD821" s="101"/>
      <c r="AE821" s="101"/>
      <c r="AF821" s="101"/>
      <c r="AG821" s="101"/>
      <c r="AH821" s="101"/>
      <c r="AI821" s="101"/>
    </row>
    <row r="822" spans="10:35">
      <c r="S822" s="101"/>
      <c r="T822" s="101"/>
      <c r="U822" s="101"/>
      <c r="V822" s="101"/>
      <c r="W822" s="101"/>
      <c r="X822" s="101"/>
      <c r="Y822" s="101"/>
      <c r="Z822" s="101"/>
      <c r="AA822" s="101"/>
      <c r="AB822" s="101"/>
      <c r="AC822" s="101"/>
      <c r="AD822" s="101"/>
      <c r="AE822" s="101"/>
      <c r="AF822" s="101"/>
      <c r="AG822" s="101"/>
      <c r="AH822" s="101"/>
      <c r="AI822" s="101"/>
    </row>
    <row r="823" spans="10:35">
      <c r="J823" s="6"/>
      <c r="P823"/>
      <c r="Q823" s="517"/>
      <c r="S823" s="101"/>
      <c r="T823" s="101"/>
      <c r="U823" s="101"/>
      <c r="V823" s="101"/>
      <c r="W823" s="101"/>
      <c r="X823" s="101"/>
      <c r="Y823" s="101"/>
      <c r="Z823" s="101"/>
      <c r="AA823" s="101"/>
      <c r="AB823" s="101"/>
      <c r="AC823" s="101"/>
      <c r="AD823" s="101"/>
      <c r="AE823" s="101"/>
      <c r="AF823" s="101"/>
      <c r="AG823" s="101"/>
      <c r="AH823" s="101"/>
      <c r="AI823" s="101"/>
    </row>
    <row r="824" spans="10:35">
      <c r="J824" s="6"/>
      <c r="P824"/>
      <c r="Q824" s="517"/>
      <c r="S824" s="101"/>
      <c r="T824" s="101"/>
      <c r="U824" s="101"/>
      <c r="V824" s="101"/>
      <c r="W824" s="101"/>
      <c r="X824" s="101"/>
      <c r="Y824" s="101"/>
      <c r="Z824" s="101"/>
      <c r="AA824" s="101"/>
      <c r="AB824" s="101"/>
      <c r="AC824" s="101"/>
      <c r="AD824" s="101"/>
      <c r="AE824" s="101"/>
      <c r="AF824" s="101"/>
      <c r="AG824" s="101"/>
      <c r="AH824" s="101"/>
      <c r="AI824" s="101"/>
    </row>
    <row r="825" spans="10:35">
      <c r="J825" s="6"/>
      <c r="P825"/>
      <c r="Q825" s="517"/>
      <c r="S825" s="101"/>
      <c r="T825" s="101"/>
      <c r="U825" s="101"/>
      <c r="V825" s="101"/>
      <c r="W825" s="101"/>
      <c r="X825" s="101"/>
      <c r="Y825" s="101"/>
      <c r="Z825" s="101"/>
      <c r="AA825" s="101"/>
      <c r="AB825" s="101"/>
      <c r="AC825" s="101"/>
      <c r="AD825" s="101"/>
      <c r="AE825" s="101"/>
      <c r="AF825" s="101"/>
      <c r="AG825" s="101"/>
      <c r="AH825" s="101"/>
      <c r="AI825" s="101"/>
    </row>
    <row r="826" spans="10:35">
      <c r="J826" s="6"/>
      <c r="P826"/>
      <c r="Q826" s="517"/>
      <c r="S826" s="101"/>
      <c r="T826" s="101"/>
      <c r="U826" s="101"/>
      <c r="V826" s="101"/>
      <c r="W826" s="101"/>
      <c r="X826" s="101"/>
      <c r="Y826" s="101"/>
      <c r="Z826" s="101"/>
      <c r="AA826" s="101"/>
      <c r="AB826" s="101"/>
      <c r="AC826" s="101"/>
      <c r="AD826" s="101"/>
      <c r="AE826" s="101"/>
      <c r="AF826" s="101"/>
      <c r="AG826" s="101"/>
      <c r="AH826" s="101"/>
      <c r="AI826" s="101"/>
    </row>
    <row r="827" spans="10:35">
      <c r="J827" s="6"/>
      <c r="P827"/>
      <c r="Q827" s="517"/>
      <c r="S827" s="101"/>
      <c r="T827" s="101"/>
      <c r="U827" s="101"/>
      <c r="V827" s="101"/>
      <c r="W827" s="101"/>
      <c r="X827" s="101"/>
      <c r="Y827" s="101"/>
      <c r="Z827" s="101"/>
      <c r="AA827" s="101"/>
      <c r="AB827" s="101"/>
      <c r="AC827" s="101"/>
      <c r="AD827" s="101"/>
      <c r="AE827" s="101"/>
      <c r="AF827" s="101"/>
      <c r="AG827" s="101"/>
      <c r="AH827" s="101"/>
      <c r="AI827" s="101"/>
    </row>
    <row r="828" spans="10:35">
      <c r="J828" s="6"/>
      <c r="P828"/>
      <c r="Q828" s="517"/>
      <c r="S828" s="101"/>
      <c r="T828" s="101"/>
      <c r="U828" s="101"/>
      <c r="V828" s="101"/>
      <c r="W828" s="101"/>
      <c r="X828" s="101"/>
      <c r="Y828" s="101"/>
      <c r="Z828" s="101"/>
      <c r="AA828" s="101"/>
      <c r="AB828" s="101"/>
      <c r="AC828" s="101"/>
      <c r="AD828" s="101"/>
      <c r="AE828" s="101"/>
      <c r="AF828" s="101"/>
      <c r="AG828" s="101"/>
      <c r="AH828" s="101"/>
      <c r="AI828" s="101"/>
    </row>
    <row r="829" spans="10:35">
      <c r="J829" s="6"/>
      <c r="P829"/>
      <c r="Q829" s="517"/>
      <c r="S829" s="101"/>
      <c r="T829" s="101"/>
      <c r="U829" s="101"/>
      <c r="V829" s="101"/>
      <c r="W829" s="101"/>
      <c r="X829" s="101"/>
      <c r="Y829" s="101"/>
      <c r="Z829" s="101"/>
      <c r="AA829" s="101"/>
      <c r="AB829" s="101"/>
      <c r="AC829" s="101"/>
      <c r="AD829" s="101"/>
      <c r="AE829" s="101"/>
      <c r="AF829" s="101"/>
      <c r="AG829" s="101"/>
      <c r="AH829" s="101"/>
      <c r="AI829" s="101"/>
    </row>
    <row r="830" spans="10:35">
      <c r="J830" s="6"/>
      <c r="P830"/>
      <c r="Q830" s="517"/>
      <c r="S830" s="101"/>
      <c r="T830" s="101"/>
      <c r="U830" s="101"/>
      <c r="V830" s="101"/>
      <c r="W830" s="101"/>
      <c r="X830" s="101"/>
      <c r="Y830" s="101"/>
      <c r="Z830" s="101"/>
      <c r="AA830" s="101"/>
      <c r="AB830" s="101"/>
      <c r="AC830" s="101"/>
      <c r="AD830" s="101"/>
      <c r="AE830" s="101"/>
      <c r="AF830" s="101"/>
      <c r="AG830" s="101"/>
      <c r="AH830" s="101"/>
      <c r="AI830" s="101"/>
    </row>
    <row r="831" spans="10:35">
      <c r="J831" s="6"/>
      <c r="P831"/>
      <c r="Q831" s="517"/>
      <c r="S831" s="101"/>
      <c r="T831" s="101"/>
      <c r="U831" s="101"/>
      <c r="V831" s="101"/>
      <c r="W831" s="101"/>
      <c r="X831" s="101"/>
      <c r="Y831" s="101"/>
      <c r="Z831" s="101"/>
      <c r="AA831" s="101"/>
      <c r="AB831" s="101"/>
      <c r="AC831" s="101"/>
      <c r="AD831" s="101"/>
      <c r="AE831" s="101"/>
      <c r="AF831" s="101"/>
      <c r="AG831" s="101"/>
      <c r="AH831" s="101"/>
      <c r="AI831" s="101"/>
    </row>
    <row r="832" spans="10:35">
      <c r="J832" s="6"/>
      <c r="P832"/>
      <c r="Q832" s="517"/>
      <c r="S832" s="101"/>
      <c r="T832" s="101"/>
      <c r="U832" s="101"/>
      <c r="V832" s="101"/>
      <c r="W832" s="101"/>
      <c r="X832" s="101"/>
      <c r="Y832" s="101"/>
      <c r="Z832" s="101"/>
      <c r="AA832" s="101"/>
      <c r="AB832" s="101"/>
      <c r="AC832" s="101"/>
      <c r="AD832" s="101"/>
      <c r="AE832" s="101"/>
      <c r="AF832" s="101"/>
      <c r="AG832" s="101"/>
      <c r="AH832" s="101"/>
      <c r="AI832" s="101"/>
    </row>
    <row r="833" spans="10:35">
      <c r="J833" s="6"/>
      <c r="P833"/>
      <c r="Q833" s="517"/>
      <c r="S833" s="101"/>
      <c r="T833" s="101"/>
      <c r="U833" s="101"/>
      <c r="V833" s="101"/>
      <c r="W833" s="101"/>
      <c r="X833" s="101"/>
      <c r="Y833" s="101"/>
      <c r="Z833" s="101"/>
      <c r="AA833" s="101"/>
      <c r="AB833" s="101"/>
      <c r="AC833" s="101"/>
      <c r="AD833" s="101"/>
      <c r="AE833" s="101"/>
      <c r="AF833" s="101"/>
      <c r="AG833" s="101"/>
      <c r="AH833" s="101"/>
      <c r="AI833" s="101"/>
    </row>
    <row r="834" spans="10:35">
      <c r="J834" s="6"/>
      <c r="P834"/>
      <c r="Q834" s="517"/>
      <c r="S834" s="101"/>
      <c r="T834" s="101"/>
      <c r="U834" s="101"/>
      <c r="V834" s="101"/>
      <c r="W834" s="101"/>
      <c r="X834" s="101"/>
      <c r="Y834" s="101"/>
      <c r="Z834" s="101"/>
      <c r="AA834" s="101"/>
      <c r="AB834" s="101"/>
      <c r="AC834" s="101"/>
      <c r="AD834" s="101"/>
      <c r="AE834" s="101"/>
      <c r="AF834" s="101"/>
      <c r="AG834" s="101"/>
      <c r="AH834" s="101"/>
      <c r="AI834" s="101"/>
    </row>
    <row r="835" spans="10:35">
      <c r="J835" s="6"/>
      <c r="P835"/>
      <c r="S835" s="101"/>
      <c r="T835" s="101"/>
      <c r="U835" s="101"/>
      <c r="V835" s="101"/>
      <c r="W835" s="101"/>
      <c r="X835" s="101"/>
      <c r="Y835" s="101"/>
      <c r="Z835" s="101"/>
      <c r="AA835" s="101"/>
      <c r="AB835" s="101"/>
      <c r="AC835" s="101"/>
      <c r="AD835" s="101"/>
      <c r="AE835" s="101"/>
      <c r="AF835" s="101"/>
      <c r="AG835" s="101"/>
      <c r="AH835" s="101"/>
      <c r="AI835" s="101"/>
    </row>
    <row r="836" spans="10:35">
      <c r="J836" s="6"/>
      <c r="P836"/>
      <c r="S836" s="101"/>
      <c r="T836" s="101"/>
      <c r="U836" s="101"/>
      <c r="V836" s="101"/>
      <c r="W836" s="101"/>
      <c r="X836" s="101"/>
      <c r="Y836" s="101"/>
      <c r="Z836" s="101"/>
      <c r="AA836" s="101"/>
      <c r="AB836" s="101"/>
      <c r="AC836" s="101"/>
      <c r="AD836" s="101"/>
      <c r="AE836" s="101"/>
      <c r="AF836" s="101"/>
      <c r="AG836" s="101"/>
      <c r="AH836" s="101"/>
      <c r="AI836" s="101"/>
    </row>
    <row r="837" spans="10:35">
      <c r="J837" s="6"/>
      <c r="P837"/>
      <c r="S837" s="101"/>
      <c r="T837" s="101"/>
      <c r="U837" s="101"/>
      <c r="V837" s="101"/>
      <c r="W837" s="101"/>
      <c r="X837" s="101"/>
      <c r="Y837" s="101"/>
      <c r="Z837" s="101"/>
      <c r="AA837" s="101"/>
      <c r="AB837" s="101"/>
      <c r="AC837" s="101"/>
      <c r="AD837" s="101"/>
      <c r="AE837" s="101"/>
      <c r="AF837" s="101"/>
      <c r="AG837" s="101"/>
      <c r="AH837" s="101"/>
      <c r="AI837" s="101"/>
    </row>
    <row r="838" spans="10:35">
      <c r="J838" s="6"/>
      <c r="P838"/>
      <c r="S838" s="101"/>
      <c r="T838" s="101"/>
      <c r="U838" s="101"/>
      <c r="V838" s="101"/>
      <c r="W838" s="101"/>
      <c r="X838" s="101"/>
      <c r="Y838" s="101"/>
      <c r="Z838" s="101"/>
      <c r="AA838" s="101"/>
      <c r="AB838" s="101"/>
      <c r="AC838" s="101"/>
      <c r="AD838" s="101"/>
      <c r="AE838" s="101"/>
      <c r="AF838" s="101"/>
      <c r="AG838" s="101"/>
      <c r="AH838" s="101"/>
      <c r="AI838" s="101"/>
    </row>
    <row r="839" spans="10:35">
      <c r="J839" s="6"/>
      <c r="P839"/>
      <c r="S839" s="101"/>
      <c r="T839" s="101"/>
      <c r="U839" s="101"/>
      <c r="V839" s="101"/>
      <c r="W839" s="101"/>
      <c r="X839" s="101"/>
      <c r="Y839" s="101"/>
      <c r="Z839" s="101"/>
      <c r="AA839" s="101"/>
      <c r="AB839" s="101"/>
      <c r="AC839" s="101"/>
      <c r="AD839" s="101"/>
      <c r="AE839" s="101"/>
      <c r="AF839" s="101"/>
      <c r="AG839" s="101"/>
      <c r="AH839" s="101"/>
      <c r="AI839" s="101"/>
    </row>
    <row r="840" spans="10:35">
      <c r="J840" s="6"/>
      <c r="P840"/>
      <c r="S840" s="101"/>
      <c r="T840" s="101"/>
      <c r="U840" s="101"/>
      <c r="V840" s="101"/>
      <c r="W840" s="101"/>
      <c r="X840" s="101"/>
      <c r="Y840" s="101"/>
      <c r="Z840" s="101"/>
      <c r="AA840" s="101"/>
      <c r="AB840" s="101"/>
      <c r="AC840" s="101"/>
      <c r="AD840" s="101"/>
      <c r="AE840" s="101"/>
      <c r="AF840" s="101"/>
      <c r="AG840" s="101"/>
      <c r="AH840" s="101"/>
      <c r="AI840" s="101"/>
    </row>
    <row r="841" spans="10:35">
      <c r="J841" s="6"/>
      <c r="P841"/>
      <c r="S841" s="101"/>
      <c r="T841" s="101"/>
      <c r="U841" s="101"/>
      <c r="V841" s="101"/>
      <c r="W841" s="101"/>
      <c r="X841" s="101"/>
      <c r="Y841" s="101"/>
      <c r="Z841" s="101"/>
      <c r="AA841" s="101"/>
      <c r="AB841" s="101"/>
      <c r="AC841" s="101"/>
      <c r="AD841" s="101"/>
      <c r="AE841" s="101"/>
      <c r="AF841" s="101"/>
      <c r="AG841" s="101"/>
      <c r="AH841" s="101"/>
      <c r="AI841" s="101"/>
    </row>
    <row r="842" spans="10:35">
      <c r="J842" s="6"/>
      <c r="P842"/>
      <c r="S842" s="101"/>
      <c r="T842" s="101"/>
      <c r="U842" s="101"/>
      <c r="V842" s="101"/>
      <c r="W842" s="101"/>
      <c r="X842" s="101"/>
      <c r="Y842" s="101"/>
      <c r="Z842" s="101"/>
      <c r="AA842" s="101"/>
      <c r="AB842" s="101"/>
      <c r="AC842" s="101"/>
      <c r="AD842" s="101"/>
      <c r="AE842" s="101"/>
      <c r="AF842" s="101"/>
      <c r="AG842" s="101"/>
      <c r="AH842" s="101"/>
      <c r="AI842" s="101"/>
    </row>
    <row r="843" spans="10:35">
      <c r="J843" s="6"/>
      <c r="P843"/>
      <c r="S843" s="101"/>
      <c r="T843" s="101"/>
      <c r="U843" s="101"/>
      <c r="V843" s="101"/>
      <c r="W843" s="101"/>
      <c r="X843" s="101"/>
      <c r="Y843" s="101"/>
      <c r="Z843" s="101"/>
      <c r="AA843" s="101"/>
      <c r="AB843" s="101"/>
      <c r="AC843" s="101"/>
      <c r="AD843" s="101"/>
      <c r="AE843" s="101"/>
      <c r="AF843" s="101"/>
      <c r="AG843" s="101"/>
      <c r="AH843" s="101"/>
      <c r="AI843" s="101"/>
    </row>
    <row r="844" spans="10:35">
      <c r="J844" s="6"/>
      <c r="P844"/>
      <c r="S844" s="101"/>
      <c r="T844" s="101"/>
      <c r="U844" s="101"/>
      <c r="V844" s="101"/>
      <c r="W844" s="101"/>
      <c r="X844" s="101"/>
      <c r="Y844" s="101"/>
      <c r="Z844" s="101"/>
      <c r="AA844" s="101"/>
      <c r="AB844" s="101"/>
      <c r="AC844" s="101"/>
      <c r="AD844" s="101"/>
      <c r="AE844" s="101"/>
      <c r="AF844" s="101"/>
      <c r="AG844" s="101"/>
      <c r="AH844" s="101"/>
      <c r="AI844" s="101"/>
    </row>
    <row r="845" spans="10:35">
      <c r="J845" s="6"/>
      <c r="P845"/>
      <c r="S845" s="101"/>
      <c r="T845" s="101"/>
      <c r="U845" s="101"/>
      <c r="V845" s="101"/>
      <c r="W845" s="101"/>
      <c r="X845" s="101"/>
      <c r="Y845" s="101"/>
      <c r="Z845" s="101"/>
      <c r="AA845" s="101"/>
      <c r="AB845" s="101"/>
      <c r="AC845" s="101"/>
      <c r="AD845" s="101"/>
      <c r="AE845" s="101"/>
      <c r="AF845" s="101"/>
      <c r="AG845" s="101"/>
      <c r="AH845" s="101"/>
      <c r="AI845" s="101"/>
    </row>
    <row r="846" spans="10:35">
      <c r="J846" s="6"/>
      <c r="P846"/>
      <c r="S846" s="101"/>
      <c r="T846" s="101"/>
      <c r="U846" s="101"/>
      <c r="V846" s="101"/>
      <c r="W846" s="101"/>
      <c r="X846" s="101"/>
      <c r="Y846" s="101"/>
      <c r="Z846" s="101"/>
      <c r="AA846" s="101"/>
      <c r="AB846" s="101"/>
      <c r="AC846" s="101"/>
      <c r="AD846" s="101"/>
      <c r="AE846" s="101"/>
      <c r="AF846" s="101"/>
      <c r="AG846" s="101"/>
      <c r="AH846" s="101"/>
      <c r="AI846" s="101"/>
    </row>
    <row r="847" spans="10:35">
      <c r="J847" s="6"/>
      <c r="P847"/>
      <c r="S847" s="101"/>
      <c r="T847" s="101"/>
      <c r="U847" s="101"/>
      <c r="V847" s="101"/>
      <c r="W847" s="101"/>
      <c r="X847" s="101"/>
      <c r="Y847" s="101"/>
      <c r="Z847" s="101"/>
      <c r="AA847" s="101"/>
      <c r="AB847" s="101"/>
      <c r="AC847" s="101"/>
      <c r="AD847" s="101"/>
      <c r="AE847" s="101"/>
      <c r="AF847" s="101"/>
      <c r="AG847" s="101"/>
      <c r="AH847" s="101"/>
      <c r="AI847" s="101"/>
    </row>
    <row r="848" spans="10:35">
      <c r="J848" s="6"/>
      <c r="P848"/>
      <c r="S848" s="101"/>
      <c r="T848" s="101"/>
      <c r="U848" s="101"/>
      <c r="V848" s="101"/>
      <c r="W848" s="101"/>
      <c r="X848" s="101"/>
      <c r="Y848" s="101"/>
      <c r="Z848" s="101"/>
      <c r="AA848" s="101"/>
      <c r="AB848" s="101"/>
      <c r="AC848" s="101"/>
      <c r="AD848" s="101"/>
      <c r="AE848" s="101"/>
      <c r="AF848" s="101"/>
      <c r="AG848" s="101"/>
      <c r="AH848" s="101"/>
      <c r="AI848" s="101"/>
    </row>
    <row r="849" spans="10:35">
      <c r="J849" s="6"/>
      <c r="P849"/>
      <c r="S849" s="101"/>
      <c r="T849" s="101"/>
      <c r="U849" s="101"/>
      <c r="V849" s="101"/>
      <c r="W849" s="101"/>
      <c r="X849" s="101"/>
      <c r="Y849" s="101"/>
      <c r="Z849" s="101"/>
      <c r="AA849" s="101"/>
      <c r="AB849" s="101"/>
      <c r="AC849" s="101"/>
      <c r="AD849" s="101"/>
      <c r="AE849" s="101"/>
      <c r="AF849" s="101"/>
      <c r="AG849" s="101"/>
      <c r="AH849" s="101"/>
      <c r="AI849" s="101"/>
    </row>
    <row r="850" spans="10:35">
      <c r="J850" s="6"/>
      <c r="P850"/>
      <c r="S850" s="101"/>
      <c r="T850" s="101"/>
      <c r="U850" s="101"/>
      <c r="V850" s="101"/>
      <c r="W850" s="101"/>
      <c r="X850" s="101"/>
      <c r="Y850" s="101"/>
      <c r="Z850" s="101"/>
      <c r="AA850" s="101"/>
      <c r="AB850" s="101"/>
      <c r="AC850" s="101"/>
      <c r="AD850" s="101"/>
      <c r="AE850" s="101"/>
      <c r="AF850" s="101"/>
      <c r="AG850" s="101"/>
      <c r="AH850" s="101"/>
      <c r="AI850" s="101"/>
    </row>
    <row r="851" spans="10:35">
      <c r="J851" s="6"/>
      <c r="P851"/>
      <c r="S851" s="101"/>
      <c r="T851" s="101"/>
      <c r="U851" s="101"/>
      <c r="V851" s="101"/>
      <c r="W851" s="101"/>
      <c r="X851" s="101"/>
      <c r="Y851" s="101"/>
      <c r="Z851" s="101"/>
      <c r="AA851" s="101"/>
      <c r="AB851" s="101"/>
      <c r="AC851" s="101"/>
      <c r="AD851" s="101"/>
      <c r="AE851" s="101"/>
      <c r="AF851" s="101"/>
      <c r="AG851" s="101"/>
      <c r="AH851" s="101"/>
      <c r="AI851" s="101"/>
    </row>
    <row r="852" spans="10:35">
      <c r="J852" s="6"/>
      <c r="P852"/>
      <c r="S852" s="101"/>
      <c r="T852" s="101"/>
      <c r="U852" s="101"/>
      <c r="V852" s="101"/>
      <c r="W852" s="101"/>
      <c r="X852" s="101"/>
      <c r="Y852" s="101"/>
      <c r="Z852" s="101"/>
      <c r="AA852" s="101"/>
      <c r="AB852" s="101"/>
      <c r="AC852" s="101"/>
      <c r="AD852" s="101"/>
      <c r="AE852" s="101"/>
      <c r="AF852" s="101"/>
      <c r="AG852" s="101"/>
      <c r="AH852" s="101"/>
      <c r="AI852" s="101"/>
    </row>
    <row r="853" spans="10:35">
      <c r="J853" s="6"/>
      <c r="P853"/>
      <c r="S853" s="101"/>
      <c r="T853" s="101"/>
      <c r="U853" s="101"/>
      <c r="V853" s="101"/>
      <c r="W853" s="101"/>
      <c r="X853" s="101"/>
      <c r="Y853" s="101"/>
      <c r="Z853" s="101"/>
      <c r="AA853" s="101"/>
      <c r="AB853" s="101"/>
      <c r="AC853" s="101"/>
      <c r="AD853" s="101"/>
      <c r="AE853" s="101"/>
      <c r="AF853" s="101"/>
      <c r="AG853" s="101"/>
      <c r="AH853" s="101"/>
      <c r="AI853" s="101"/>
    </row>
    <row r="854" spans="10:35">
      <c r="J854" s="6"/>
      <c r="P854"/>
      <c r="S854" s="101"/>
      <c r="T854" s="101"/>
      <c r="U854" s="101"/>
      <c r="V854" s="101"/>
      <c r="W854" s="101"/>
      <c r="X854" s="101"/>
      <c r="Y854" s="101"/>
      <c r="Z854" s="101"/>
      <c r="AA854" s="101"/>
      <c r="AB854" s="101"/>
      <c r="AC854" s="101"/>
      <c r="AD854" s="101"/>
      <c r="AE854" s="101"/>
      <c r="AF854" s="101"/>
      <c r="AG854" s="101"/>
      <c r="AH854" s="101"/>
      <c r="AI854" s="101"/>
    </row>
    <row r="855" spans="10:35">
      <c r="J855" s="6"/>
      <c r="P855"/>
      <c r="S855" s="101"/>
      <c r="T855" s="101"/>
      <c r="U855" s="101"/>
      <c r="V855" s="101"/>
      <c r="W855" s="101"/>
      <c r="X855" s="101"/>
      <c r="Y855" s="101"/>
      <c r="Z855" s="101"/>
      <c r="AA855" s="101"/>
      <c r="AB855" s="101"/>
      <c r="AC855" s="101"/>
      <c r="AD855" s="101"/>
      <c r="AE855" s="101"/>
      <c r="AF855" s="101"/>
      <c r="AG855" s="101"/>
      <c r="AH855" s="101"/>
      <c r="AI855" s="101"/>
    </row>
    <row r="856" spans="10:35">
      <c r="J856" s="6"/>
      <c r="P856"/>
      <c r="S856" s="101"/>
      <c r="T856" s="101"/>
      <c r="U856" s="101"/>
      <c r="V856" s="101"/>
      <c r="W856" s="101"/>
      <c r="X856" s="101"/>
      <c r="Y856" s="101"/>
      <c r="Z856" s="101"/>
      <c r="AA856" s="101"/>
      <c r="AB856" s="101"/>
      <c r="AC856" s="101"/>
      <c r="AD856" s="101"/>
      <c r="AE856" s="101"/>
      <c r="AF856" s="101"/>
      <c r="AG856" s="101"/>
      <c r="AH856" s="101"/>
      <c r="AI856" s="101"/>
    </row>
    <row r="857" spans="10:35">
      <c r="J857" s="6"/>
      <c r="P857"/>
      <c r="S857" s="101"/>
      <c r="T857" s="101"/>
      <c r="U857" s="101"/>
      <c r="V857" s="101"/>
      <c r="W857" s="101"/>
      <c r="X857" s="101"/>
      <c r="Y857" s="101"/>
      <c r="Z857" s="101"/>
      <c r="AA857" s="101"/>
      <c r="AB857" s="101"/>
      <c r="AC857" s="101"/>
      <c r="AD857" s="101"/>
      <c r="AE857" s="101"/>
      <c r="AF857" s="101"/>
      <c r="AG857" s="101"/>
      <c r="AH857" s="101"/>
      <c r="AI857" s="101"/>
    </row>
    <row r="858" spans="10:35">
      <c r="J858" s="6"/>
      <c r="P858"/>
      <c r="S858" s="101"/>
      <c r="T858" s="101"/>
      <c r="U858" s="101"/>
      <c r="V858" s="101"/>
      <c r="W858" s="101"/>
      <c r="X858" s="101"/>
      <c r="Y858" s="101"/>
      <c r="Z858" s="101"/>
      <c r="AA858" s="101"/>
      <c r="AB858" s="101"/>
      <c r="AC858" s="101"/>
      <c r="AD858" s="101"/>
      <c r="AE858" s="101"/>
      <c r="AF858" s="101"/>
      <c r="AG858" s="101"/>
      <c r="AH858" s="101"/>
      <c r="AI858" s="101"/>
    </row>
    <row r="859" spans="10:35">
      <c r="J859" s="6"/>
      <c r="P859"/>
      <c r="S859" s="101"/>
      <c r="T859" s="101"/>
      <c r="U859" s="101"/>
      <c r="V859" s="101"/>
      <c r="W859" s="101"/>
      <c r="X859" s="101"/>
      <c r="Y859" s="101"/>
      <c r="Z859" s="101"/>
      <c r="AA859" s="101"/>
      <c r="AB859" s="101"/>
      <c r="AC859" s="101"/>
      <c r="AD859" s="101"/>
      <c r="AE859" s="101"/>
      <c r="AF859" s="101"/>
      <c r="AG859" s="101"/>
      <c r="AH859" s="101"/>
      <c r="AI859" s="101"/>
    </row>
    <row r="860" spans="10:35">
      <c r="J860" s="6"/>
      <c r="P860"/>
      <c r="S860" s="101"/>
      <c r="T860" s="101"/>
      <c r="U860" s="101"/>
      <c r="V860" s="101"/>
      <c r="W860" s="101"/>
      <c r="X860" s="101"/>
      <c r="Y860" s="101"/>
      <c r="Z860" s="101"/>
      <c r="AA860" s="101"/>
      <c r="AB860" s="101"/>
      <c r="AC860" s="101"/>
      <c r="AD860" s="101"/>
      <c r="AE860" s="101"/>
      <c r="AF860" s="101"/>
      <c r="AG860" s="101"/>
      <c r="AH860" s="101"/>
      <c r="AI860" s="101"/>
    </row>
    <row r="861" spans="10:35">
      <c r="J861" s="6"/>
      <c r="P861"/>
      <c r="S861" s="101"/>
      <c r="T861" s="101"/>
      <c r="U861" s="101"/>
      <c r="V861" s="101"/>
      <c r="W861" s="101"/>
      <c r="X861" s="101"/>
      <c r="Y861" s="101"/>
      <c r="Z861" s="101"/>
      <c r="AA861" s="101"/>
      <c r="AB861" s="101"/>
      <c r="AC861" s="101"/>
      <c r="AD861" s="101"/>
      <c r="AE861" s="101"/>
      <c r="AF861" s="101"/>
      <c r="AG861" s="101"/>
      <c r="AH861" s="101"/>
      <c r="AI861" s="101"/>
    </row>
    <row r="862" spans="10:35">
      <c r="J862" s="6"/>
      <c r="P862"/>
      <c r="S862" s="101"/>
      <c r="T862" s="101"/>
      <c r="U862" s="101"/>
      <c r="V862" s="101"/>
      <c r="W862" s="101"/>
      <c r="X862" s="101"/>
      <c r="Y862" s="101"/>
      <c r="Z862" s="101"/>
      <c r="AA862" s="101"/>
      <c r="AB862" s="101"/>
      <c r="AC862" s="101"/>
      <c r="AD862" s="101"/>
      <c r="AE862" s="101"/>
      <c r="AF862" s="101"/>
      <c r="AG862" s="101"/>
      <c r="AH862" s="101"/>
      <c r="AI862" s="101"/>
    </row>
    <row r="863" spans="10:35">
      <c r="J863" s="6"/>
      <c r="P863"/>
      <c r="S863" s="101"/>
      <c r="T863" s="101"/>
      <c r="U863" s="101"/>
      <c r="V863" s="101"/>
      <c r="W863" s="101"/>
      <c r="X863" s="101"/>
      <c r="Y863" s="101"/>
      <c r="Z863" s="101"/>
      <c r="AA863" s="101"/>
      <c r="AB863" s="101"/>
      <c r="AC863" s="101"/>
      <c r="AD863" s="101"/>
      <c r="AE863" s="101"/>
      <c r="AF863" s="101"/>
      <c r="AG863" s="101"/>
      <c r="AH863" s="101"/>
      <c r="AI863" s="101"/>
    </row>
    <row r="864" spans="10:35">
      <c r="J864" s="6"/>
      <c r="P864"/>
      <c r="S864" s="101"/>
      <c r="T864" s="101"/>
      <c r="U864" s="101"/>
      <c r="V864" s="101"/>
      <c r="W864" s="101"/>
      <c r="X864" s="101"/>
      <c r="Y864" s="101"/>
      <c r="Z864" s="101"/>
      <c r="AA864" s="101"/>
      <c r="AB864" s="101"/>
      <c r="AC864" s="101"/>
      <c r="AD864" s="101"/>
      <c r="AE864" s="101"/>
      <c r="AF864" s="101"/>
      <c r="AG864" s="101"/>
      <c r="AH864" s="101"/>
      <c r="AI864" s="101"/>
    </row>
    <row r="865" spans="10:35">
      <c r="J865" s="6"/>
      <c r="P865"/>
      <c r="S865" s="101"/>
      <c r="T865" s="101"/>
      <c r="U865" s="101"/>
      <c r="V865" s="101"/>
      <c r="W865" s="101"/>
      <c r="X865" s="101"/>
      <c r="Y865" s="101"/>
      <c r="Z865" s="101"/>
      <c r="AA865" s="101"/>
      <c r="AB865" s="101"/>
      <c r="AC865" s="101"/>
      <c r="AD865" s="101"/>
      <c r="AE865" s="101"/>
      <c r="AF865" s="101"/>
      <c r="AG865" s="101"/>
      <c r="AH865" s="101"/>
      <c r="AI865" s="101"/>
    </row>
    <row r="866" spans="10:35">
      <c r="J866" s="6"/>
      <c r="P866"/>
      <c r="S866" s="101"/>
      <c r="T866" s="101"/>
      <c r="U866" s="101"/>
      <c r="V866" s="101"/>
      <c r="W866" s="101"/>
      <c r="X866" s="101"/>
      <c r="Y866" s="101"/>
      <c r="Z866" s="101"/>
      <c r="AA866" s="101"/>
      <c r="AB866" s="101"/>
      <c r="AC866" s="101"/>
      <c r="AD866" s="101"/>
      <c r="AE866" s="101"/>
      <c r="AF866" s="101"/>
      <c r="AG866" s="101"/>
      <c r="AH866" s="101"/>
      <c r="AI866" s="101"/>
    </row>
    <row r="867" spans="10:35">
      <c r="J867" s="6"/>
      <c r="P867"/>
      <c r="S867" s="101"/>
      <c r="T867" s="101"/>
      <c r="U867" s="101"/>
      <c r="V867" s="101"/>
      <c r="W867" s="101"/>
      <c r="X867" s="101"/>
      <c r="Y867" s="101"/>
      <c r="Z867" s="101"/>
      <c r="AA867" s="101"/>
      <c r="AB867" s="101"/>
      <c r="AC867" s="101"/>
      <c r="AD867" s="101"/>
      <c r="AE867" s="101"/>
      <c r="AF867" s="101"/>
      <c r="AG867" s="101"/>
      <c r="AH867" s="101"/>
      <c r="AI867" s="101"/>
    </row>
    <row r="868" spans="10:35">
      <c r="J868" s="6"/>
      <c r="P868"/>
      <c r="S868" s="101"/>
      <c r="T868" s="101"/>
      <c r="U868" s="101"/>
      <c r="V868" s="101"/>
      <c r="W868" s="101"/>
      <c r="X868" s="101"/>
      <c r="Y868" s="101"/>
      <c r="Z868" s="101"/>
      <c r="AA868" s="101"/>
      <c r="AB868" s="101"/>
      <c r="AC868" s="101"/>
      <c r="AD868" s="101"/>
      <c r="AE868" s="101"/>
      <c r="AF868" s="101"/>
      <c r="AG868" s="101"/>
      <c r="AH868" s="101"/>
      <c r="AI868" s="101"/>
    </row>
    <row r="869" spans="10:35">
      <c r="J869" s="6"/>
      <c r="P869"/>
      <c r="S869" s="101"/>
      <c r="T869" s="101"/>
      <c r="U869" s="101"/>
      <c r="V869" s="101"/>
      <c r="W869" s="101"/>
      <c r="X869" s="101"/>
      <c r="Y869" s="101"/>
      <c r="Z869" s="101"/>
      <c r="AA869" s="101"/>
      <c r="AB869" s="101"/>
      <c r="AC869" s="101"/>
      <c r="AD869" s="101"/>
      <c r="AE869" s="101"/>
      <c r="AF869" s="101"/>
      <c r="AG869" s="101"/>
      <c r="AH869" s="101"/>
      <c r="AI869" s="101"/>
    </row>
    <row r="870" spans="10:35">
      <c r="J870" s="6"/>
      <c r="P870"/>
      <c r="S870" s="101"/>
      <c r="T870" s="101"/>
      <c r="U870" s="101"/>
      <c r="V870" s="101"/>
      <c r="W870" s="101"/>
      <c r="X870" s="101"/>
      <c r="Y870" s="101"/>
      <c r="Z870" s="101"/>
      <c r="AA870" s="101"/>
      <c r="AB870" s="101"/>
      <c r="AC870" s="101"/>
      <c r="AD870" s="101"/>
      <c r="AE870" s="101"/>
      <c r="AF870" s="101"/>
      <c r="AG870" s="101"/>
      <c r="AH870" s="101"/>
      <c r="AI870" s="101"/>
    </row>
    <row r="871" spans="10:35">
      <c r="J871" s="6"/>
      <c r="P871"/>
      <c r="S871" s="101"/>
      <c r="T871" s="101"/>
      <c r="U871" s="101"/>
      <c r="V871" s="101"/>
      <c r="W871" s="101"/>
      <c r="X871" s="101"/>
      <c r="Y871" s="101"/>
      <c r="Z871" s="101"/>
      <c r="AA871" s="101"/>
      <c r="AB871" s="101"/>
      <c r="AC871" s="101"/>
      <c r="AD871" s="101"/>
      <c r="AE871" s="101"/>
      <c r="AF871" s="101"/>
      <c r="AG871" s="101"/>
      <c r="AH871" s="101"/>
      <c r="AI871" s="101"/>
    </row>
    <row r="872" spans="10:35">
      <c r="J872" s="6"/>
      <c r="P872"/>
      <c r="S872" s="101"/>
      <c r="T872" s="101"/>
      <c r="U872" s="101"/>
      <c r="V872" s="101"/>
      <c r="W872" s="101"/>
      <c r="X872" s="101"/>
      <c r="Y872" s="101"/>
      <c r="Z872" s="101"/>
      <c r="AA872" s="101"/>
      <c r="AB872" s="101"/>
      <c r="AC872" s="101"/>
      <c r="AD872" s="101"/>
      <c r="AE872" s="101"/>
      <c r="AF872" s="101"/>
      <c r="AG872" s="101"/>
      <c r="AH872" s="101"/>
      <c r="AI872" s="101"/>
    </row>
    <row r="873" spans="10:35">
      <c r="J873" s="6"/>
      <c r="P873"/>
      <c r="S873" s="101"/>
      <c r="T873" s="101"/>
      <c r="U873" s="101"/>
      <c r="V873" s="101"/>
      <c r="W873" s="101"/>
      <c r="X873" s="101"/>
      <c r="Y873" s="101"/>
      <c r="Z873" s="101"/>
      <c r="AA873" s="101"/>
      <c r="AB873" s="101"/>
      <c r="AC873" s="101"/>
      <c r="AD873" s="101"/>
      <c r="AE873" s="101"/>
      <c r="AF873" s="101"/>
      <c r="AG873" s="101"/>
      <c r="AH873" s="101"/>
      <c r="AI873" s="101"/>
    </row>
    <row r="874" spans="10:35">
      <c r="J874" s="6"/>
      <c r="P874"/>
      <c r="S874" s="101"/>
      <c r="T874" s="101"/>
      <c r="U874" s="101"/>
      <c r="V874" s="101"/>
      <c r="W874" s="101"/>
      <c r="X874" s="101"/>
      <c r="Y874" s="101"/>
      <c r="Z874" s="101"/>
      <c r="AA874" s="101"/>
      <c r="AB874" s="101"/>
      <c r="AC874" s="101"/>
      <c r="AD874" s="101"/>
      <c r="AE874" s="101"/>
      <c r="AF874" s="101"/>
      <c r="AG874" s="101"/>
      <c r="AH874" s="101"/>
      <c r="AI874" s="101"/>
    </row>
    <row r="875" spans="10:35">
      <c r="J875" s="6"/>
      <c r="P875"/>
      <c r="S875" s="101"/>
      <c r="T875" s="101"/>
      <c r="U875" s="101"/>
      <c r="V875" s="101"/>
      <c r="W875" s="101"/>
      <c r="X875" s="101"/>
      <c r="Y875" s="101"/>
      <c r="Z875" s="101"/>
      <c r="AA875" s="101"/>
      <c r="AB875" s="101"/>
      <c r="AC875" s="101"/>
      <c r="AD875" s="101"/>
      <c r="AE875" s="101"/>
      <c r="AF875" s="101"/>
      <c r="AG875" s="101"/>
      <c r="AH875" s="101"/>
      <c r="AI875" s="101"/>
    </row>
    <row r="876" spans="10:35">
      <c r="J876" s="6"/>
      <c r="P876"/>
      <c r="S876" s="101"/>
      <c r="T876" s="101"/>
      <c r="U876" s="101"/>
      <c r="V876" s="101"/>
      <c r="W876" s="101"/>
      <c r="X876" s="101"/>
      <c r="Y876" s="101"/>
      <c r="Z876" s="101"/>
      <c r="AA876" s="101"/>
      <c r="AB876" s="101"/>
      <c r="AC876" s="101"/>
      <c r="AD876" s="101"/>
      <c r="AE876" s="101"/>
      <c r="AF876" s="101"/>
      <c r="AG876" s="101"/>
      <c r="AH876" s="101"/>
      <c r="AI876" s="101"/>
    </row>
    <row r="877" spans="10:35">
      <c r="J877" s="6"/>
      <c r="P877"/>
      <c r="S877" s="101"/>
      <c r="T877" s="101"/>
      <c r="U877" s="101"/>
      <c r="V877" s="101"/>
      <c r="W877" s="101"/>
      <c r="X877" s="101"/>
      <c r="Y877" s="101"/>
      <c r="Z877" s="101"/>
      <c r="AA877" s="101"/>
      <c r="AB877" s="101"/>
      <c r="AC877" s="101"/>
      <c r="AD877" s="101"/>
      <c r="AE877" s="101"/>
      <c r="AF877" s="101"/>
      <c r="AG877" s="101"/>
      <c r="AH877" s="101"/>
      <c r="AI877" s="101"/>
    </row>
    <row r="878" spans="10:35">
      <c r="J878" s="6"/>
      <c r="P878"/>
      <c r="S878" s="101"/>
      <c r="T878" s="101"/>
      <c r="U878" s="101"/>
      <c r="V878" s="101"/>
      <c r="W878" s="101"/>
      <c r="X878" s="101"/>
      <c r="Y878" s="101"/>
      <c r="Z878" s="101"/>
      <c r="AA878" s="101"/>
      <c r="AB878" s="101"/>
      <c r="AC878" s="101"/>
      <c r="AD878" s="101"/>
      <c r="AE878" s="101"/>
      <c r="AF878" s="101"/>
      <c r="AG878" s="101"/>
      <c r="AH878" s="101"/>
      <c r="AI878" s="101"/>
    </row>
    <row r="879" spans="10:35">
      <c r="J879" s="6"/>
      <c r="P879"/>
      <c r="S879" s="101"/>
      <c r="T879" s="101"/>
      <c r="U879" s="101"/>
      <c r="V879" s="101"/>
      <c r="W879" s="101"/>
      <c r="X879" s="101"/>
      <c r="Y879" s="101"/>
      <c r="Z879" s="101"/>
      <c r="AA879" s="101"/>
      <c r="AB879" s="101"/>
      <c r="AC879" s="101"/>
      <c r="AD879" s="101"/>
      <c r="AE879" s="101"/>
      <c r="AF879" s="101"/>
      <c r="AG879" s="101"/>
      <c r="AH879" s="101"/>
      <c r="AI879" s="101"/>
    </row>
    <row r="880" spans="10:35">
      <c r="J880" s="6"/>
      <c r="P880"/>
      <c r="S880" s="101"/>
      <c r="T880" s="101"/>
      <c r="U880" s="101"/>
      <c r="V880" s="101"/>
      <c r="W880" s="101"/>
      <c r="X880" s="101"/>
      <c r="Y880" s="101"/>
      <c r="Z880" s="101"/>
      <c r="AA880" s="101"/>
      <c r="AB880" s="101"/>
      <c r="AC880" s="101"/>
      <c r="AD880" s="101"/>
      <c r="AE880" s="101"/>
      <c r="AF880" s="101"/>
      <c r="AG880" s="101"/>
      <c r="AH880" s="101"/>
      <c r="AI880" s="101"/>
    </row>
    <row r="881" spans="10:35">
      <c r="J881" s="6"/>
      <c r="P881"/>
      <c r="S881" s="101"/>
      <c r="T881" s="101"/>
      <c r="U881" s="101"/>
      <c r="V881" s="101"/>
      <c r="W881" s="101"/>
      <c r="X881" s="101"/>
      <c r="Y881" s="101"/>
      <c r="Z881" s="101"/>
      <c r="AA881" s="101"/>
      <c r="AB881" s="101"/>
      <c r="AC881" s="101"/>
      <c r="AD881" s="101"/>
      <c r="AE881" s="101"/>
      <c r="AF881" s="101"/>
      <c r="AG881" s="101"/>
      <c r="AH881" s="101"/>
      <c r="AI881" s="101"/>
    </row>
    <row r="882" spans="10:35">
      <c r="J882" s="6"/>
      <c r="P882"/>
      <c r="S882" s="101"/>
      <c r="T882" s="101"/>
      <c r="U882" s="101"/>
      <c r="V882" s="101"/>
      <c r="W882" s="101"/>
      <c r="X882" s="101"/>
      <c r="Y882" s="101"/>
      <c r="Z882" s="101"/>
      <c r="AA882" s="101"/>
      <c r="AB882" s="101"/>
      <c r="AC882" s="101"/>
      <c r="AD882" s="101"/>
      <c r="AE882" s="101"/>
      <c r="AF882" s="101"/>
      <c r="AG882" s="101"/>
      <c r="AH882" s="101"/>
      <c r="AI882" s="101"/>
    </row>
    <row r="883" spans="10:35">
      <c r="J883" s="6"/>
      <c r="P883"/>
      <c r="S883" s="101"/>
      <c r="T883" s="101"/>
      <c r="U883" s="101"/>
      <c r="V883" s="101"/>
      <c r="W883" s="101"/>
      <c r="X883" s="101"/>
      <c r="Y883" s="101"/>
      <c r="Z883" s="101"/>
      <c r="AA883" s="101"/>
      <c r="AB883" s="101"/>
      <c r="AC883" s="101"/>
      <c r="AD883" s="101"/>
      <c r="AE883" s="101"/>
      <c r="AF883" s="101"/>
      <c r="AG883" s="101"/>
      <c r="AH883" s="101"/>
      <c r="AI883" s="101"/>
    </row>
    <row r="884" spans="10:35">
      <c r="J884" s="6"/>
      <c r="P884"/>
      <c r="S884" s="101"/>
      <c r="T884" s="101"/>
      <c r="U884" s="101"/>
      <c r="V884" s="101"/>
      <c r="W884" s="101"/>
      <c r="X884" s="101"/>
      <c r="Y884" s="101"/>
      <c r="Z884" s="101"/>
      <c r="AA884" s="101"/>
      <c r="AB884" s="101"/>
      <c r="AC884" s="101"/>
      <c r="AD884" s="101"/>
      <c r="AE884" s="101"/>
      <c r="AF884" s="101"/>
      <c r="AG884" s="101"/>
      <c r="AH884" s="101"/>
      <c r="AI884" s="101"/>
    </row>
    <row r="885" spans="10:35">
      <c r="J885" s="6"/>
      <c r="P885"/>
      <c r="S885" s="101"/>
      <c r="T885" s="101"/>
      <c r="U885" s="101"/>
      <c r="V885" s="101"/>
      <c r="W885" s="101"/>
      <c r="X885" s="101"/>
      <c r="Y885" s="101"/>
      <c r="Z885" s="101"/>
      <c r="AA885" s="101"/>
      <c r="AB885" s="101"/>
      <c r="AC885" s="101"/>
      <c r="AD885" s="101"/>
      <c r="AE885" s="101"/>
      <c r="AF885" s="101"/>
      <c r="AG885" s="101"/>
      <c r="AH885" s="101"/>
      <c r="AI885" s="101"/>
    </row>
    <row r="886" spans="10:35">
      <c r="J886" s="6"/>
      <c r="P886"/>
      <c r="S886" s="101"/>
      <c r="T886" s="101"/>
      <c r="U886" s="101"/>
      <c r="V886" s="101"/>
      <c r="W886" s="101"/>
      <c r="X886" s="101"/>
      <c r="Y886" s="101"/>
      <c r="Z886" s="101"/>
      <c r="AA886" s="101"/>
      <c r="AB886" s="101"/>
      <c r="AC886" s="101"/>
      <c r="AD886" s="101"/>
      <c r="AE886" s="101"/>
      <c r="AF886" s="101"/>
      <c r="AG886" s="101"/>
      <c r="AH886" s="101"/>
      <c r="AI886" s="101"/>
    </row>
    <row r="887" spans="10:35">
      <c r="J887" s="6"/>
      <c r="P887"/>
      <c r="S887" s="101"/>
      <c r="T887" s="101"/>
      <c r="U887" s="101"/>
      <c r="V887" s="101"/>
      <c r="W887" s="101"/>
      <c r="X887" s="101"/>
      <c r="Y887" s="101"/>
      <c r="Z887" s="101"/>
      <c r="AA887" s="101"/>
      <c r="AB887" s="101"/>
      <c r="AC887" s="101"/>
      <c r="AD887" s="101"/>
      <c r="AE887" s="101"/>
      <c r="AF887" s="101"/>
      <c r="AG887" s="101"/>
      <c r="AH887" s="101"/>
      <c r="AI887" s="101"/>
    </row>
    <row r="888" spans="10:35">
      <c r="J888" s="6"/>
      <c r="P888"/>
      <c r="S888" s="101"/>
      <c r="T888" s="101"/>
      <c r="U888" s="101"/>
      <c r="V888" s="101"/>
      <c r="W888" s="101"/>
      <c r="X888" s="101"/>
      <c r="Y888" s="101"/>
      <c r="Z888" s="101"/>
      <c r="AA888" s="101"/>
      <c r="AB888" s="101"/>
      <c r="AC888" s="101"/>
      <c r="AD888" s="101"/>
      <c r="AE888" s="101"/>
      <c r="AF888" s="101"/>
      <c r="AG888" s="101"/>
      <c r="AH888" s="101"/>
      <c r="AI888" s="101"/>
    </row>
    <row r="889" spans="10:35">
      <c r="J889" s="6"/>
      <c r="P889"/>
      <c r="S889" s="101"/>
      <c r="T889" s="101"/>
      <c r="U889" s="101"/>
      <c r="V889" s="101"/>
      <c r="W889" s="101"/>
      <c r="X889" s="101"/>
      <c r="Y889" s="101"/>
      <c r="Z889" s="101"/>
      <c r="AA889" s="101"/>
      <c r="AB889" s="101"/>
      <c r="AC889" s="101"/>
      <c r="AD889" s="101"/>
      <c r="AE889" s="101"/>
      <c r="AF889" s="101"/>
      <c r="AG889" s="101"/>
      <c r="AH889" s="101"/>
      <c r="AI889" s="101"/>
    </row>
    <row r="890" spans="10:35">
      <c r="J890" s="6"/>
      <c r="P890"/>
      <c r="S890" s="101"/>
      <c r="T890" s="101"/>
      <c r="U890" s="101"/>
      <c r="V890" s="101"/>
      <c r="W890" s="101"/>
      <c r="X890" s="101"/>
      <c r="Y890" s="101"/>
      <c r="Z890" s="101"/>
      <c r="AA890" s="101"/>
      <c r="AB890" s="101"/>
      <c r="AC890" s="101"/>
      <c r="AD890" s="101"/>
      <c r="AE890" s="101"/>
      <c r="AF890" s="101"/>
      <c r="AG890" s="101"/>
      <c r="AH890" s="101"/>
      <c r="AI890" s="101"/>
    </row>
    <row r="891" spans="10:35">
      <c r="J891" s="6"/>
      <c r="P891"/>
      <c r="S891" s="101"/>
      <c r="T891" s="101"/>
      <c r="U891" s="101"/>
      <c r="V891" s="101"/>
      <c r="W891" s="101"/>
      <c r="X891" s="101"/>
      <c r="Y891" s="101"/>
      <c r="Z891" s="101"/>
      <c r="AA891" s="101"/>
      <c r="AB891" s="101"/>
      <c r="AC891" s="101"/>
      <c r="AD891" s="101"/>
      <c r="AE891" s="101"/>
      <c r="AF891" s="101"/>
      <c r="AG891" s="101"/>
      <c r="AH891" s="101"/>
      <c r="AI891" s="101"/>
    </row>
    <row r="892" spans="10:35">
      <c r="J892" s="6"/>
      <c r="P892"/>
      <c r="S892" s="101"/>
      <c r="T892" s="101"/>
      <c r="U892" s="101"/>
      <c r="V892" s="101"/>
      <c r="W892" s="101"/>
      <c r="X892" s="101"/>
      <c r="Y892" s="101"/>
      <c r="Z892" s="101"/>
      <c r="AA892" s="101"/>
      <c r="AB892" s="101"/>
      <c r="AC892" s="101"/>
      <c r="AD892" s="101"/>
      <c r="AE892" s="101"/>
      <c r="AF892" s="101"/>
      <c r="AG892" s="101"/>
      <c r="AH892" s="101"/>
      <c r="AI892" s="101"/>
    </row>
    <row r="893" spans="10:35">
      <c r="J893" s="6"/>
      <c r="P893"/>
      <c r="S893" s="101"/>
      <c r="T893" s="101"/>
      <c r="U893" s="101"/>
      <c r="V893" s="101"/>
      <c r="W893" s="101"/>
      <c r="X893" s="101"/>
      <c r="Y893" s="101"/>
      <c r="Z893" s="101"/>
      <c r="AA893" s="101"/>
      <c r="AB893" s="101"/>
      <c r="AC893" s="101"/>
      <c r="AD893" s="101"/>
      <c r="AE893" s="101"/>
      <c r="AF893" s="101"/>
      <c r="AG893" s="101"/>
      <c r="AH893" s="101"/>
      <c r="AI893" s="101"/>
    </row>
    <row r="894" spans="10:35">
      <c r="J894" s="6"/>
      <c r="P894"/>
      <c r="S894" s="101"/>
      <c r="T894" s="101"/>
      <c r="U894" s="101"/>
      <c r="V894" s="101"/>
      <c r="W894" s="101"/>
      <c r="X894" s="101"/>
      <c r="Y894" s="101"/>
      <c r="Z894" s="101"/>
      <c r="AA894" s="101"/>
      <c r="AB894" s="101"/>
      <c r="AC894" s="101"/>
      <c r="AD894" s="101"/>
      <c r="AE894" s="101"/>
      <c r="AF894" s="101"/>
      <c r="AG894" s="101"/>
      <c r="AH894" s="101"/>
      <c r="AI894" s="101"/>
    </row>
    <row r="895" spans="10:35">
      <c r="J895" s="6"/>
      <c r="P895"/>
      <c r="S895" s="101"/>
      <c r="T895" s="101"/>
      <c r="U895" s="101"/>
      <c r="V895" s="101"/>
      <c r="W895" s="101"/>
      <c r="X895" s="101"/>
      <c r="Y895" s="101"/>
      <c r="Z895" s="101"/>
      <c r="AA895" s="101"/>
      <c r="AB895" s="101"/>
      <c r="AC895" s="101"/>
      <c r="AD895" s="101"/>
      <c r="AE895" s="101"/>
      <c r="AF895" s="101"/>
      <c r="AG895" s="101"/>
      <c r="AH895" s="101"/>
      <c r="AI895" s="101"/>
    </row>
    <row r="896" spans="10:35">
      <c r="J896" s="6"/>
      <c r="P896"/>
      <c r="S896" s="101"/>
      <c r="T896" s="101"/>
      <c r="U896" s="101"/>
      <c r="V896" s="101"/>
      <c r="W896" s="101"/>
      <c r="X896" s="101"/>
      <c r="Y896" s="101"/>
      <c r="Z896" s="101"/>
      <c r="AA896" s="101"/>
      <c r="AB896" s="101"/>
      <c r="AC896" s="101"/>
      <c r="AD896" s="101"/>
      <c r="AE896" s="101"/>
      <c r="AF896" s="101"/>
      <c r="AG896" s="101"/>
      <c r="AH896" s="101"/>
      <c r="AI896" s="101"/>
    </row>
    <row r="897" spans="10:35">
      <c r="J897" s="6"/>
      <c r="P897"/>
      <c r="S897" s="101"/>
      <c r="T897" s="101"/>
      <c r="U897" s="101"/>
      <c r="V897" s="101"/>
      <c r="W897" s="101"/>
      <c r="X897" s="101"/>
      <c r="Y897" s="101"/>
      <c r="Z897" s="101"/>
      <c r="AA897" s="101"/>
      <c r="AB897" s="101"/>
      <c r="AC897" s="101"/>
      <c r="AD897" s="101"/>
      <c r="AE897" s="101"/>
      <c r="AF897" s="101"/>
      <c r="AG897" s="101"/>
      <c r="AH897" s="101"/>
      <c r="AI897" s="101"/>
    </row>
    <row r="898" spans="10:35">
      <c r="J898" s="6"/>
      <c r="P898"/>
      <c r="S898" s="101"/>
      <c r="T898" s="101"/>
      <c r="U898" s="101"/>
      <c r="V898" s="101"/>
      <c r="W898" s="101"/>
      <c r="X898" s="101"/>
      <c r="Y898" s="101"/>
      <c r="Z898" s="101"/>
      <c r="AA898" s="101"/>
      <c r="AB898" s="101"/>
      <c r="AC898" s="101"/>
      <c r="AD898" s="101"/>
      <c r="AE898" s="101"/>
      <c r="AF898" s="101"/>
      <c r="AG898" s="101"/>
      <c r="AH898" s="101"/>
      <c r="AI898" s="101"/>
    </row>
    <row r="899" spans="10:35">
      <c r="J899" s="6"/>
      <c r="P899"/>
      <c r="S899" s="101"/>
      <c r="T899" s="101"/>
      <c r="U899" s="101"/>
      <c r="V899" s="101"/>
      <c r="W899" s="101"/>
      <c r="X899" s="101"/>
      <c r="Y899" s="101"/>
      <c r="Z899" s="101"/>
      <c r="AA899" s="101"/>
      <c r="AB899" s="101"/>
      <c r="AC899" s="101"/>
      <c r="AD899" s="101"/>
      <c r="AE899" s="101"/>
      <c r="AF899" s="101"/>
      <c r="AG899" s="101"/>
      <c r="AH899" s="101"/>
      <c r="AI899" s="101"/>
    </row>
    <row r="900" spans="10:35">
      <c r="J900" s="6"/>
      <c r="P900"/>
      <c r="S900" s="101"/>
      <c r="T900" s="101"/>
      <c r="U900" s="101"/>
      <c r="V900" s="101"/>
      <c r="W900" s="101"/>
      <c r="X900" s="101"/>
      <c r="Y900" s="101"/>
      <c r="Z900" s="101"/>
      <c r="AA900" s="101"/>
      <c r="AB900" s="101"/>
      <c r="AC900" s="101"/>
      <c r="AD900" s="101"/>
      <c r="AE900" s="101"/>
      <c r="AF900" s="101"/>
      <c r="AG900" s="101"/>
      <c r="AH900" s="101"/>
      <c r="AI900" s="101"/>
    </row>
    <row r="901" spans="10:35">
      <c r="J901" s="6"/>
      <c r="P901"/>
      <c r="S901" s="101"/>
      <c r="T901" s="101"/>
      <c r="U901" s="101"/>
      <c r="V901" s="101"/>
      <c r="W901" s="101"/>
      <c r="X901" s="101"/>
      <c r="Y901" s="101"/>
      <c r="Z901" s="101"/>
      <c r="AA901" s="101"/>
      <c r="AB901" s="101"/>
      <c r="AC901" s="101"/>
      <c r="AD901" s="101"/>
      <c r="AE901" s="101"/>
      <c r="AF901" s="101"/>
      <c r="AG901" s="101"/>
      <c r="AH901" s="101"/>
      <c r="AI901" s="101"/>
    </row>
    <row r="902" spans="10:35">
      <c r="J902" s="6"/>
      <c r="P902"/>
      <c r="S902" s="101"/>
      <c r="T902" s="101"/>
      <c r="U902" s="101"/>
      <c r="V902" s="101"/>
      <c r="W902" s="101"/>
      <c r="X902" s="101"/>
      <c r="Y902" s="101"/>
      <c r="Z902" s="101"/>
      <c r="AA902" s="101"/>
      <c r="AB902" s="101"/>
      <c r="AC902" s="101"/>
      <c r="AD902" s="101"/>
      <c r="AE902" s="101"/>
      <c r="AF902" s="101"/>
      <c r="AG902" s="101"/>
      <c r="AH902" s="101"/>
      <c r="AI902" s="101"/>
    </row>
    <row r="903" spans="10:35">
      <c r="J903" s="6"/>
      <c r="P903"/>
      <c r="S903" s="101"/>
      <c r="T903" s="101"/>
      <c r="U903" s="101"/>
      <c r="V903" s="101"/>
      <c r="W903" s="101"/>
      <c r="X903" s="101"/>
      <c r="Y903" s="101"/>
      <c r="Z903" s="101"/>
      <c r="AA903" s="101"/>
      <c r="AB903" s="101"/>
      <c r="AC903" s="101"/>
      <c r="AD903" s="101"/>
      <c r="AE903" s="101"/>
      <c r="AF903" s="101"/>
      <c r="AG903" s="101"/>
      <c r="AH903" s="101"/>
      <c r="AI903" s="101"/>
    </row>
    <row r="904" spans="10:35">
      <c r="J904" s="6"/>
      <c r="P904"/>
      <c r="S904" s="101"/>
      <c r="T904" s="101"/>
      <c r="U904" s="101"/>
      <c r="V904" s="101"/>
      <c r="W904" s="101"/>
      <c r="X904" s="101"/>
      <c r="Y904" s="101"/>
      <c r="Z904" s="101"/>
      <c r="AA904" s="101"/>
      <c r="AB904" s="101"/>
      <c r="AC904" s="101"/>
      <c r="AD904" s="101"/>
      <c r="AE904" s="101"/>
      <c r="AF904" s="101"/>
      <c r="AG904" s="101"/>
      <c r="AH904" s="101"/>
      <c r="AI904" s="101"/>
    </row>
    <row r="905" spans="10:35">
      <c r="J905" s="6"/>
      <c r="P905"/>
      <c r="S905" s="101"/>
      <c r="T905" s="101"/>
      <c r="U905" s="101"/>
      <c r="V905" s="101"/>
      <c r="W905" s="101"/>
      <c r="X905" s="101"/>
      <c r="Y905" s="101"/>
      <c r="Z905" s="101"/>
      <c r="AA905" s="101"/>
      <c r="AB905" s="101"/>
      <c r="AC905" s="101"/>
      <c r="AD905" s="101"/>
      <c r="AE905" s="101"/>
      <c r="AF905" s="101"/>
      <c r="AG905" s="101"/>
      <c r="AH905" s="101"/>
      <c r="AI905" s="101"/>
    </row>
    <row r="906" spans="10:35">
      <c r="J906" s="6"/>
      <c r="P906"/>
      <c r="S906" s="101"/>
      <c r="T906" s="101"/>
      <c r="U906" s="101"/>
      <c r="V906" s="101"/>
      <c r="W906" s="101"/>
      <c r="X906" s="101"/>
      <c r="Y906" s="101"/>
      <c r="Z906" s="101"/>
      <c r="AA906" s="101"/>
      <c r="AB906" s="101"/>
      <c r="AC906" s="101"/>
      <c r="AD906" s="101"/>
      <c r="AE906" s="101"/>
      <c r="AF906" s="101"/>
      <c r="AG906" s="101"/>
      <c r="AH906" s="101"/>
      <c r="AI906" s="101"/>
    </row>
    <row r="907" spans="10:35">
      <c r="J907" s="6"/>
      <c r="P907"/>
      <c r="S907" s="101"/>
      <c r="T907" s="101"/>
      <c r="U907" s="101"/>
      <c r="V907" s="101"/>
      <c r="W907" s="101"/>
      <c r="X907" s="101"/>
      <c r="Y907" s="101"/>
      <c r="Z907" s="101"/>
      <c r="AA907" s="101"/>
      <c r="AB907" s="101"/>
      <c r="AC907" s="101"/>
      <c r="AD907" s="101"/>
      <c r="AE907" s="101"/>
      <c r="AF907" s="101"/>
      <c r="AG907" s="101"/>
      <c r="AH907" s="101"/>
      <c r="AI907" s="101"/>
    </row>
    <row r="908" spans="10:35">
      <c r="J908" s="6"/>
      <c r="P908"/>
      <c r="S908" s="101"/>
      <c r="T908" s="101"/>
      <c r="U908" s="101"/>
      <c r="V908" s="101"/>
      <c r="W908" s="101"/>
      <c r="X908" s="101"/>
      <c r="Y908" s="101"/>
      <c r="Z908" s="101"/>
      <c r="AA908" s="101"/>
      <c r="AB908" s="101"/>
      <c r="AC908" s="101"/>
      <c r="AD908" s="101"/>
      <c r="AE908" s="101"/>
      <c r="AF908" s="101"/>
      <c r="AG908" s="101"/>
      <c r="AH908" s="101"/>
      <c r="AI908" s="101"/>
    </row>
    <row r="909" spans="10:35">
      <c r="J909" s="6"/>
      <c r="P909"/>
      <c r="S909" s="101"/>
      <c r="T909" s="101"/>
      <c r="U909" s="101"/>
      <c r="V909" s="101"/>
      <c r="W909" s="101"/>
      <c r="X909" s="101"/>
      <c r="Y909" s="101"/>
      <c r="Z909" s="101"/>
      <c r="AA909" s="101"/>
      <c r="AB909" s="101"/>
      <c r="AC909" s="101"/>
      <c r="AD909" s="101"/>
      <c r="AE909" s="101"/>
      <c r="AF909" s="101"/>
      <c r="AG909" s="101"/>
      <c r="AH909" s="101"/>
      <c r="AI909" s="101"/>
    </row>
    <row r="910" spans="10:35">
      <c r="J910" s="6"/>
      <c r="P910"/>
      <c r="S910" s="101"/>
      <c r="T910" s="101"/>
      <c r="U910" s="101"/>
      <c r="V910" s="101"/>
      <c r="W910" s="101"/>
      <c r="X910" s="101"/>
      <c r="Y910" s="101"/>
      <c r="Z910" s="101"/>
      <c r="AA910" s="101"/>
      <c r="AB910" s="101"/>
      <c r="AC910" s="101"/>
      <c r="AD910" s="101"/>
      <c r="AE910" s="101"/>
      <c r="AF910" s="101"/>
      <c r="AG910" s="101"/>
      <c r="AH910" s="101"/>
      <c r="AI910" s="101"/>
    </row>
    <row r="911" spans="10:35">
      <c r="J911" s="6"/>
      <c r="P911"/>
      <c r="S911" s="101"/>
      <c r="T911" s="101"/>
      <c r="U911" s="101"/>
      <c r="V911" s="101"/>
      <c r="W911" s="101"/>
      <c r="X911" s="101"/>
      <c r="Y911" s="101"/>
      <c r="Z911" s="101"/>
      <c r="AA911" s="101"/>
      <c r="AB911" s="101"/>
      <c r="AC911" s="101"/>
      <c r="AD911" s="101"/>
      <c r="AE911" s="101"/>
      <c r="AF911" s="101"/>
      <c r="AG911" s="101"/>
      <c r="AH911" s="101"/>
      <c r="AI911" s="101"/>
    </row>
    <row r="912" spans="10:35">
      <c r="J912" s="6"/>
      <c r="P912"/>
      <c r="S912" s="101"/>
      <c r="T912" s="101"/>
      <c r="U912" s="101"/>
      <c r="V912" s="101"/>
      <c r="W912" s="101"/>
      <c r="X912" s="101"/>
      <c r="Y912" s="101"/>
      <c r="Z912" s="101"/>
      <c r="AA912" s="101"/>
      <c r="AB912" s="101"/>
      <c r="AC912" s="101"/>
      <c r="AD912" s="101"/>
      <c r="AE912" s="101"/>
      <c r="AF912" s="101"/>
      <c r="AG912" s="101"/>
      <c r="AH912" s="101"/>
      <c r="AI912" s="101"/>
    </row>
    <row r="913" spans="10:35">
      <c r="J913" s="6"/>
      <c r="P913"/>
      <c r="S913" s="101"/>
      <c r="T913" s="101"/>
      <c r="U913" s="101"/>
      <c r="V913" s="101"/>
      <c r="W913" s="101"/>
      <c r="X913" s="101"/>
      <c r="Y913" s="101"/>
      <c r="Z913" s="101"/>
      <c r="AA913" s="101"/>
      <c r="AB913" s="101"/>
      <c r="AC913" s="101"/>
      <c r="AD913" s="101"/>
      <c r="AE913" s="101"/>
      <c r="AF913" s="101"/>
      <c r="AG913" s="101"/>
      <c r="AH913" s="101"/>
      <c r="AI913" s="101"/>
    </row>
    <row r="914" spans="10:35">
      <c r="J914" s="6"/>
      <c r="P914"/>
      <c r="S914" s="101"/>
      <c r="T914" s="101"/>
      <c r="U914" s="101"/>
      <c r="V914" s="101"/>
      <c r="W914" s="101"/>
      <c r="X914" s="101"/>
      <c r="Y914" s="101"/>
      <c r="Z914" s="101"/>
      <c r="AA914" s="101"/>
      <c r="AB914" s="101"/>
      <c r="AC914" s="101"/>
      <c r="AD914" s="101"/>
      <c r="AE914" s="101"/>
      <c r="AF914" s="101"/>
      <c r="AG914" s="101"/>
      <c r="AH914" s="101"/>
      <c r="AI914" s="101"/>
    </row>
    <row r="915" spans="10:35">
      <c r="J915" s="6"/>
      <c r="P915"/>
      <c r="S915" s="101"/>
      <c r="T915" s="101"/>
      <c r="U915" s="101"/>
      <c r="V915" s="101"/>
      <c r="W915" s="101"/>
      <c r="X915" s="101"/>
      <c r="Y915" s="101"/>
      <c r="Z915" s="101"/>
      <c r="AA915" s="101"/>
      <c r="AB915" s="101"/>
      <c r="AC915" s="101"/>
      <c r="AD915" s="101"/>
      <c r="AE915" s="101"/>
      <c r="AF915" s="101"/>
      <c r="AG915" s="101"/>
      <c r="AH915" s="101"/>
      <c r="AI915" s="101"/>
    </row>
    <row r="916" spans="10:35">
      <c r="J916" s="6"/>
      <c r="P916"/>
      <c r="S916" s="101"/>
      <c r="T916" s="101"/>
      <c r="U916" s="101"/>
      <c r="V916" s="101"/>
      <c r="W916" s="101"/>
      <c r="X916" s="101"/>
      <c r="Y916" s="101"/>
      <c r="Z916" s="101"/>
      <c r="AA916" s="101"/>
      <c r="AB916" s="101"/>
      <c r="AC916" s="101"/>
      <c r="AD916" s="101"/>
      <c r="AE916" s="101"/>
      <c r="AF916" s="101"/>
      <c r="AG916" s="101"/>
      <c r="AH916" s="101"/>
      <c r="AI916" s="101"/>
    </row>
    <row r="917" spans="10:35">
      <c r="J917" s="6"/>
      <c r="P917"/>
      <c r="S917" s="101"/>
      <c r="T917" s="101"/>
      <c r="U917" s="101"/>
      <c r="V917" s="101"/>
      <c r="W917" s="101"/>
      <c r="X917" s="101"/>
      <c r="Y917" s="101"/>
      <c r="Z917" s="101"/>
      <c r="AA917" s="101"/>
      <c r="AB917" s="101"/>
      <c r="AC917" s="101"/>
      <c r="AD917" s="101"/>
      <c r="AE917" s="101"/>
      <c r="AF917" s="101"/>
      <c r="AG917" s="101"/>
      <c r="AH917" s="101"/>
      <c r="AI917" s="101"/>
    </row>
    <row r="918" spans="10:35">
      <c r="J918" s="6"/>
      <c r="P918"/>
      <c r="S918" s="101"/>
      <c r="T918" s="101"/>
      <c r="U918" s="101"/>
      <c r="V918" s="101"/>
      <c r="W918" s="101"/>
      <c r="X918" s="101"/>
      <c r="Y918" s="101"/>
      <c r="Z918" s="101"/>
      <c r="AA918" s="101"/>
      <c r="AB918" s="101"/>
      <c r="AC918" s="101"/>
      <c r="AD918" s="101"/>
      <c r="AE918" s="101"/>
      <c r="AF918" s="101"/>
      <c r="AG918" s="101"/>
      <c r="AH918" s="101"/>
      <c r="AI918" s="101"/>
    </row>
    <row r="919" spans="10:35">
      <c r="J919" s="6"/>
      <c r="P919"/>
      <c r="S919" s="101"/>
      <c r="T919" s="101"/>
      <c r="U919" s="101"/>
      <c r="V919" s="101"/>
      <c r="W919" s="101"/>
      <c r="X919" s="101"/>
      <c r="Y919" s="101"/>
      <c r="Z919" s="101"/>
      <c r="AA919" s="101"/>
      <c r="AB919" s="101"/>
      <c r="AC919" s="101"/>
      <c r="AD919" s="101"/>
      <c r="AE919" s="101"/>
      <c r="AF919" s="101"/>
      <c r="AG919" s="101"/>
      <c r="AH919" s="101"/>
      <c r="AI919" s="101"/>
    </row>
    <row r="920" spans="10:35">
      <c r="J920" s="6"/>
      <c r="P920"/>
      <c r="S920" s="101"/>
      <c r="T920" s="101"/>
      <c r="U920" s="101"/>
      <c r="V920" s="101"/>
      <c r="W920" s="101"/>
      <c r="X920" s="101"/>
      <c r="Y920" s="101"/>
      <c r="Z920" s="101"/>
      <c r="AA920" s="101"/>
      <c r="AB920" s="101"/>
      <c r="AC920" s="101"/>
      <c r="AD920" s="101"/>
      <c r="AE920" s="101"/>
      <c r="AF920" s="101"/>
      <c r="AG920" s="101"/>
      <c r="AH920" s="101"/>
      <c r="AI920" s="101"/>
    </row>
    <row r="921" spans="10:35">
      <c r="J921" s="6"/>
      <c r="P921"/>
      <c r="S921" s="101"/>
      <c r="T921" s="101"/>
      <c r="U921" s="101"/>
      <c r="V921" s="101"/>
      <c r="W921" s="101"/>
      <c r="X921" s="101"/>
      <c r="Y921" s="101"/>
      <c r="Z921" s="101"/>
      <c r="AA921" s="101"/>
      <c r="AB921" s="101"/>
      <c r="AC921" s="101"/>
      <c r="AD921" s="101"/>
      <c r="AE921" s="101"/>
      <c r="AF921" s="101"/>
      <c r="AG921" s="101"/>
      <c r="AH921" s="101"/>
      <c r="AI921" s="101"/>
    </row>
    <row r="922" spans="10:35">
      <c r="J922" s="6"/>
      <c r="P922"/>
      <c r="S922" s="101"/>
      <c r="T922" s="101"/>
      <c r="U922" s="101"/>
      <c r="V922" s="101"/>
      <c r="W922" s="101"/>
      <c r="X922" s="101"/>
      <c r="Y922" s="101"/>
      <c r="Z922" s="101"/>
      <c r="AA922" s="101"/>
      <c r="AB922" s="101"/>
      <c r="AC922" s="101"/>
      <c r="AD922" s="101"/>
      <c r="AE922" s="101"/>
      <c r="AF922" s="101"/>
      <c r="AG922" s="101"/>
      <c r="AH922" s="101"/>
      <c r="AI922" s="101"/>
    </row>
    <row r="923" spans="10:35">
      <c r="J923" s="6"/>
      <c r="P923"/>
      <c r="S923" s="101"/>
      <c r="T923" s="101"/>
      <c r="U923" s="101"/>
      <c r="V923" s="101"/>
      <c r="W923" s="101"/>
      <c r="X923" s="101"/>
      <c r="Y923" s="101"/>
      <c r="Z923" s="101"/>
      <c r="AA923" s="101"/>
      <c r="AB923" s="101"/>
      <c r="AC923" s="101"/>
      <c r="AD923" s="101"/>
      <c r="AE923" s="101"/>
      <c r="AF923" s="101"/>
      <c r="AG923" s="101"/>
      <c r="AH923" s="101"/>
      <c r="AI923" s="101"/>
    </row>
    <row r="924" spans="10:35">
      <c r="J924" s="6"/>
      <c r="P924"/>
      <c r="S924" s="101"/>
      <c r="T924" s="101"/>
      <c r="U924" s="101"/>
      <c r="V924" s="101"/>
      <c r="W924" s="101"/>
      <c r="X924" s="101"/>
      <c r="Y924" s="101"/>
      <c r="Z924" s="101"/>
      <c r="AA924" s="101"/>
      <c r="AB924" s="101"/>
      <c r="AC924" s="101"/>
      <c r="AD924" s="101"/>
      <c r="AE924" s="101"/>
      <c r="AF924" s="101"/>
      <c r="AG924" s="101"/>
      <c r="AH924" s="101"/>
      <c r="AI924" s="101"/>
    </row>
    <row r="925" spans="10:35">
      <c r="J925" s="6"/>
      <c r="P925"/>
      <c r="S925" s="101"/>
      <c r="T925" s="101"/>
      <c r="U925" s="101"/>
      <c r="V925" s="101"/>
      <c r="W925" s="101"/>
      <c r="X925" s="101"/>
      <c r="Y925" s="101"/>
      <c r="Z925" s="101"/>
      <c r="AA925" s="101"/>
      <c r="AB925" s="101"/>
      <c r="AC925" s="101"/>
      <c r="AD925" s="101"/>
      <c r="AE925" s="101"/>
      <c r="AF925" s="101"/>
      <c r="AG925" s="101"/>
      <c r="AH925" s="101"/>
      <c r="AI925" s="101"/>
    </row>
    <row r="926" spans="10:35">
      <c r="J926" s="6"/>
      <c r="P926"/>
      <c r="S926" s="101"/>
      <c r="T926" s="101"/>
      <c r="U926" s="101"/>
      <c r="V926" s="101"/>
      <c r="W926" s="101"/>
      <c r="X926" s="101"/>
      <c r="Y926" s="101"/>
      <c r="Z926" s="101"/>
      <c r="AA926" s="101"/>
      <c r="AB926" s="101"/>
      <c r="AC926" s="101"/>
      <c r="AD926" s="101"/>
      <c r="AE926" s="101"/>
      <c r="AF926" s="101"/>
      <c r="AG926" s="101"/>
      <c r="AH926" s="101"/>
      <c r="AI926" s="101"/>
    </row>
    <row r="927" spans="10:35">
      <c r="J927" s="6"/>
      <c r="P927"/>
      <c r="S927" s="101"/>
      <c r="T927" s="101"/>
      <c r="U927" s="101"/>
      <c r="V927" s="101"/>
      <c r="W927" s="101"/>
      <c r="X927" s="101"/>
      <c r="Y927" s="101"/>
      <c r="Z927" s="101"/>
      <c r="AA927" s="101"/>
      <c r="AB927" s="101"/>
      <c r="AC927" s="101"/>
      <c r="AD927" s="101"/>
      <c r="AE927" s="101"/>
      <c r="AF927" s="101"/>
      <c r="AG927" s="101"/>
      <c r="AH927" s="101"/>
      <c r="AI927" s="101"/>
    </row>
    <row r="928" spans="10:35">
      <c r="J928" s="6"/>
      <c r="P928"/>
      <c r="S928" s="101"/>
      <c r="T928" s="101"/>
      <c r="U928" s="101"/>
      <c r="V928" s="101"/>
      <c r="W928" s="101"/>
      <c r="X928" s="101"/>
      <c r="Y928" s="101"/>
      <c r="Z928" s="101"/>
      <c r="AA928" s="101"/>
      <c r="AB928" s="101"/>
      <c r="AC928" s="101"/>
      <c r="AD928" s="101"/>
      <c r="AE928" s="101"/>
      <c r="AF928" s="101"/>
      <c r="AG928" s="101"/>
      <c r="AH928" s="101"/>
      <c r="AI928" s="101"/>
    </row>
    <row r="929" spans="10:35">
      <c r="J929" s="6"/>
      <c r="P929"/>
      <c r="S929" s="101"/>
      <c r="T929" s="101"/>
      <c r="U929" s="101"/>
      <c r="V929" s="101"/>
      <c r="W929" s="101"/>
      <c r="X929" s="101"/>
      <c r="Y929" s="101"/>
      <c r="Z929" s="101"/>
      <c r="AA929" s="101"/>
      <c r="AB929" s="101"/>
      <c r="AC929" s="101"/>
      <c r="AD929" s="101"/>
      <c r="AE929" s="101"/>
      <c r="AF929" s="101"/>
      <c r="AG929" s="101"/>
      <c r="AH929" s="101"/>
      <c r="AI929" s="101"/>
    </row>
    <row r="930" spans="10:35">
      <c r="J930" s="6"/>
      <c r="P930"/>
      <c r="S930" s="101"/>
      <c r="T930" s="101"/>
      <c r="U930" s="101"/>
      <c r="V930" s="101"/>
      <c r="W930" s="101"/>
      <c r="X930" s="101"/>
      <c r="Y930" s="101"/>
      <c r="Z930" s="101"/>
      <c r="AA930" s="101"/>
      <c r="AB930" s="101"/>
      <c r="AC930" s="101"/>
      <c r="AD930" s="101"/>
      <c r="AE930" s="101"/>
      <c r="AF930" s="101"/>
      <c r="AG930" s="101"/>
      <c r="AH930" s="101"/>
      <c r="AI930" s="101"/>
    </row>
    <row r="931" spans="10:35">
      <c r="J931" s="6"/>
      <c r="P931"/>
      <c r="S931" s="101"/>
      <c r="T931" s="101"/>
      <c r="U931" s="101"/>
      <c r="V931" s="101"/>
      <c r="W931" s="101"/>
      <c r="X931" s="101"/>
      <c r="Y931" s="101"/>
      <c r="Z931" s="101"/>
      <c r="AA931" s="101"/>
      <c r="AB931" s="101"/>
      <c r="AC931" s="101"/>
      <c r="AD931" s="101"/>
      <c r="AE931" s="101"/>
      <c r="AF931" s="101"/>
      <c r="AG931" s="101"/>
      <c r="AH931" s="101"/>
      <c r="AI931" s="101"/>
    </row>
    <row r="932" spans="10:35">
      <c r="J932" s="6"/>
      <c r="P932"/>
      <c r="S932" s="101"/>
      <c r="T932" s="101"/>
      <c r="U932" s="101"/>
      <c r="V932" s="101"/>
      <c r="W932" s="101"/>
      <c r="X932" s="101"/>
      <c r="Y932" s="101"/>
      <c r="Z932" s="101"/>
      <c r="AA932" s="101"/>
      <c r="AB932" s="101"/>
      <c r="AC932" s="101"/>
      <c r="AD932" s="101"/>
      <c r="AE932" s="101"/>
      <c r="AF932" s="101"/>
      <c r="AG932" s="101"/>
      <c r="AH932" s="101"/>
      <c r="AI932" s="101"/>
    </row>
    <row r="933" spans="10:35">
      <c r="J933" s="6"/>
      <c r="P933"/>
      <c r="S933" s="101"/>
      <c r="T933" s="101"/>
      <c r="U933" s="101"/>
      <c r="V933" s="101"/>
      <c r="W933" s="101"/>
      <c r="X933" s="101"/>
      <c r="Y933" s="101"/>
      <c r="Z933" s="101"/>
      <c r="AA933" s="101"/>
      <c r="AB933" s="101"/>
      <c r="AC933" s="101"/>
      <c r="AD933" s="101"/>
      <c r="AE933" s="101"/>
      <c r="AF933" s="101"/>
      <c r="AG933" s="101"/>
      <c r="AH933" s="101"/>
      <c r="AI933" s="101"/>
    </row>
    <row r="934" spans="10:35">
      <c r="J934" s="6"/>
      <c r="P934"/>
      <c r="S934" s="101"/>
      <c r="T934" s="101"/>
      <c r="U934" s="101"/>
      <c r="V934" s="101"/>
      <c r="W934" s="101"/>
      <c r="X934" s="101"/>
      <c r="Y934" s="101"/>
      <c r="Z934" s="101"/>
      <c r="AA934" s="101"/>
      <c r="AB934" s="101"/>
      <c r="AC934" s="101"/>
      <c r="AD934" s="101"/>
      <c r="AE934" s="101"/>
      <c r="AF934" s="101"/>
      <c r="AG934" s="101"/>
      <c r="AH934" s="101"/>
      <c r="AI934" s="101"/>
    </row>
    <row r="935" spans="10:35">
      <c r="J935" s="6"/>
      <c r="P935"/>
      <c r="S935" s="101"/>
      <c r="T935" s="101"/>
      <c r="U935" s="101"/>
      <c r="V935" s="101"/>
      <c r="W935" s="101"/>
      <c r="X935" s="101"/>
      <c r="Y935" s="101"/>
      <c r="Z935" s="101"/>
      <c r="AA935" s="101"/>
      <c r="AB935" s="101"/>
      <c r="AC935" s="101"/>
      <c r="AD935" s="101"/>
      <c r="AE935" s="101"/>
      <c r="AF935" s="101"/>
      <c r="AG935" s="101"/>
      <c r="AH935" s="101"/>
      <c r="AI935" s="101"/>
    </row>
    <row r="936" spans="10:35">
      <c r="J936" s="6"/>
      <c r="P936"/>
      <c r="S936" s="101"/>
      <c r="T936" s="101"/>
      <c r="U936" s="101"/>
      <c r="V936" s="101"/>
      <c r="W936" s="101"/>
      <c r="X936" s="101"/>
      <c r="Y936" s="101"/>
      <c r="Z936" s="101"/>
      <c r="AA936" s="101"/>
      <c r="AB936" s="101"/>
      <c r="AC936" s="101"/>
      <c r="AD936" s="101"/>
      <c r="AE936" s="101"/>
      <c r="AF936" s="101"/>
      <c r="AG936" s="101"/>
      <c r="AH936" s="101"/>
      <c r="AI936" s="101"/>
    </row>
    <row r="937" spans="10:35">
      <c r="J937" s="6"/>
      <c r="P937"/>
      <c r="S937" s="101"/>
      <c r="T937" s="101"/>
      <c r="U937" s="101"/>
      <c r="V937" s="101"/>
      <c r="W937" s="101"/>
      <c r="X937" s="101"/>
      <c r="Y937" s="101"/>
      <c r="Z937" s="101"/>
      <c r="AA937" s="101"/>
      <c r="AB937" s="101"/>
      <c r="AC937" s="101"/>
      <c r="AD937" s="101"/>
      <c r="AE937" s="101"/>
      <c r="AF937" s="101"/>
      <c r="AG937" s="101"/>
      <c r="AH937" s="101"/>
      <c r="AI937" s="101"/>
    </row>
    <row r="938" spans="10:35">
      <c r="J938" s="6"/>
      <c r="P938"/>
      <c r="S938" s="101"/>
      <c r="T938" s="101"/>
      <c r="U938" s="101"/>
      <c r="V938" s="101"/>
      <c r="W938" s="101"/>
      <c r="X938" s="101"/>
      <c r="Y938" s="101"/>
      <c r="Z938" s="101"/>
      <c r="AA938" s="101"/>
      <c r="AB938" s="101"/>
      <c r="AC938" s="101"/>
      <c r="AD938" s="101"/>
      <c r="AE938" s="101"/>
      <c r="AF938" s="101"/>
      <c r="AG938" s="101"/>
      <c r="AH938" s="101"/>
      <c r="AI938" s="101"/>
    </row>
    <row r="939" spans="10:35">
      <c r="J939" s="6"/>
      <c r="P939"/>
      <c r="S939" s="101"/>
      <c r="T939" s="101"/>
      <c r="U939" s="101"/>
      <c r="V939" s="101"/>
      <c r="W939" s="101"/>
      <c r="X939" s="101"/>
      <c r="Y939" s="101"/>
      <c r="Z939" s="101"/>
      <c r="AA939" s="101"/>
      <c r="AB939" s="101"/>
      <c r="AC939" s="101"/>
      <c r="AD939" s="101"/>
      <c r="AE939" s="101"/>
      <c r="AF939" s="101"/>
      <c r="AG939" s="101"/>
      <c r="AH939" s="101"/>
      <c r="AI939" s="101"/>
    </row>
    <row r="940" spans="10:35">
      <c r="J940" s="6"/>
      <c r="P940"/>
      <c r="S940" s="101"/>
      <c r="T940" s="101"/>
      <c r="U940" s="101"/>
      <c r="V940" s="101"/>
      <c r="W940" s="101"/>
      <c r="X940" s="101"/>
      <c r="Y940" s="101"/>
      <c r="Z940" s="101"/>
      <c r="AA940" s="101"/>
      <c r="AB940" s="101"/>
      <c r="AC940" s="101"/>
      <c r="AD940" s="101"/>
      <c r="AE940" s="101"/>
      <c r="AF940" s="101"/>
      <c r="AG940" s="101"/>
      <c r="AH940" s="101"/>
      <c r="AI940" s="101"/>
    </row>
    <row r="941" spans="10:35">
      <c r="J941" s="6"/>
      <c r="P941"/>
      <c r="S941" s="101"/>
      <c r="T941" s="101"/>
      <c r="U941" s="101"/>
      <c r="V941" s="101"/>
      <c r="W941" s="101"/>
      <c r="X941" s="101"/>
      <c r="Y941" s="101"/>
      <c r="Z941" s="101"/>
      <c r="AA941" s="101"/>
      <c r="AB941" s="101"/>
      <c r="AC941" s="101"/>
      <c r="AD941" s="101"/>
      <c r="AE941" s="101"/>
      <c r="AF941" s="101"/>
      <c r="AG941" s="101"/>
      <c r="AH941" s="101"/>
      <c r="AI941" s="101"/>
    </row>
    <row r="942" spans="10:35">
      <c r="J942" s="6"/>
      <c r="P942"/>
      <c r="S942" s="101"/>
      <c r="T942" s="101"/>
      <c r="U942" s="101"/>
      <c r="V942" s="101"/>
      <c r="W942" s="101"/>
      <c r="X942" s="101"/>
      <c r="Y942" s="101"/>
      <c r="Z942" s="101"/>
      <c r="AA942" s="101"/>
      <c r="AB942" s="101"/>
      <c r="AC942" s="101"/>
      <c r="AD942" s="101"/>
      <c r="AE942" s="101"/>
      <c r="AF942" s="101"/>
      <c r="AG942" s="101"/>
      <c r="AH942" s="101"/>
      <c r="AI942" s="101"/>
    </row>
    <row r="943" spans="10:35">
      <c r="J943" s="6"/>
      <c r="P943"/>
      <c r="S943" s="101"/>
      <c r="T943" s="101"/>
      <c r="U943" s="101"/>
      <c r="V943" s="101"/>
      <c r="W943" s="101"/>
      <c r="X943" s="101"/>
      <c r="Y943" s="101"/>
      <c r="Z943" s="101"/>
      <c r="AA943" s="101"/>
      <c r="AB943" s="101"/>
      <c r="AC943" s="101"/>
      <c r="AD943" s="101"/>
      <c r="AE943" s="101"/>
      <c r="AF943" s="101"/>
      <c r="AG943" s="101"/>
      <c r="AH943" s="101"/>
      <c r="AI943" s="101"/>
    </row>
    <row r="944" spans="10:35">
      <c r="J944" s="6"/>
      <c r="P944"/>
      <c r="S944" s="101"/>
      <c r="T944" s="101"/>
      <c r="U944" s="101"/>
      <c r="V944" s="101"/>
      <c r="W944" s="101"/>
      <c r="X944" s="101"/>
      <c r="Y944" s="101"/>
      <c r="Z944" s="101"/>
      <c r="AA944" s="101"/>
      <c r="AB944" s="101"/>
      <c r="AC944" s="101"/>
      <c r="AD944" s="101"/>
      <c r="AE944" s="101"/>
      <c r="AF944" s="101"/>
      <c r="AG944" s="101"/>
      <c r="AH944" s="101"/>
      <c r="AI944" s="101"/>
    </row>
    <row r="945" spans="10:35">
      <c r="J945" s="6"/>
      <c r="P945"/>
      <c r="S945" s="101"/>
      <c r="T945" s="101"/>
      <c r="U945" s="101"/>
      <c r="V945" s="101"/>
      <c r="W945" s="101"/>
      <c r="X945" s="101"/>
      <c r="Y945" s="101"/>
      <c r="Z945" s="101"/>
      <c r="AA945" s="101"/>
      <c r="AB945" s="101"/>
      <c r="AC945" s="101"/>
      <c r="AD945" s="101"/>
      <c r="AE945" s="101"/>
      <c r="AF945" s="101"/>
      <c r="AG945" s="101"/>
      <c r="AH945" s="101"/>
      <c r="AI945" s="101"/>
    </row>
    <row r="946" spans="10:35">
      <c r="J946" s="6"/>
      <c r="P946"/>
      <c r="S946" s="101"/>
      <c r="T946" s="101"/>
      <c r="U946" s="101"/>
      <c r="V946" s="101"/>
      <c r="W946" s="101"/>
      <c r="X946" s="101"/>
      <c r="Y946" s="101"/>
      <c r="Z946" s="101"/>
      <c r="AA946" s="101"/>
      <c r="AB946" s="101"/>
      <c r="AC946" s="101"/>
      <c r="AD946" s="101"/>
      <c r="AE946" s="101"/>
      <c r="AF946" s="101"/>
      <c r="AG946" s="101"/>
      <c r="AH946" s="101"/>
      <c r="AI946" s="101"/>
    </row>
    <row r="947" spans="10:35">
      <c r="J947" s="6"/>
      <c r="P947"/>
      <c r="S947" s="101"/>
      <c r="T947" s="101"/>
      <c r="U947" s="101"/>
      <c r="V947" s="101"/>
      <c r="W947" s="101"/>
      <c r="X947" s="101"/>
      <c r="Y947" s="101"/>
      <c r="Z947" s="101"/>
      <c r="AA947" s="101"/>
      <c r="AB947" s="101"/>
      <c r="AC947" s="101"/>
      <c r="AD947" s="101"/>
      <c r="AE947" s="101"/>
      <c r="AF947" s="101"/>
      <c r="AG947" s="101"/>
      <c r="AH947" s="101"/>
      <c r="AI947" s="101"/>
    </row>
    <row r="948" spans="10:35">
      <c r="J948" s="6"/>
      <c r="P948"/>
      <c r="S948" s="101"/>
      <c r="T948" s="101"/>
      <c r="U948" s="101"/>
      <c r="V948" s="101"/>
      <c r="W948" s="101"/>
      <c r="X948" s="101"/>
      <c r="Y948" s="101"/>
      <c r="Z948" s="101"/>
      <c r="AA948" s="101"/>
      <c r="AB948" s="101"/>
      <c r="AC948" s="101"/>
      <c r="AD948" s="101"/>
      <c r="AE948" s="101"/>
      <c r="AF948" s="101"/>
      <c r="AG948" s="101"/>
      <c r="AH948" s="101"/>
      <c r="AI948" s="101"/>
    </row>
    <row r="949" spans="10:35">
      <c r="J949" s="6"/>
      <c r="P949"/>
      <c r="S949" s="101"/>
      <c r="T949" s="101"/>
      <c r="U949" s="101"/>
      <c r="V949" s="101"/>
      <c r="W949" s="101"/>
      <c r="X949" s="101"/>
      <c r="Y949" s="101"/>
      <c r="Z949" s="101"/>
      <c r="AA949" s="101"/>
      <c r="AB949" s="101"/>
      <c r="AC949" s="101"/>
      <c r="AD949" s="101"/>
      <c r="AE949" s="101"/>
      <c r="AF949" s="101"/>
      <c r="AG949" s="101"/>
      <c r="AH949" s="101"/>
      <c r="AI949" s="101"/>
    </row>
    <row r="950" spans="10:35">
      <c r="J950" s="6"/>
      <c r="P950"/>
      <c r="S950" s="101"/>
      <c r="T950" s="101"/>
      <c r="U950" s="101"/>
      <c r="V950" s="101"/>
      <c r="W950" s="101"/>
      <c r="X950" s="101"/>
      <c r="Y950" s="101"/>
      <c r="Z950" s="101"/>
      <c r="AA950" s="101"/>
      <c r="AB950" s="101"/>
      <c r="AC950" s="101"/>
      <c r="AD950" s="101"/>
      <c r="AE950" s="101"/>
      <c r="AF950" s="101"/>
      <c r="AG950" s="101"/>
      <c r="AH950" s="101"/>
      <c r="AI950" s="101"/>
    </row>
    <row r="951" spans="10:35">
      <c r="J951" s="6"/>
      <c r="P951"/>
      <c r="S951" s="101"/>
      <c r="T951" s="101"/>
      <c r="U951" s="101"/>
      <c r="V951" s="101"/>
      <c r="W951" s="101"/>
      <c r="X951" s="101"/>
      <c r="Y951" s="101"/>
      <c r="Z951" s="101"/>
      <c r="AA951" s="101"/>
      <c r="AB951" s="101"/>
      <c r="AC951" s="101"/>
      <c r="AD951" s="101"/>
      <c r="AE951" s="101"/>
      <c r="AF951" s="101"/>
      <c r="AG951" s="101"/>
      <c r="AH951" s="101"/>
      <c r="AI951" s="101"/>
    </row>
    <row r="952" spans="10:35">
      <c r="J952" s="6"/>
      <c r="P952"/>
      <c r="S952" s="101"/>
      <c r="T952" s="101"/>
      <c r="U952" s="101"/>
      <c r="V952" s="101"/>
      <c r="W952" s="101"/>
      <c r="X952" s="101"/>
      <c r="Y952" s="101"/>
      <c r="Z952" s="101"/>
      <c r="AA952" s="101"/>
      <c r="AB952" s="101"/>
      <c r="AC952" s="101"/>
      <c r="AD952" s="101"/>
      <c r="AE952" s="101"/>
      <c r="AF952" s="101"/>
      <c r="AG952" s="101"/>
      <c r="AH952" s="101"/>
      <c r="AI952" s="101"/>
    </row>
    <row r="953" spans="10:35">
      <c r="J953" s="6"/>
      <c r="P953"/>
      <c r="S953" s="101"/>
      <c r="T953" s="101"/>
      <c r="U953" s="101"/>
      <c r="V953" s="101"/>
      <c r="W953" s="101"/>
      <c r="X953" s="101"/>
      <c r="Y953" s="101"/>
      <c r="Z953" s="101"/>
      <c r="AA953" s="101"/>
      <c r="AB953" s="101"/>
      <c r="AC953" s="101"/>
      <c r="AD953" s="101"/>
      <c r="AE953" s="101"/>
      <c r="AF953" s="101"/>
      <c r="AG953" s="101"/>
      <c r="AH953" s="101"/>
      <c r="AI953" s="101"/>
    </row>
    <row r="954" spans="10:35">
      <c r="J954" s="6"/>
      <c r="P954"/>
      <c r="S954" s="101"/>
      <c r="T954" s="101"/>
      <c r="U954" s="101"/>
      <c r="V954" s="101"/>
      <c r="W954" s="101"/>
      <c r="X954" s="101"/>
      <c r="Y954" s="101"/>
      <c r="Z954" s="101"/>
      <c r="AA954" s="101"/>
      <c r="AB954" s="101"/>
      <c r="AC954" s="101"/>
      <c r="AD954" s="101"/>
      <c r="AE954" s="101"/>
      <c r="AF954" s="101"/>
      <c r="AG954" s="101"/>
      <c r="AH954" s="101"/>
      <c r="AI954" s="101"/>
    </row>
    <row r="955" spans="10:35">
      <c r="J955" s="6"/>
      <c r="P955"/>
      <c r="S955" s="101"/>
      <c r="T955" s="101"/>
      <c r="U955" s="101"/>
      <c r="V955" s="101"/>
      <c r="W955" s="101"/>
      <c r="X955" s="101"/>
      <c r="Y955" s="101"/>
      <c r="Z955" s="101"/>
      <c r="AA955" s="101"/>
      <c r="AB955" s="101"/>
      <c r="AC955" s="101"/>
      <c r="AD955" s="101"/>
      <c r="AE955" s="101"/>
      <c r="AF955" s="101"/>
      <c r="AG955" s="101"/>
      <c r="AH955" s="101"/>
      <c r="AI955" s="101"/>
    </row>
    <row r="956" spans="10:35">
      <c r="J956" s="6"/>
      <c r="P956"/>
      <c r="S956" s="101"/>
      <c r="T956" s="101"/>
      <c r="U956" s="101"/>
      <c r="V956" s="101"/>
      <c r="W956" s="101"/>
      <c r="X956" s="101"/>
      <c r="Y956" s="101"/>
      <c r="Z956" s="101"/>
      <c r="AA956" s="101"/>
      <c r="AB956" s="101"/>
      <c r="AC956" s="101"/>
      <c r="AD956" s="101"/>
      <c r="AE956" s="101"/>
      <c r="AF956" s="101"/>
      <c r="AG956" s="101"/>
      <c r="AH956" s="101"/>
      <c r="AI956" s="101"/>
    </row>
    <row r="957" spans="10:35">
      <c r="J957" s="6"/>
      <c r="P957"/>
      <c r="S957" s="101"/>
      <c r="T957" s="101"/>
      <c r="U957" s="101"/>
      <c r="V957" s="101"/>
      <c r="W957" s="101"/>
      <c r="X957" s="101"/>
      <c r="Y957" s="101"/>
      <c r="Z957" s="101"/>
      <c r="AA957" s="101"/>
      <c r="AB957" s="101"/>
      <c r="AC957" s="101"/>
      <c r="AD957" s="101"/>
      <c r="AE957" s="101"/>
      <c r="AF957" s="101"/>
      <c r="AG957" s="101"/>
      <c r="AH957" s="101"/>
      <c r="AI957" s="101"/>
    </row>
    <row r="958" spans="10:35">
      <c r="J958" s="6"/>
      <c r="P958"/>
      <c r="S958" s="101"/>
      <c r="T958" s="101"/>
      <c r="U958" s="101"/>
      <c r="V958" s="101"/>
      <c r="W958" s="101"/>
      <c r="X958" s="101"/>
      <c r="Y958" s="101"/>
      <c r="Z958" s="101"/>
      <c r="AA958" s="101"/>
      <c r="AB958" s="101"/>
      <c r="AC958" s="101"/>
      <c r="AD958" s="101"/>
      <c r="AE958" s="101"/>
      <c r="AF958" s="101"/>
      <c r="AG958" s="101"/>
      <c r="AH958" s="101"/>
      <c r="AI958" s="101"/>
    </row>
    <row r="959" spans="10:35">
      <c r="S959" s="101"/>
      <c r="T959" s="101"/>
      <c r="U959" s="101"/>
      <c r="V959" s="101"/>
      <c r="W959" s="101"/>
      <c r="X959" s="101"/>
      <c r="Y959" s="101"/>
      <c r="Z959" s="101"/>
      <c r="AA959" s="101"/>
      <c r="AB959" s="101"/>
      <c r="AC959" s="101"/>
      <c r="AD959" s="101"/>
      <c r="AE959" s="101"/>
      <c r="AF959" s="101"/>
      <c r="AG959" s="101"/>
      <c r="AH959" s="101"/>
      <c r="AI959" s="101"/>
    </row>
    <row r="960" spans="10:35">
      <c r="J960" s="6"/>
      <c r="P960"/>
      <c r="S960" s="101"/>
      <c r="T960" s="101"/>
      <c r="U960" s="101"/>
      <c r="V960" s="101"/>
      <c r="W960" s="101"/>
      <c r="X960" s="101"/>
      <c r="Y960" s="101"/>
      <c r="Z960" s="101"/>
      <c r="AA960" s="101"/>
      <c r="AB960" s="101"/>
      <c r="AC960" s="101"/>
      <c r="AD960" s="101"/>
      <c r="AE960" s="101"/>
      <c r="AF960" s="101"/>
      <c r="AG960" s="101"/>
      <c r="AH960" s="101"/>
      <c r="AI960" s="101"/>
    </row>
    <row r="961" spans="10:35">
      <c r="J961" s="6"/>
      <c r="P961"/>
      <c r="S961" s="101"/>
      <c r="T961" s="101"/>
      <c r="U961" s="101"/>
      <c r="V961" s="101"/>
      <c r="W961" s="101"/>
      <c r="X961" s="101"/>
      <c r="Y961" s="101"/>
      <c r="Z961" s="101"/>
      <c r="AA961" s="101"/>
      <c r="AB961" s="101"/>
      <c r="AC961" s="101"/>
      <c r="AD961" s="101"/>
      <c r="AE961" s="101"/>
      <c r="AF961" s="101"/>
      <c r="AG961" s="101"/>
      <c r="AH961" s="101"/>
      <c r="AI961" s="101"/>
    </row>
    <row r="962" spans="10:35">
      <c r="J962" s="6"/>
      <c r="P962"/>
      <c r="S962" s="101"/>
      <c r="T962" s="101"/>
      <c r="U962" s="101"/>
      <c r="V962" s="101"/>
      <c r="W962" s="101"/>
      <c r="X962" s="101"/>
      <c r="Y962" s="101"/>
      <c r="Z962" s="101"/>
      <c r="AA962" s="101"/>
      <c r="AB962" s="101"/>
      <c r="AC962" s="101"/>
      <c r="AD962" s="101"/>
      <c r="AE962" s="101"/>
      <c r="AF962" s="101"/>
      <c r="AG962" s="101"/>
      <c r="AH962" s="101"/>
      <c r="AI962" s="101"/>
    </row>
    <row r="963" spans="10:35">
      <c r="J963" s="6"/>
      <c r="P963"/>
      <c r="S963" s="101"/>
      <c r="T963" s="101"/>
      <c r="U963" s="101"/>
      <c r="V963" s="101"/>
      <c r="W963" s="101"/>
      <c r="X963" s="101"/>
      <c r="Y963" s="101"/>
      <c r="Z963" s="101"/>
      <c r="AA963" s="101"/>
      <c r="AB963" s="101"/>
      <c r="AC963" s="101"/>
      <c r="AD963" s="101"/>
      <c r="AE963" s="101"/>
      <c r="AF963" s="101"/>
      <c r="AG963" s="101"/>
      <c r="AH963" s="101"/>
      <c r="AI963" s="101"/>
    </row>
    <row r="964" spans="10:35">
      <c r="J964" s="6"/>
      <c r="P964"/>
      <c r="S964" s="101"/>
      <c r="T964" s="101"/>
      <c r="U964" s="101"/>
      <c r="V964" s="101"/>
      <c r="W964" s="101"/>
      <c r="X964" s="101"/>
      <c r="Y964" s="101"/>
      <c r="Z964" s="101"/>
      <c r="AA964" s="101"/>
      <c r="AB964" s="101"/>
      <c r="AC964" s="101"/>
      <c r="AD964" s="101"/>
      <c r="AE964" s="101"/>
      <c r="AF964" s="101"/>
      <c r="AG964" s="101"/>
      <c r="AH964" s="101"/>
      <c r="AI964" s="101"/>
    </row>
    <row r="965" spans="10:35">
      <c r="J965" s="6"/>
      <c r="P965"/>
      <c r="S965" s="101"/>
      <c r="T965" s="101"/>
      <c r="U965" s="101"/>
      <c r="V965" s="101"/>
      <c r="W965" s="101"/>
      <c r="X965" s="101"/>
      <c r="Y965" s="101"/>
      <c r="Z965" s="101"/>
      <c r="AA965" s="101"/>
      <c r="AB965" s="101"/>
      <c r="AC965" s="101"/>
      <c r="AD965" s="101"/>
      <c r="AE965" s="101"/>
      <c r="AF965" s="101"/>
      <c r="AG965" s="101"/>
      <c r="AH965" s="101"/>
      <c r="AI965" s="101"/>
    </row>
    <row r="966" spans="10:35">
      <c r="J966" s="6"/>
      <c r="P966"/>
      <c r="S966" s="101"/>
      <c r="T966" s="101"/>
      <c r="U966" s="101"/>
      <c r="V966" s="101"/>
      <c r="W966" s="101"/>
      <c r="X966" s="101"/>
      <c r="Y966" s="101"/>
      <c r="Z966" s="101"/>
      <c r="AA966" s="101"/>
      <c r="AB966" s="101"/>
      <c r="AC966" s="101"/>
      <c r="AD966" s="101"/>
      <c r="AE966" s="101"/>
      <c r="AF966" s="101"/>
      <c r="AG966" s="101"/>
      <c r="AH966" s="101"/>
      <c r="AI966" s="101"/>
    </row>
    <row r="967" spans="10:35">
      <c r="J967" s="6"/>
      <c r="P967"/>
      <c r="S967" s="101"/>
      <c r="T967" s="101"/>
      <c r="U967" s="101"/>
      <c r="V967" s="101"/>
      <c r="W967" s="101"/>
      <c r="X967" s="101"/>
      <c r="Y967" s="101"/>
      <c r="Z967" s="101"/>
      <c r="AA967" s="101"/>
      <c r="AB967" s="101"/>
      <c r="AC967" s="101"/>
      <c r="AD967" s="101"/>
      <c r="AE967" s="101"/>
      <c r="AF967" s="101"/>
      <c r="AG967" s="101"/>
      <c r="AH967" s="101"/>
      <c r="AI967" s="101"/>
    </row>
    <row r="968" spans="10:35">
      <c r="J968" s="6"/>
      <c r="P968"/>
      <c r="S968" s="101"/>
      <c r="T968" s="101"/>
      <c r="U968" s="101"/>
      <c r="V968" s="101"/>
      <c r="W968" s="101"/>
      <c r="X968" s="101"/>
      <c r="Y968" s="101"/>
      <c r="Z968" s="101"/>
      <c r="AA968" s="101"/>
      <c r="AB968" s="101"/>
      <c r="AC968" s="101"/>
      <c r="AD968" s="101"/>
      <c r="AE968" s="101"/>
      <c r="AF968" s="101"/>
      <c r="AG968" s="101"/>
      <c r="AH968" s="101"/>
      <c r="AI968" s="101"/>
    </row>
    <row r="969" spans="10:35">
      <c r="J969" s="6"/>
      <c r="P969"/>
      <c r="S969" s="101"/>
      <c r="T969" s="101"/>
      <c r="U969" s="101"/>
      <c r="V969" s="101"/>
      <c r="W969" s="101"/>
      <c r="X969" s="101"/>
      <c r="Y969" s="101"/>
      <c r="Z969" s="101"/>
      <c r="AA969" s="101"/>
      <c r="AB969" s="101"/>
      <c r="AC969" s="101"/>
      <c r="AD969" s="101"/>
      <c r="AE969" s="101"/>
      <c r="AF969" s="101"/>
      <c r="AG969" s="101"/>
      <c r="AH969" s="101"/>
      <c r="AI969" s="101"/>
    </row>
    <row r="970" spans="10:35">
      <c r="S970" s="101"/>
      <c r="T970" s="101"/>
      <c r="U970" s="101"/>
      <c r="V970" s="101"/>
      <c r="W970" s="101"/>
      <c r="X970" s="101"/>
      <c r="Y970" s="101"/>
      <c r="Z970" s="101"/>
      <c r="AA970" s="101"/>
      <c r="AB970" s="101"/>
      <c r="AC970" s="101"/>
      <c r="AD970" s="101"/>
      <c r="AE970" s="101"/>
      <c r="AF970" s="101"/>
      <c r="AG970" s="101"/>
      <c r="AH970" s="101"/>
      <c r="AI970" s="101"/>
    </row>
    <row r="971" spans="10:35">
      <c r="J971" s="6"/>
      <c r="P971"/>
      <c r="S971" s="101"/>
      <c r="T971" s="101"/>
      <c r="U971" s="101"/>
      <c r="V971" s="101"/>
      <c r="W971" s="101"/>
      <c r="X971" s="101"/>
      <c r="Y971" s="101"/>
      <c r="Z971" s="101"/>
      <c r="AA971" s="101"/>
      <c r="AB971" s="101"/>
      <c r="AC971" s="101"/>
      <c r="AD971" s="101"/>
      <c r="AE971" s="101"/>
      <c r="AF971" s="101"/>
      <c r="AG971" s="101"/>
      <c r="AH971" s="101"/>
      <c r="AI971" s="101"/>
    </row>
    <row r="972" spans="10:35">
      <c r="J972" s="6"/>
      <c r="P972"/>
      <c r="S972" s="101"/>
      <c r="T972" s="101"/>
      <c r="U972" s="101"/>
      <c r="V972" s="101"/>
      <c r="W972" s="101"/>
      <c r="X972" s="101"/>
      <c r="Y972" s="101"/>
      <c r="Z972" s="101"/>
      <c r="AA972" s="101"/>
      <c r="AB972" s="101"/>
      <c r="AC972" s="101"/>
      <c r="AD972" s="101"/>
      <c r="AE972" s="101"/>
      <c r="AF972" s="101"/>
      <c r="AG972" s="101"/>
      <c r="AH972" s="101"/>
      <c r="AI972" s="101"/>
    </row>
    <row r="973" spans="10:35">
      <c r="J973" s="6"/>
      <c r="P973"/>
      <c r="S973" s="101"/>
      <c r="T973" s="101"/>
      <c r="U973" s="101"/>
      <c r="V973" s="101"/>
      <c r="W973" s="101"/>
      <c r="X973" s="101"/>
      <c r="Y973" s="101"/>
      <c r="Z973" s="101"/>
      <c r="AA973" s="101"/>
      <c r="AB973" s="101"/>
      <c r="AC973" s="101"/>
      <c r="AD973" s="101"/>
      <c r="AE973" s="101"/>
      <c r="AF973" s="101"/>
      <c r="AG973" s="101"/>
      <c r="AH973" s="101"/>
      <c r="AI973" s="101"/>
    </row>
    <row r="974" spans="10:35">
      <c r="J974" s="6"/>
      <c r="P974"/>
      <c r="S974" s="101"/>
      <c r="T974" s="101"/>
      <c r="U974" s="101"/>
      <c r="V974" s="101"/>
      <c r="W974" s="101"/>
      <c r="X974" s="101"/>
      <c r="Y974" s="101"/>
      <c r="Z974" s="101"/>
      <c r="AA974" s="101"/>
      <c r="AB974" s="101"/>
      <c r="AC974" s="101"/>
      <c r="AD974" s="101"/>
      <c r="AE974" s="101"/>
      <c r="AF974" s="101"/>
      <c r="AG974" s="101"/>
      <c r="AH974" s="101"/>
      <c r="AI974" s="101"/>
    </row>
    <row r="975" spans="10:35">
      <c r="J975" s="6"/>
      <c r="P975"/>
      <c r="S975" s="101"/>
      <c r="T975" s="101"/>
      <c r="U975" s="101"/>
      <c r="V975" s="101"/>
      <c r="W975" s="101"/>
      <c r="X975" s="101"/>
      <c r="Y975" s="101"/>
      <c r="Z975" s="101"/>
      <c r="AA975" s="101"/>
      <c r="AB975" s="101"/>
      <c r="AC975" s="101"/>
      <c r="AD975" s="101"/>
      <c r="AE975" s="101"/>
      <c r="AF975" s="101"/>
      <c r="AG975" s="101"/>
      <c r="AH975" s="101"/>
      <c r="AI975" s="101"/>
    </row>
    <row r="976" spans="10:35">
      <c r="J976" s="6"/>
      <c r="P976"/>
      <c r="S976" s="101"/>
      <c r="T976" s="101"/>
      <c r="U976" s="101"/>
      <c r="V976" s="101"/>
      <c r="W976" s="101"/>
      <c r="X976" s="101"/>
      <c r="Y976" s="101"/>
      <c r="Z976" s="101"/>
      <c r="AA976" s="101"/>
      <c r="AB976" s="101"/>
      <c r="AC976" s="101"/>
      <c r="AD976" s="101"/>
      <c r="AE976" s="101"/>
      <c r="AF976" s="101"/>
      <c r="AG976" s="101"/>
      <c r="AH976" s="101"/>
      <c r="AI976" s="101"/>
    </row>
    <row r="977" spans="10:35">
      <c r="J977" s="6"/>
      <c r="P977"/>
      <c r="S977" s="101"/>
      <c r="T977" s="101"/>
      <c r="U977" s="101"/>
      <c r="V977" s="101"/>
      <c r="W977" s="101"/>
      <c r="X977" s="101"/>
      <c r="Y977" s="101"/>
      <c r="Z977" s="101"/>
      <c r="AA977" s="101"/>
      <c r="AB977" s="101"/>
      <c r="AC977" s="101"/>
      <c r="AD977" s="101"/>
      <c r="AE977" s="101"/>
      <c r="AF977" s="101"/>
      <c r="AG977" s="101"/>
      <c r="AH977" s="101"/>
      <c r="AI977" s="101"/>
    </row>
    <row r="978" spans="10:35">
      <c r="J978" s="6"/>
      <c r="P978"/>
      <c r="S978" s="101"/>
      <c r="T978" s="101"/>
      <c r="U978" s="101"/>
      <c r="V978" s="101"/>
      <c r="W978" s="101"/>
      <c r="X978" s="101"/>
      <c r="Y978" s="101"/>
      <c r="Z978" s="101"/>
      <c r="AA978" s="101"/>
      <c r="AB978" s="101"/>
      <c r="AC978" s="101"/>
      <c r="AD978" s="101"/>
      <c r="AE978" s="101"/>
      <c r="AF978" s="101"/>
      <c r="AG978" s="101"/>
      <c r="AH978" s="101"/>
      <c r="AI978" s="101"/>
    </row>
    <row r="979" spans="10:35">
      <c r="J979" s="6"/>
      <c r="P979"/>
      <c r="S979" s="101"/>
      <c r="T979" s="101"/>
      <c r="U979" s="101"/>
      <c r="V979" s="101"/>
      <c r="W979" s="101"/>
      <c r="X979" s="101"/>
      <c r="Y979" s="101"/>
      <c r="Z979" s="101"/>
      <c r="AA979" s="101"/>
      <c r="AB979" s="101"/>
      <c r="AC979" s="101"/>
      <c r="AD979" s="101"/>
      <c r="AE979" s="101"/>
      <c r="AF979" s="101"/>
      <c r="AG979" s="101"/>
      <c r="AH979" s="101"/>
      <c r="AI979" s="101"/>
    </row>
    <row r="980" spans="10:35">
      <c r="J980" s="6"/>
      <c r="P980"/>
      <c r="S980" s="101"/>
      <c r="T980" s="101"/>
      <c r="U980" s="101"/>
      <c r="V980" s="101"/>
      <c r="W980" s="101"/>
      <c r="X980" s="101"/>
      <c r="Y980" s="101"/>
      <c r="Z980" s="101"/>
      <c r="AA980" s="101"/>
      <c r="AB980" s="101"/>
      <c r="AC980" s="101"/>
      <c r="AD980" s="101"/>
      <c r="AE980" s="101"/>
      <c r="AF980" s="101"/>
      <c r="AG980" s="101"/>
      <c r="AH980" s="101"/>
      <c r="AI980" s="101"/>
    </row>
    <row r="981" spans="10:35">
      <c r="J981" s="6"/>
      <c r="P981"/>
      <c r="S981" s="101"/>
      <c r="T981" s="101"/>
      <c r="U981" s="101"/>
      <c r="V981" s="101"/>
      <c r="W981" s="101"/>
      <c r="X981" s="101"/>
      <c r="Y981" s="101"/>
      <c r="Z981" s="101"/>
      <c r="AA981" s="101"/>
      <c r="AB981" s="101"/>
      <c r="AC981" s="101"/>
      <c r="AD981" s="101"/>
      <c r="AE981" s="101"/>
      <c r="AF981" s="101"/>
      <c r="AG981" s="101"/>
      <c r="AH981" s="101"/>
      <c r="AI981" s="101"/>
    </row>
    <row r="982" spans="10:35">
      <c r="J982" s="6"/>
      <c r="P982"/>
      <c r="S982" s="101"/>
      <c r="T982" s="101"/>
      <c r="U982" s="101"/>
      <c r="V982" s="101"/>
      <c r="W982" s="101"/>
      <c r="X982" s="101"/>
      <c r="Y982" s="101"/>
      <c r="Z982" s="101"/>
      <c r="AA982" s="101"/>
      <c r="AB982" s="101"/>
      <c r="AC982" s="101"/>
      <c r="AD982" s="101"/>
      <c r="AE982" s="101"/>
      <c r="AF982" s="101"/>
      <c r="AG982" s="101"/>
      <c r="AH982" s="101"/>
      <c r="AI982" s="101"/>
    </row>
    <row r="983" spans="10:35">
      <c r="J983" s="6"/>
      <c r="P983"/>
      <c r="S983" s="101"/>
      <c r="T983" s="101"/>
      <c r="U983" s="101"/>
      <c r="V983" s="101"/>
      <c r="W983" s="101"/>
      <c r="X983" s="101"/>
      <c r="Y983" s="101"/>
      <c r="Z983" s="101"/>
      <c r="AA983" s="101"/>
      <c r="AB983" s="101"/>
      <c r="AC983" s="101"/>
      <c r="AD983" s="101"/>
      <c r="AE983" s="101"/>
      <c r="AF983" s="101"/>
      <c r="AG983" s="101"/>
      <c r="AH983" s="101"/>
      <c r="AI983" s="101"/>
    </row>
    <row r="984" spans="10:35">
      <c r="J984" s="6"/>
      <c r="P984"/>
      <c r="S984" s="101"/>
      <c r="T984" s="101"/>
      <c r="U984" s="101"/>
      <c r="V984" s="101"/>
      <c r="W984" s="101"/>
      <c r="X984" s="101"/>
      <c r="Y984" s="101"/>
      <c r="Z984" s="101"/>
      <c r="AA984" s="101"/>
      <c r="AB984" s="101"/>
      <c r="AC984" s="101"/>
      <c r="AD984" s="101"/>
      <c r="AE984" s="101"/>
      <c r="AF984" s="101"/>
      <c r="AG984" s="101"/>
      <c r="AH984" s="101"/>
      <c r="AI984" s="101"/>
    </row>
    <row r="985" spans="10:35">
      <c r="J985" s="6"/>
      <c r="P985"/>
      <c r="S985" s="101"/>
      <c r="T985" s="101"/>
      <c r="U985" s="101"/>
      <c r="V985" s="101"/>
      <c r="W985" s="101"/>
      <c r="X985" s="101"/>
      <c r="Y985" s="101"/>
      <c r="Z985" s="101"/>
      <c r="AA985" s="101"/>
      <c r="AB985" s="101"/>
      <c r="AC985" s="101"/>
      <c r="AD985" s="101"/>
      <c r="AE985" s="101"/>
      <c r="AF985" s="101"/>
      <c r="AG985" s="101"/>
      <c r="AH985" s="101"/>
      <c r="AI985" s="101"/>
    </row>
    <row r="986" spans="10:35">
      <c r="J986" s="6"/>
      <c r="P986"/>
      <c r="S986" s="101"/>
      <c r="T986" s="101"/>
      <c r="U986" s="101"/>
      <c r="V986" s="101"/>
      <c r="W986" s="101"/>
      <c r="X986" s="101"/>
      <c r="Y986" s="101"/>
      <c r="Z986" s="101"/>
      <c r="AA986" s="101"/>
      <c r="AB986" s="101"/>
      <c r="AC986" s="101"/>
      <c r="AD986" s="101"/>
      <c r="AE986" s="101"/>
      <c r="AF986" s="101"/>
      <c r="AG986" s="101"/>
      <c r="AH986" s="101"/>
      <c r="AI986" s="101"/>
    </row>
    <row r="987" spans="10:35">
      <c r="J987" s="6"/>
      <c r="P987"/>
      <c r="S987" s="101"/>
      <c r="T987" s="101"/>
      <c r="U987" s="101"/>
      <c r="V987" s="101"/>
      <c r="W987" s="101"/>
      <c r="X987" s="101"/>
      <c r="Y987" s="101"/>
      <c r="Z987" s="101"/>
      <c r="AA987" s="101"/>
      <c r="AB987" s="101"/>
      <c r="AC987" s="101"/>
      <c r="AD987" s="101"/>
      <c r="AE987" s="101"/>
      <c r="AF987" s="101"/>
      <c r="AG987" s="101"/>
      <c r="AH987" s="101"/>
      <c r="AI987" s="101"/>
    </row>
    <row r="988" spans="10:35">
      <c r="J988" s="6"/>
      <c r="P988"/>
      <c r="S988" s="101"/>
      <c r="T988" s="101"/>
      <c r="U988" s="101"/>
      <c r="V988" s="101"/>
      <c r="W988" s="101"/>
      <c r="X988" s="101"/>
      <c r="Y988" s="101"/>
      <c r="Z988" s="101"/>
      <c r="AA988" s="101"/>
      <c r="AB988" s="101"/>
      <c r="AC988" s="101"/>
      <c r="AD988" s="101"/>
      <c r="AE988" s="101"/>
      <c r="AF988" s="101"/>
      <c r="AG988" s="101"/>
      <c r="AH988" s="101"/>
      <c r="AI988" s="101"/>
    </row>
    <row r="989" spans="10:35">
      <c r="J989" s="6"/>
      <c r="P989"/>
      <c r="S989" s="101"/>
      <c r="T989" s="101"/>
      <c r="U989" s="101"/>
      <c r="V989" s="101"/>
      <c r="W989" s="101"/>
      <c r="X989" s="101"/>
      <c r="Y989" s="101"/>
      <c r="Z989" s="101"/>
      <c r="AA989" s="101"/>
      <c r="AB989" s="101"/>
      <c r="AC989" s="101"/>
      <c r="AD989" s="101"/>
      <c r="AE989" s="101"/>
      <c r="AF989" s="101"/>
      <c r="AG989" s="101"/>
      <c r="AH989" s="101"/>
      <c r="AI989" s="101"/>
    </row>
    <row r="990" spans="10:35">
      <c r="J990" s="6"/>
      <c r="P990"/>
      <c r="S990" s="101"/>
      <c r="T990" s="101"/>
      <c r="U990" s="101"/>
      <c r="V990" s="101"/>
      <c r="W990" s="101"/>
      <c r="X990" s="101"/>
      <c r="Y990" s="101"/>
      <c r="Z990" s="101"/>
      <c r="AA990" s="101"/>
      <c r="AB990" s="101"/>
      <c r="AC990" s="101"/>
      <c r="AD990" s="101"/>
      <c r="AE990" s="101"/>
      <c r="AF990" s="101"/>
      <c r="AG990" s="101"/>
      <c r="AH990" s="101"/>
      <c r="AI990" s="101"/>
    </row>
    <row r="991" spans="10:35">
      <c r="J991" s="6"/>
      <c r="P991"/>
      <c r="S991" s="101"/>
      <c r="T991" s="101"/>
      <c r="U991" s="101"/>
      <c r="V991" s="101"/>
      <c r="W991" s="101"/>
      <c r="X991" s="101"/>
      <c r="Y991" s="101"/>
      <c r="Z991" s="101"/>
      <c r="AA991" s="101"/>
      <c r="AB991" s="101"/>
      <c r="AC991" s="101"/>
      <c r="AD991" s="101"/>
      <c r="AE991" s="101"/>
      <c r="AF991" s="101"/>
      <c r="AG991" s="101"/>
      <c r="AH991" s="101"/>
      <c r="AI991" s="101"/>
    </row>
    <row r="992" spans="10:35">
      <c r="J992" s="6"/>
      <c r="P992"/>
      <c r="S992" s="101"/>
      <c r="T992" s="101"/>
      <c r="U992" s="101"/>
      <c r="V992" s="101"/>
      <c r="W992" s="101"/>
      <c r="X992" s="101"/>
      <c r="Y992" s="101"/>
      <c r="Z992" s="101"/>
      <c r="AA992" s="101"/>
      <c r="AB992" s="101"/>
      <c r="AC992" s="101"/>
      <c r="AD992" s="101"/>
      <c r="AE992" s="101"/>
      <c r="AF992" s="101"/>
      <c r="AG992" s="101"/>
      <c r="AH992" s="101"/>
      <c r="AI992" s="101"/>
    </row>
    <row r="993" spans="10:35">
      <c r="J993" s="6"/>
      <c r="P993"/>
      <c r="S993" s="101"/>
      <c r="T993" s="101"/>
      <c r="U993" s="101"/>
      <c r="V993" s="101"/>
      <c r="W993" s="101"/>
      <c r="X993" s="101"/>
      <c r="Y993" s="101"/>
      <c r="Z993" s="101"/>
      <c r="AA993" s="101"/>
      <c r="AB993" s="101"/>
      <c r="AC993" s="101"/>
      <c r="AD993" s="101"/>
      <c r="AE993" s="101"/>
      <c r="AF993" s="101"/>
      <c r="AG993" s="101"/>
      <c r="AH993" s="101"/>
      <c r="AI993" s="101"/>
    </row>
    <row r="994" spans="10:35">
      <c r="J994" s="6"/>
      <c r="P994"/>
      <c r="S994" s="101"/>
      <c r="T994" s="101"/>
      <c r="U994" s="101"/>
      <c r="V994" s="101"/>
      <c r="W994" s="101"/>
      <c r="X994" s="101"/>
      <c r="Y994" s="101"/>
      <c r="Z994" s="101"/>
      <c r="AA994" s="101"/>
      <c r="AB994" s="101"/>
      <c r="AC994" s="101"/>
      <c r="AD994" s="101"/>
      <c r="AE994" s="101"/>
      <c r="AF994" s="101"/>
      <c r="AG994" s="101"/>
      <c r="AH994" s="101"/>
      <c r="AI994" s="101"/>
    </row>
    <row r="995" spans="10:35">
      <c r="J995" s="6"/>
      <c r="P995"/>
      <c r="S995" s="101"/>
      <c r="T995" s="101"/>
      <c r="U995" s="101"/>
      <c r="V995" s="101"/>
      <c r="W995" s="101"/>
      <c r="X995" s="101"/>
      <c r="Y995" s="101"/>
      <c r="Z995" s="101"/>
      <c r="AA995" s="101"/>
      <c r="AB995" s="101"/>
      <c r="AC995" s="101"/>
      <c r="AD995" s="101"/>
      <c r="AE995" s="101"/>
      <c r="AF995" s="101"/>
      <c r="AG995" s="101"/>
      <c r="AH995" s="101"/>
      <c r="AI995" s="101"/>
    </row>
    <row r="996" spans="10:35">
      <c r="J996" s="6"/>
      <c r="P996"/>
      <c r="S996" s="101"/>
      <c r="T996" s="101"/>
      <c r="U996" s="101"/>
      <c r="V996" s="101"/>
      <c r="W996" s="101"/>
      <c r="X996" s="101"/>
      <c r="Y996" s="101"/>
      <c r="Z996" s="101"/>
      <c r="AA996" s="101"/>
      <c r="AB996" s="101"/>
      <c r="AC996" s="101"/>
      <c r="AD996" s="101"/>
      <c r="AE996" s="101"/>
      <c r="AF996" s="101"/>
      <c r="AG996" s="101"/>
      <c r="AH996" s="101"/>
      <c r="AI996" s="101"/>
    </row>
    <row r="997" spans="10:35">
      <c r="J997" s="6"/>
      <c r="P997"/>
      <c r="S997" s="101"/>
      <c r="T997" s="101"/>
      <c r="U997" s="101"/>
      <c r="V997" s="101"/>
      <c r="W997" s="101"/>
      <c r="X997" s="101"/>
      <c r="Y997" s="101"/>
      <c r="Z997" s="101"/>
      <c r="AA997" s="101"/>
      <c r="AB997" s="101"/>
      <c r="AC997" s="101"/>
      <c r="AD997" s="101"/>
      <c r="AE997" s="101"/>
      <c r="AF997" s="101"/>
      <c r="AG997" s="101"/>
      <c r="AH997" s="101"/>
      <c r="AI997" s="101"/>
    </row>
    <row r="998" spans="10:35">
      <c r="J998" s="6"/>
      <c r="P998"/>
      <c r="S998" s="101"/>
      <c r="T998" s="101"/>
      <c r="U998" s="101"/>
      <c r="V998" s="101"/>
      <c r="W998" s="101"/>
      <c r="X998" s="101"/>
      <c r="Y998" s="101"/>
      <c r="Z998" s="101"/>
      <c r="AA998" s="101"/>
      <c r="AB998" s="101"/>
      <c r="AC998" s="101"/>
      <c r="AD998" s="101"/>
      <c r="AE998" s="101"/>
      <c r="AF998" s="101"/>
      <c r="AG998" s="101"/>
      <c r="AH998" s="101"/>
      <c r="AI998" s="101"/>
    </row>
    <row r="999" spans="10:35">
      <c r="J999" s="6"/>
      <c r="P999"/>
      <c r="S999" s="101"/>
      <c r="T999" s="101"/>
      <c r="U999" s="101"/>
      <c r="V999" s="101"/>
      <c r="W999" s="101"/>
      <c r="X999" s="101"/>
      <c r="Y999" s="101"/>
      <c r="Z999" s="101"/>
      <c r="AA999" s="101"/>
      <c r="AB999" s="101"/>
      <c r="AC999" s="101"/>
      <c r="AD999" s="101"/>
      <c r="AE999" s="101"/>
      <c r="AF999" s="101"/>
      <c r="AG999" s="101"/>
      <c r="AH999" s="101"/>
      <c r="AI999" s="101"/>
    </row>
    <row r="1000" spans="10:35">
      <c r="J1000" s="6"/>
      <c r="P1000"/>
      <c r="S1000" s="101"/>
      <c r="T1000" s="101"/>
      <c r="U1000" s="101"/>
      <c r="V1000" s="101"/>
      <c r="W1000" s="101"/>
      <c r="X1000" s="101"/>
      <c r="Y1000" s="101"/>
      <c r="Z1000" s="101"/>
      <c r="AA1000" s="101"/>
      <c r="AB1000" s="101"/>
      <c r="AC1000" s="101"/>
      <c r="AD1000" s="101"/>
      <c r="AE1000" s="101"/>
      <c r="AF1000" s="101"/>
      <c r="AG1000" s="101"/>
      <c r="AH1000" s="101"/>
      <c r="AI1000" s="101"/>
    </row>
    <row r="1001" spans="10:35">
      <c r="S1001" s="101"/>
      <c r="T1001" s="101"/>
      <c r="U1001" s="101"/>
      <c r="V1001" s="101"/>
      <c r="W1001" s="101"/>
      <c r="X1001" s="101"/>
      <c r="Y1001" s="101"/>
      <c r="Z1001" s="101"/>
      <c r="AA1001" s="101"/>
      <c r="AB1001" s="101"/>
      <c r="AC1001" s="101"/>
      <c r="AD1001" s="101"/>
      <c r="AE1001" s="101"/>
      <c r="AF1001" s="101"/>
      <c r="AG1001" s="101"/>
      <c r="AH1001" s="101"/>
      <c r="AI1001" s="101"/>
    </row>
    <row r="1002" spans="10:35">
      <c r="S1002" s="101"/>
      <c r="T1002" s="101"/>
      <c r="U1002" s="101"/>
      <c r="V1002" s="101"/>
      <c r="W1002" s="101"/>
      <c r="X1002" s="101"/>
      <c r="Y1002" s="101"/>
      <c r="Z1002" s="101"/>
      <c r="AA1002" s="101"/>
      <c r="AB1002" s="101"/>
      <c r="AC1002" s="101"/>
      <c r="AD1002" s="101"/>
      <c r="AE1002" s="101"/>
      <c r="AF1002" s="101"/>
      <c r="AG1002" s="101"/>
      <c r="AH1002" s="101"/>
      <c r="AI1002" s="101"/>
    </row>
    <row r="1003" spans="10:35">
      <c r="S1003" s="101"/>
      <c r="T1003" s="101"/>
      <c r="U1003" s="101"/>
      <c r="V1003" s="101"/>
      <c r="W1003" s="101"/>
      <c r="X1003" s="101"/>
      <c r="Y1003" s="101"/>
      <c r="Z1003" s="101"/>
      <c r="AA1003" s="101"/>
      <c r="AB1003" s="101"/>
      <c r="AC1003" s="101"/>
      <c r="AD1003" s="101"/>
      <c r="AE1003" s="101"/>
      <c r="AF1003" s="101"/>
      <c r="AG1003" s="101"/>
      <c r="AH1003" s="101"/>
      <c r="AI1003" s="101"/>
    </row>
    <row r="1004" spans="10:35">
      <c r="J1004" s="6"/>
      <c r="P1004"/>
      <c r="S1004" s="101"/>
      <c r="T1004" s="101"/>
      <c r="U1004" s="101"/>
      <c r="V1004" s="101"/>
      <c r="W1004" s="101"/>
      <c r="X1004" s="101"/>
      <c r="Y1004" s="101"/>
      <c r="Z1004" s="101"/>
      <c r="AA1004" s="101"/>
      <c r="AB1004" s="101"/>
      <c r="AC1004" s="101"/>
      <c r="AD1004" s="101"/>
      <c r="AE1004" s="101"/>
      <c r="AF1004" s="101"/>
      <c r="AG1004" s="101"/>
      <c r="AH1004" s="101"/>
      <c r="AI1004" s="101"/>
    </row>
    <row r="1005" spans="10:35">
      <c r="J1005" s="6"/>
      <c r="P1005"/>
      <c r="S1005" s="101"/>
      <c r="T1005" s="101"/>
      <c r="U1005" s="101"/>
      <c r="V1005" s="101"/>
      <c r="W1005" s="101"/>
      <c r="X1005" s="101"/>
      <c r="Y1005" s="101"/>
      <c r="Z1005" s="101"/>
      <c r="AA1005" s="101"/>
      <c r="AB1005" s="101"/>
      <c r="AC1005" s="101"/>
      <c r="AD1005" s="101"/>
      <c r="AE1005" s="101"/>
      <c r="AF1005" s="101"/>
      <c r="AG1005" s="101"/>
      <c r="AH1005" s="101"/>
      <c r="AI1005" s="101"/>
    </row>
    <row r="1006" spans="10:35">
      <c r="J1006" s="6"/>
      <c r="P1006"/>
      <c r="S1006" s="101"/>
      <c r="T1006" s="101"/>
      <c r="U1006" s="101"/>
      <c r="V1006" s="101"/>
      <c r="W1006" s="101"/>
      <c r="X1006" s="101"/>
      <c r="Y1006" s="101"/>
      <c r="Z1006" s="101"/>
      <c r="AA1006" s="101"/>
      <c r="AB1006" s="101"/>
      <c r="AC1006" s="101"/>
      <c r="AD1006" s="101"/>
      <c r="AE1006" s="101"/>
      <c r="AF1006" s="101"/>
      <c r="AG1006" s="101"/>
      <c r="AH1006" s="101"/>
      <c r="AI1006" s="101"/>
    </row>
    <row r="1007" spans="10:35">
      <c r="J1007" s="6"/>
      <c r="P1007"/>
      <c r="S1007" s="101"/>
      <c r="T1007" s="101"/>
      <c r="U1007" s="101"/>
      <c r="V1007" s="101"/>
      <c r="W1007" s="101"/>
      <c r="X1007" s="101"/>
      <c r="Y1007" s="101"/>
      <c r="Z1007" s="101"/>
      <c r="AA1007" s="101"/>
      <c r="AB1007" s="101"/>
      <c r="AC1007" s="101"/>
      <c r="AD1007" s="101"/>
      <c r="AE1007" s="101"/>
      <c r="AF1007" s="101"/>
      <c r="AG1007" s="101"/>
      <c r="AH1007" s="101"/>
      <c r="AI1007" s="101"/>
    </row>
    <row r="1008" spans="10:35">
      <c r="J1008" s="6"/>
      <c r="P1008"/>
      <c r="S1008" s="101"/>
      <c r="T1008" s="101"/>
      <c r="U1008" s="101"/>
      <c r="V1008" s="101"/>
      <c r="W1008" s="101"/>
      <c r="X1008" s="101"/>
      <c r="Y1008" s="101"/>
      <c r="Z1008" s="101"/>
      <c r="AA1008" s="101"/>
      <c r="AB1008" s="101"/>
      <c r="AC1008" s="101"/>
      <c r="AD1008" s="101"/>
      <c r="AE1008" s="101"/>
      <c r="AF1008" s="101"/>
      <c r="AG1008" s="101"/>
      <c r="AH1008" s="101"/>
      <c r="AI1008" s="101"/>
    </row>
    <row r="1009" spans="10:35">
      <c r="J1009" s="6"/>
      <c r="P1009"/>
      <c r="S1009" s="101"/>
      <c r="T1009" s="101"/>
      <c r="U1009" s="101"/>
      <c r="V1009" s="101"/>
      <c r="W1009" s="101"/>
      <c r="X1009" s="101"/>
      <c r="Y1009" s="101"/>
      <c r="Z1009" s="101"/>
      <c r="AA1009" s="101"/>
      <c r="AB1009" s="101"/>
      <c r="AC1009" s="101"/>
      <c r="AD1009" s="101"/>
      <c r="AE1009" s="101"/>
      <c r="AF1009" s="101"/>
      <c r="AG1009" s="101"/>
      <c r="AH1009" s="101"/>
      <c r="AI1009" s="101"/>
    </row>
    <row r="1010" spans="10:35">
      <c r="J1010" s="6"/>
      <c r="P1010"/>
      <c r="S1010" s="101"/>
      <c r="T1010" s="101"/>
      <c r="U1010" s="101"/>
      <c r="V1010" s="101"/>
      <c r="W1010" s="101"/>
      <c r="X1010" s="101"/>
      <c r="Y1010" s="101"/>
      <c r="Z1010" s="101"/>
      <c r="AA1010" s="101"/>
      <c r="AB1010" s="101"/>
      <c r="AC1010" s="101"/>
      <c r="AD1010" s="101"/>
      <c r="AE1010" s="101"/>
      <c r="AF1010" s="101"/>
      <c r="AG1010" s="101"/>
      <c r="AH1010" s="101"/>
      <c r="AI1010" s="101"/>
    </row>
    <row r="1011" spans="10:35">
      <c r="J1011" s="6"/>
      <c r="P1011"/>
      <c r="S1011" s="101"/>
      <c r="T1011" s="101"/>
      <c r="U1011" s="101"/>
      <c r="V1011" s="101"/>
      <c r="W1011" s="101"/>
      <c r="X1011" s="101"/>
      <c r="Y1011" s="101"/>
      <c r="Z1011" s="101"/>
      <c r="AA1011" s="101"/>
      <c r="AB1011" s="101"/>
      <c r="AC1011" s="101"/>
      <c r="AD1011" s="101"/>
      <c r="AE1011" s="101"/>
      <c r="AF1011" s="101"/>
      <c r="AG1011" s="101"/>
      <c r="AH1011" s="101"/>
      <c r="AI1011" s="101"/>
    </row>
    <row r="1012" spans="10:35">
      <c r="J1012" s="6"/>
      <c r="P1012"/>
      <c r="S1012" s="101"/>
      <c r="T1012" s="101"/>
      <c r="U1012" s="101"/>
      <c r="V1012" s="101"/>
      <c r="W1012" s="101"/>
      <c r="X1012" s="101"/>
      <c r="Y1012" s="101"/>
      <c r="Z1012" s="101"/>
      <c r="AA1012" s="101"/>
      <c r="AB1012" s="101"/>
      <c r="AC1012" s="101"/>
      <c r="AD1012" s="101"/>
      <c r="AE1012" s="101"/>
      <c r="AF1012" s="101"/>
      <c r="AG1012" s="101"/>
      <c r="AH1012" s="101"/>
      <c r="AI1012" s="101"/>
    </row>
    <row r="1013" spans="10:35">
      <c r="J1013" s="6"/>
      <c r="P1013"/>
      <c r="S1013" s="101"/>
      <c r="T1013" s="101"/>
      <c r="U1013" s="101"/>
      <c r="V1013" s="101"/>
      <c r="W1013" s="101"/>
      <c r="X1013" s="101"/>
      <c r="Y1013" s="101"/>
      <c r="Z1013" s="101"/>
      <c r="AA1013" s="101"/>
      <c r="AB1013" s="101"/>
      <c r="AC1013" s="101"/>
      <c r="AD1013" s="101"/>
      <c r="AE1013" s="101"/>
      <c r="AF1013" s="101"/>
      <c r="AG1013" s="101"/>
      <c r="AH1013" s="101"/>
      <c r="AI1013" s="101"/>
    </row>
    <row r="1014" spans="10:35">
      <c r="P1014"/>
      <c r="S1014" s="101"/>
      <c r="T1014" s="101"/>
      <c r="U1014" s="101"/>
      <c r="V1014" s="101"/>
      <c r="W1014" s="101"/>
      <c r="X1014" s="101"/>
      <c r="Y1014" s="101"/>
      <c r="Z1014" s="101"/>
      <c r="AA1014" s="101"/>
      <c r="AB1014" s="101"/>
      <c r="AC1014" s="101"/>
      <c r="AD1014" s="101"/>
      <c r="AE1014" s="101"/>
      <c r="AF1014" s="101"/>
      <c r="AG1014" s="101"/>
      <c r="AH1014" s="101"/>
      <c r="AI1014" s="101"/>
    </row>
    <row r="1015" spans="10:35">
      <c r="P1015"/>
      <c r="S1015" s="101"/>
      <c r="T1015" s="101"/>
      <c r="U1015" s="101"/>
      <c r="V1015" s="101"/>
      <c r="W1015" s="101"/>
      <c r="X1015" s="101"/>
      <c r="Y1015" s="101"/>
      <c r="Z1015" s="101"/>
      <c r="AA1015" s="101"/>
      <c r="AB1015" s="101"/>
      <c r="AC1015" s="101"/>
      <c r="AD1015" s="101"/>
      <c r="AE1015" s="101"/>
      <c r="AF1015" s="101"/>
      <c r="AG1015" s="101"/>
      <c r="AH1015" s="101"/>
      <c r="AI1015" s="101"/>
    </row>
    <row r="1016" spans="10:35">
      <c r="J1016" s="6"/>
      <c r="P1016"/>
      <c r="S1016" s="101"/>
      <c r="T1016" s="101"/>
      <c r="U1016" s="101"/>
      <c r="V1016" s="101"/>
      <c r="W1016" s="101"/>
      <c r="X1016" s="101"/>
      <c r="Y1016" s="101"/>
      <c r="Z1016" s="101"/>
      <c r="AA1016" s="101"/>
      <c r="AB1016" s="101"/>
      <c r="AC1016" s="101"/>
      <c r="AD1016" s="101"/>
      <c r="AE1016" s="101"/>
      <c r="AF1016" s="101"/>
      <c r="AG1016" s="101"/>
      <c r="AH1016" s="101"/>
      <c r="AI1016" s="101"/>
    </row>
    <row r="1017" spans="10:35">
      <c r="J1017" s="6"/>
      <c r="P1017"/>
      <c r="S1017" s="101"/>
      <c r="T1017" s="101"/>
      <c r="U1017" s="101"/>
      <c r="V1017" s="101"/>
      <c r="W1017" s="101"/>
      <c r="X1017" s="101"/>
      <c r="Y1017" s="101"/>
      <c r="Z1017" s="101"/>
      <c r="AA1017" s="101"/>
      <c r="AB1017" s="101"/>
      <c r="AC1017" s="101"/>
      <c r="AD1017" s="101"/>
      <c r="AE1017" s="101"/>
      <c r="AF1017" s="101"/>
      <c r="AG1017" s="101"/>
      <c r="AH1017" s="101"/>
      <c r="AI1017" s="101"/>
    </row>
    <row r="1018" spans="10:35">
      <c r="J1018" s="6"/>
      <c r="P1018"/>
      <c r="S1018" s="101"/>
      <c r="T1018" s="101"/>
      <c r="U1018" s="101"/>
      <c r="V1018" s="101"/>
      <c r="W1018" s="101"/>
      <c r="X1018" s="101"/>
      <c r="Y1018" s="101"/>
      <c r="Z1018" s="101"/>
      <c r="AA1018" s="101"/>
      <c r="AB1018" s="101"/>
      <c r="AC1018" s="101"/>
      <c r="AD1018" s="101"/>
      <c r="AE1018" s="101"/>
      <c r="AF1018" s="101"/>
      <c r="AG1018" s="101"/>
      <c r="AH1018" s="101"/>
      <c r="AI1018" s="101"/>
    </row>
    <row r="1019" spans="10:35">
      <c r="J1019" s="6"/>
      <c r="P1019"/>
      <c r="S1019" s="101"/>
      <c r="T1019" s="101"/>
      <c r="U1019" s="101"/>
      <c r="V1019" s="101"/>
      <c r="W1019" s="101"/>
      <c r="X1019" s="101"/>
      <c r="Y1019" s="101"/>
      <c r="Z1019" s="101"/>
      <c r="AA1019" s="101"/>
      <c r="AB1019" s="101"/>
      <c r="AC1019" s="101"/>
      <c r="AD1019" s="101"/>
      <c r="AE1019" s="101"/>
      <c r="AF1019" s="101"/>
      <c r="AG1019" s="101"/>
      <c r="AH1019" s="101"/>
      <c r="AI1019" s="101"/>
    </row>
    <row r="1020" spans="10:35">
      <c r="J1020" s="6"/>
      <c r="P1020"/>
      <c r="S1020" s="101"/>
      <c r="T1020" s="101"/>
      <c r="U1020" s="101"/>
      <c r="V1020" s="101"/>
      <c r="W1020" s="101"/>
      <c r="X1020" s="101"/>
      <c r="Y1020" s="101"/>
      <c r="Z1020" s="101"/>
      <c r="AA1020" s="101"/>
      <c r="AB1020" s="101"/>
      <c r="AC1020" s="101"/>
      <c r="AD1020" s="101"/>
      <c r="AE1020" s="101"/>
      <c r="AF1020" s="101"/>
      <c r="AG1020" s="101"/>
      <c r="AH1020" s="101"/>
      <c r="AI1020" s="101"/>
    </row>
    <row r="1021" spans="10:35">
      <c r="J1021" s="6"/>
      <c r="P1021"/>
      <c r="S1021" s="101"/>
      <c r="T1021" s="101"/>
      <c r="U1021" s="101"/>
      <c r="V1021" s="101"/>
      <c r="W1021" s="101"/>
      <c r="X1021" s="101"/>
      <c r="Y1021" s="101"/>
      <c r="Z1021" s="101"/>
      <c r="AA1021" s="101"/>
      <c r="AB1021" s="101"/>
      <c r="AC1021" s="101"/>
      <c r="AD1021" s="101"/>
      <c r="AE1021" s="101"/>
      <c r="AF1021" s="101"/>
      <c r="AG1021" s="101"/>
      <c r="AH1021" s="101"/>
      <c r="AI1021" s="101"/>
    </row>
    <row r="1022" spans="10:35">
      <c r="J1022" s="6"/>
      <c r="P1022"/>
      <c r="S1022" s="101"/>
      <c r="T1022" s="101"/>
      <c r="U1022" s="101"/>
      <c r="V1022" s="101"/>
      <c r="W1022" s="101"/>
      <c r="X1022" s="101"/>
      <c r="Y1022" s="101"/>
      <c r="Z1022" s="101"/>
      <c r="AA1022" s="101"/>
      <c r="AB1022" s="101"/>
      <c r="AC1022" s="101"/>
      <c r="AD1022" s="101"/>
      <c r="AE1022" s="101"/>
      <c r="AF1022" s="101"/>
      <c r="AG1022" s="101"/>
      <c r="AH1022" s="101"/>
      <c r="AI1022" s="101"/>
    </row>
    <row r="1023" spans="10:35">
      <c r="J1023" s="6"/>
      <c r="P1023"/>
      <c r="S1023" s="101"/>
      <c r="T1023" s="101"/>
      <c r="U1023" s="101"/>
      <c r="V1023" s="101"/>
      <c r="W1023" s="101"/>
      <c r="X1023" s="101"/>
      <c r="Y1023" s="101"/>
      <c r="Z1023" s="101"/>
      <c r="AA1023" s="101"/>
      <c r="AB1023" s="101"/>
      <c r="AC1023" s="101"/>
      <c r="AD1023" s="101"/>
      <c r="AE1023" s="101"/>
      <c r="AF1023" s="101"/>
      <c r="AG1023" s="101"/>
      <c r="AH1023" s="101"/>
      <c r="AI1023" s="101"/>
    </row>
    <row r="1024" spans="10:35">
      <c r="J1024" s="6"/>
      <c r="P1024"/>
      <c r="S1024" s="101"/>
      <c r="T1024" s="101"/>
      <c r="U1024" s="101"/>
      <c r="V1024" s="101"/>
      <c r="W1024" s="101"/>
      <c r="X1024" s="101"/>
      <c r="Y1024" s="101"/>
      <c r="Z1024" s="101"/>
      <c r="AA1024" s="101"/>
      <c r="AB1024" s="101"/>
      <c r="AC1024" s="101"/>
      <c r="AD1024" s="101"/>
      <c r="AE1024" s="101"/>
      <c r="AF1024" s="101"/>
      <c r="AG1024" s="101"/>
      <c r="AH1024" s="101"/>
      <c r="AI1024" s="101"/>
    </row>
    <row r="1025" spans="10:35">
      <c r="J1025" s="6"/>
      <c r="P1025"/>
      <c r="S1025" s="101"/>
      <c r="T1025" s="101"/>
      <c r="U1025" s="101"/>
      <c r="V1025" s="101"/>
      <c r="W1025" s="101"/>
      <c r="X1025" s="101"/>
      <c r="Y1025" s="101"/>
      <c r="Z1025" s="101"/>
      <c r="AA1025" s="101"/>
      <c r="AB1025" s="101"/>
      <c r="AC1025" s="101"/>
      <c r="AD1025" s="101"/>
      <c r="AE1025" s="101"/>
      <c r="AF1025" s="101"/>
      <c r="AG1025" s="101"/>
      <c r="AH1025" s="101"/>
      <c r="AI1025" s="101"/>
    </row>
    <row r="1026" spans="10:35">
      <c r="J1026" s="6"/>
      <c r="P1026"/>
      <c r="S1026" s="101"/>
      <c r="T1026" s="101"/>
      <c r="U1026" s="101"/>
      <c r="V1026" s="101"/>
      <c r="W1026" s="101"/>
      <c r="X1026" s="101"/>
      <c r="Y1026" s="101"/>
      <c r="Z1026" s="101"/>
      <c r="AA1026" s="101"/>
      <c r="AB1026" s="101"/>
      <c r="AC1026" s="101"/>
      <c r="AD1026" s="101"/>
      <c r="AE1026" s="101"/>
      <c r="AF1026" s="101"/>
      <c r="AG1026" s="101"/>
      <c r="AH1026" s="101"/>
      <c r="AI1026" s="101"/>
    </row>
    <row r="1027" spans="10:35">
      <c r="J1027" s="6"/>
      <c r="P1027"/>
      <c r="S1027" s="101"/>
      <c r="T1027" s="101"/>
      <c r="U1027" s="101"/>
      <c r="V1027" s="101"/>
      <c r="W1027" s="101"/>
      <c r="X1027" s="101"/>
      <c r="Y1027" s="101"/>
      <c r="Z1027" s="101"/>
      <c r="AA1027" s="101"/>
      <c r="AB1027" s="101"/>
      <c r="AC1027" s="101"/>
      <c r="AD1027" s="101"/>
      <c r="AE1027" s="101"/>
      <c r="AF1027" s="101"/>
      <c r="AG1027" s="101"/>
      <c r="AH1027" s="101"/>
      <c r="AI1027" s="101"/>
    </row>
    <row r="1028" spans="10:35">
      <c r="J1028" s="6"/>
      <c r="P1028"/>
      <c r="S1028" s="101"/>
      <c r="T1028" s="101"/>
      <c r="U1028" s="101"/>
      <c r="V1028" s="101"/>
      <c r="W1028" s="101"/>
      <c r="X1028" s="101"/>
      <c r="Y1028" s="101"/>
      <c r="Z1028" s="101"/>
      <c r="AA1028" s="101"/>
      <c r="AB1028" s="101"/>
      <c r="AC1028" s="101"/>
      <c r="AD1028" s="101"/>
      <c r="AE1028" s="101"/>
      <c r="AF1028" s="101"/>
      <c r="AG1028" s="101"/>
      <c r="AH1028" s="101"/>
      <c r="AI1028" s="101"/>
    </row>
    <row r="1029" spans="10:35">
      <c r="J1029" s="6"/>
      <c r="P1029"/>
      <c r="S1029" s="101"/>
      <c r="T1029" s="101"/>
      <c r="U1029" s="101"/>
      <c r="V1029" s="101"/>
      <c r="W1029" s="101"/>
      <c r="X1029" s="101"/>
      <c r="Y1029" s="101"/>
      <c r="Z1029" s="101"/>
      <c r="AA1029" s="101"/>
      <c r="AB1029" s="101"/>
      <c r="AC1029" s="101"/>
      <c r="AD1029" s="101"/>
      <c r="AE1029" s="101"/>
      <c r="AF1029" s="101"/>
      <c r="AG1029" s="101"/>
      <c r="AH1029" s="101"/>
      <c r="AI1029" s="101"/>
    </row>
    <row r="1030" spans="10:35">
      <c r="J1030" s="6"/>
      <c r="P1030"/>
      <c r="S1030" s="101"/>
      <c r="T1030" s="101"/>
      <c r="U1030" s="101"/>
      <c r="V1030" s="101"/>
      <c r="W1030" s="101"/>
      <c r="X1030" s="101"/>
      <c r="Y1030" s="101"/>
      <c r="Z1030" s="101"/>
      <c r="AA1030" s="101"/>
      <c r="AB1030" s="101"/>
      <c r="AC1030" s="101"/>
      <c r="AD1030" s="101"/>
      <c r="AE1030" s="101"/>
      <c r="AF1030" s="101"/>
      <c r="AG1030" s="101"/>
      <c r="AH1030" s="101"/>
      <c r="AI1030" s="101"/>
    </row>
    <row r="1031" spans="10:35">
      <c r="J1031" s="6"/>
      <c r="P1031"/>
      <c r="S1031" s="101"/>
      <c r="T1031" s="101"/>
      <c r="U1031" s="101"/>
      <c r="V1031" s="101"/>
      <c r="W1031" s="101"/>
      <c r="X1031" s="101"/>
      <c r="Y1031" s="101"/>
      <c r="Z1031" s="101"/>
      <c r="AA1031" s="101"/>
      <c r="AB1031" s="101"/>
      <c r="AC1031" s="101"/>
      <c r="AD1031" s="101"/>
      <c r="AE1031" s="101"/>
      <c r="AF1031" s="101"/>
      <c r="AG1031" s="101"/>
      <c r="AH1031" s="101"/>
      <c r="AI1031" s="101"/>
    </row>
    <row r="1032" spans="10:35">
      <c r="J1032" s="6"/>
      <c r="P1032"/>
      <c r="S1032" s="101"/>
      <c r="T1032" s="101"/>
      <c r="U1032" s="101"/>
      <c r="V1032" s="101"/>
      <c r="W1032" s="101"/>
      <c r="X1032" s="101"/>
      <c r="Y1032" s="101"/>
      <c r="Z1032" s="101"/>
      <c r="AA1032" s="101"/>
      <c r="AB1032" s="101"/>
      <c r="AC1032" s="101"/>
      <c r="AD1032" s="101"/>
      <c r="AE1032" s="101"/>
      <c r="AF1032" s="101"/>
      <c r="AG1032" s="101"/>
      <c r="AH1032" s="101"/>
      <c r="AI1032" s="101"/>
    </row>
    <row r="1033" spans="10:35">
      <c r="J1033" s="6"/>
      <c r="P1033"/>
      <c r="S1033" s="101"/>
      <c r="T1033" s="101"/>
      <c r="U1033" s="101"/>
      <c r="V1033" s="101"/>
      <c r="W1033" s="101"/>
      <c r="X1033" s="101"/>
      <c r="Y1033" s="101"/>
      <c r="Z1033" s="101"/>
      <c r="AA1033" s="101"/>
      <c r="AB1033" s="101"/>
      <c r="AC1033" s="101"/>
      <c r="AD1033" s="101"/>
      <c r="AE1033" s="101"/>
      <c r="AF1033" s="101"/>
      <c r="AG1033" s="101"/>
      <c r="AH1033" s="101"/>
      <c r="AI1033" s="101"/>
    </row>
    <row r="1034" spans="10:35">
      <c r="J1034" s="6"/>
      <c r="P1034"/>
      <c r="S1034" s="101"/>
      <c r="T1034" s="101"/>
      <c r="U1034" s="101"/>
      <c r="V1034" s="101"/>
      <c r="W1034" s="101"/>
      <c r="X1034" s="101"/>
      <c r="Y1034" s="101"/>
      <c r="Z1034" s="101"/>
      <c r="AA1034" s="101"/>
      <c r="AB1034" s="101"/>
      <c r="AC1034" s="101"/>
      <c r="AD1034" s="101"/>
      <c r="AE1034" s="101"/>
      <c r="AF1034" s="101"/>
      <c r="AG1034" s="101"/>
      <c r="AH1034" s="101"/>
      <c r="AI1034" s="101"/>
    </row>
    <row r="1035" spans="10:35">
      <c r="J1035" s="6"/>
      <c r="P1035"/>
      <c r="S1035" s="101"/>
      <c r="T1035" s="101"/>
      <c r="U1035" s="101"/>
      <c r="V1035" s="101"/>
      <c r="W1035" s="101"/>
      <c r="X1035" s="101"/>
      <c r="Y1035" s="101"/>
      <c r="Z1035" s="101"/>
      <c r="AA1035" s="101"/>
      <c r="AB1035" s="101"/>
      <c r="AC1035" s="101"/>
      <c r="AD1035" s="101"/>
      <c r="AE1035" s="101"/>
      <c r="AF1035" s="101"/>
      <c r="AG1035" s="101"/>
      <c r="AH1035" s="101"/>
      <c r="AI1035" s="101"/>
    </row>
    <row r="1036" spans="10:35">
      <c r="J1036" s="6"/>
      <c r="P1036"/>
      <c r="S1036" s="101"/>
      <c r="T1036" s="101"/>
      <c r="U1036" s="101"/>
      <c r="V1036" s="101"/>
      <c r="W1036" s="101"/>
      <c r="X1036" s="101"/>
      <c r="Y1036" s="101"/>
      <c r="Z1036" s="101"/>
      <c r="AA1036" s="101"/>
      <c r="AB1036" s="101"/>
      <c r="AC1036" s="101"/>
      <c r="AD1036" s="101"/>
      <c r="AE1036" s="101"/>
      <c r="AF1036" s="101"/>
      <c r="AG1036" s="101"/>
      <c r="AH1036" s="101"/>
      <c r="AI1036" s="101"/>
    </row>
    <row r="1037" spans="10:35">
      <c r="J1037" s="6"/>
      <c r="P1037"/>
      <c r="S1037" s="101"/>
      <c r="T1037" s="101"/>
      <c r="U1037" s="101"/>
      <c r="V1037" s="101"/>
      <c r="W1037" s="101"/>
      <c r="X1037" s="101"/>
      <c r="Y1037" s="101"/>
      <c r="Z1037" s="101"/>
      <c r="AA1037" s="101"/>
      <c r="AB1037" s="101"/>
      <c r="AC1037" s="101"/>
      <c r="AD1037" s="101"/>
      <c r="AE1037" s="101"/>
      <c r="AF1037" s="101"/>
      <c r="AG1037" s="101"/>
      <c r="AH1037" s="101"/>
      <c r="AI1037" s="101"/>
    </row>
    <row r="1038" spans="10:35">
      <c r="J1038" s="6"/>
      <c r="P1038"/>
      <c r="S1038" s="101"/>
      <c r="T1038" s="101"/>
      <c r="U1038" s="101"/>
      <c r="V1038" s="101"/>
      <c r="W1038" s="101"/>
      <c r="X1038" s="101"/>
      <c r="Y1038" s="101"/>
      <c r="Z1038" s="101"/>
      <c r="AA1038" s="101"/>
      <c r="AB1038" s="101"/>
      <c r="AC1038" s="101"/>
      <c r="AD1038" s="101"/>
      <c r="AE1038" s="101"/>
      <c r="AF1038" s="101"/>
      <c r="AG1038" s="101"/>
      <c r="AH1038" s="101"/>
      <c r="AI1038" s="101"/>
    </row>
    <row r="1039" spans="10:35">
      <c r="J1039" s="6"/>
      <c r="P1039"/>
      <c r="S1039" s="101"/>
      <c r="T1039" s="101"/>
      <c r="U1039" s="101"/>
      <c r="V1039" s="101"/>
      <c r="W1039" s="101"/>
      <c r="X1039" s="101"/>
      <c r="Y1039" s="101"/>
      <c r="Z1039" s="101"/>
      <c r="AA1039" s="101"/>
      <c r="AB1039" s="101"/>
      <c r="AC1039" s="101"/>
      <c r="AD1039" s="101"/>
      <c r="AE1039" s="101"/>
      <c r="AF1039" s="101"/>
      <c r="AG1039" s="101"/>
      <c r="AH1039" s="101"/>
      <c r="AI1039" s="101"/>
    </row>
    <row r="1040" spans="10:35">
      <c r="J1040" s="6"/>
      <c r="P1040"/>
      <c r="S1040" s="101"/>
      <c r="T1040" s="101"/>
      <c r="U1040" s="101"/>
      <c r="V1040" s="101"/>
      <c r="W1040" s="101"/>
      <c r="X1040" s="101"/>
      <c r="Y1040" s="101"/>
      <c r="Z1040" s="101"/>
      <c r="AA1040" s="101"/>
      <c r="AB1040" s="101"/>
      <c r="AC1040" s="101"/>
      <c r="AD1040" s="101"/>
      <c r="AE1040" s="101"/>
      <c r="AF1040" s="101"/>
      <c r="AG1040" s="101"/>
      <c r="AH1040" s="101"/>
      <c r="AI1040" s="101"/>
    </row>
    <row r="1041" spans="10:35">
      <c r="J1041" s="6"/>
      <c r="P1041"/>
      <c r="S1041" s="101"/>
      <c r="T1041" s="101"/>
      <c r="U1041" s="101"/>
      <c r="V1041" s="101"/>
      <c r="W1041" s="101"/>
      <c r="X1041" s="101"/>
      <c r="Y1041" s="101"/>
      <c r="Z1041" s="101"/>
      <c r="AA1041" s="101"/>
      <c r="AB1041" s="101"/>
      <c r="AC1041" s="101"/>
      <c r="AD1041" s="101"/>
      <c r="AE1041" s="101"/>
      <c r="AF1041" s="101"/>
      <c r="AG1041" s="101"/>
      <c r="AH1041" s="101"/>
      <c r="AI1041" s="101"/>
    </row>
    <row r="1042" spans="10:35">
      <c r="J1042" s="6"/>
      <c r="P1042"/>
      <c r="S1042" s="101"/>
      <c r="T1042" s="101"/>
      <c r="U1042" s="101"/>
      <c r="V1042" s="101"/>
      <c r="W1042" s="101"/>
      <c r="X1042" s="101"/>
      <c r="Y1042" s="101"/>
      <c r="Z1042" s="101"/>
      <c r="AA1042" s="101"/>
      <c r="AB1042" s="101"/>
      <c r="AC1042" s="101"/>
      <c r="AD1042" s="101"/>
      <c r="AE1042" s="101"/>
      <c r="AF1042" s="101"/>
      <c r="AG1042" s="101"/>
      <c r="AH1042" s="101"/>
      <c r="AI1042" s="101"/>
    </row>
    <row r="1043" spans="10:35">
      <c r="J1043" s="6"/>
      <c r="P1043"/>
      <c r="S1043" s="101"/>
      <c r="T1043" s="101"/>
      <c r="U1043" s="101"/>
      <c r="V1043" s="101"/>
      <c r="W1043" s="101"/>
      <c r="X1043" s="101"/>
      <c r="Y1043" s="101"/>
      <c r="Z1043" s="101"/>
      <c r="AA1043" s="101"/>
      <c r="AB1043" s="101"/>
      <c r="AC1043" s="101"/>
      <c r="AD1043" s="101"/>
      <c r="AE1043" s="101"/>
      <c r="AF1043" s="101"/>
      <c r="AG1043" s="101"/>
      <c r="AH1043" s="101"/>
      <c r="AI1043" s="101"/>
    </row>
    <row r="1044" spans="10:35">
      <c r="J1044" s="6"/>
      <c r="P1044"/>
      <c r="S1044" s="101"/>
      <c r="T1044" s="101"/>
      <c r="U1044" s="101"/>
      <c r="V1044" s="101"/>
      <c r="W1044" s="101"/>
      <c r="X1044" s="101"/>
      <c r="Y1044" s="101"/>
      <c r="Z1044" s="101"/>
      <c r="AA1044" s="101"/>
      <c r="AB1044" s="101"/>
      <c r="AC1044" s="101"/>
      <c r="AD1044" s="101"/>
      <c r="AE1044" s="101"/>
      <c r="AF1044" s="101"/>
      <c r="AG1044" s="101"/>
      <c r="AH1044" s="101"/>
      <c r="AI1044" s="101"/>
    </row>
    <row r="1045" spans="10:35">
      <c r="J1045" s="6"/>
      <c r="P1045"/>
      <c r="S1045" s="101"/>
      <c r="T1045" s="101"/>
      <c r="U1045" s="101"/>
      <c r="V1045" s="101"/>
      <c r="W1045" s="101"/>
      <c r="X1045" s="101"/>
      <c r="Y1045" s="101"/>
      <c r="Z1045" s="101"/>
      <c r="AA1045" s="101"/>
      <c r="AB1045" s="101"/>
      <c r="AC1045" s="101"/>
      <c r="AD1045" s="101"/>
      <c r="AE1045" s="101"/>
      <c r="AF1045" s="101"/>
      <c r="AG1045" s="101"/>
      <c r="AH1045" s="101"/>
      <c r="AI1045" s="101"/>
    </row>
    <row r="1046" spans="10:35">
      <c r="J1046" s="6"/>
      <c r="P1046"/>
      <c r="S1046" s="101"/>
      <c r="T1046" s="101"/>
      <c r="U1046" s="101"/>
      <c r="V1046" s="101"/>
      <c r="W1046" s="101"/>
      <c r="X1046" s="101"/>
      <c r="Y1046" s="101"/>
      <c r="Z1046" s="101"/>
      <c r="AA1046" s="101"/>
      <c r="AB1046" s="101"/>
      <c r="AC1046" s="101"/>
      <c r="AD1046" s="101"/>
      <c r="AE1046" s="101"/>
      <c r="AF1046" s="101"/>
      <c r="AG1046" s="101"/>
      <c r="AH1046" s="101"/>
      <c r="AI1046" s="101"/>
    </row>
    <row r="1047" spans="10:35">
      <c r="J1047" s="6"/>
      <c r="P1047"/>
      <c r="S1047" s="101"/>
      <c r="T1047" s="101"/>
      <c r="U1047" s="101"/>
      <c r="V1047" s="101"/>
      <c r="W1047" s="101"/>
      <c r="X1047" s="101"/>
      <c r="Y1047" s="101"/>
      <c r="Z1047" s="101"/>
      <c r="AA1047" s="101"/>
      <c r="AB1047" s="101"/>
      <c r="AC1047" s="101"/>
      <c r="AD1047" s="101"/>
      <c r="AE1047" s="101"/>
      <c r="AF1047" s="101"/>
      <c r="AG1047" s="101"/>
      <c r="AH1047" s="101"/>
      <c r="AI1047" s="101"/>
    </row>
    <row r="1048" spans="10:35">
      <c r="J1048" s="6"/>
      <c r="P1048"/>
      <c r="S1048" s="101"/>
      <c r="T1048" s="101"/>
      <c r="U1048" s="101"/>
      <c r="V1048" s="101"/>
      <c r="W1048" s="101"/>
      <c r="X1048" s="101"/>
      <c r="Y1048" s="101"/>
      <c r="Z1048" s="101"/>
      <c r="AA1048" s="101"/>
      <c r="AB1048" s="101"/>
      <c r="AC1048" s="101"/>
      <c r="AD1048" s="101"/>
      <c r="AE1048" s="101"/>
      <c r="AF1048" s="101"/>
      <c r="AG1048" s="101"/>
      <c r="AH1048" s="101"/>
      <c r="AI1048" s="101"/>
    </row>
    <row r="1049" spans="10:35">
      <c r="J1049" s="6"/>
      <c r="P1049"/>
      <c r="S1049" s="101"/>
      <c r="T1049" s="101"/>
      <c r="U1049" s="101"/>
      <c r="V1049" s="101"/>
      <c r="W1049" s="101"/>
      <c r="X1049" s="101"/>
      <c r="Y1049" s="101"/>
      <c r="Z1049" s="101"/>
      <c r="AA1049" s="101"/>
      <c r="AB1049" s="101"/>
      <c r="AC1049" s="101"/>
      <c r="AD1049" s="101"/>
      <c r="AE1049" s="101"/>
      <c r="AF1049" s="101"/>
      <c r="AG1049" s="101"/>
      <c r="AH1049" s="101"/>
      <c r="AI1049" s="101"/>
    </row>
    <row r="1050" spans="10:35">
      <c r="J1050" s="6"/>
      <c r="P1050"/>
      <c r="S1050" s="101"/>
      <c r="T1050" s="101"/>
      <c r="U1050" s="101"/>
      <c r="V1050" s="101"/>
      <c r="W1050" s="101"/>
      <c r="X1050" s="101"/>
      <c r="Y1050" s="101"/>
      <c r="Z1050" s="101"/>
      <c r="AA1050" s="101"/>
      <c r="AB1050" s="101"/>
      <c r="AC1050" s="101"/>
      <c r="AD1050" s="101"/>
      <c r="AE1050" s="101"/>
      <c r="AF1050" s="101"/>
      <c r="AG1050" s="101"/>
      <c r="AH1050" s="101"/>
      <c r="AI1050" s="101"/>
    </row>
    <row r="1051" spans="10:35">
      <c r="J1051" s="6"/>
      <c r="P1051"/>
      <c r="S1051" s="101"/>
      <c r="T1051" s="101"/>
      <c r="U1051" s="101"/>
      <c r="V1051" s="101"/>
      <c r="W1051" s="101"/>
      <c r="X1051" s="101"/>
      <c r="Y1051" s="101"/>
      <c r="Z1051" s="101"/>
      <c r="AA1051" s="101"/>
      <c r="AB1051" s="101"/>
      <c r="AC1051" s="101"/>
      <c r="AD1051" s="101"/>
      <c r="AE1051" s="101"/>
      <c r="AF1051" s="101"/>
      <c r="AG1051" s="101"/>
      <c r="AH1051" s="101"/>
      <c r="AI1051" s="101"/>
    </row>
    <row r="1052" spans="10:35">
      <c r="J1052" s="6"/>
      <c r="P1052"/>
      <c r="S1052" s="101"/>
      <c r="T1052" s="101"/>
      <c r="U1052" s="101"/>
      <c r="V1052" s="101"/>
      <c r="W1052" s="101"/>
      <c r="X1052" s="101"/>
      <c r="Y1052" s="101"/>
      <c r="Z1052" s="101"/>
      <c r="AA1052" s="101"/>
      <c r="AB1052" s="101"/>
      <c r="AC1052" s="101"/>
      <c r="AD1052" s="101"/>
      <c r="AE1052" s="101"/>
      <c r="AF1052" s="101"/>
      <c r="AG1052" s="101"/>
      <c r="AH1052" s="101"/>
      <c r="AI1052" s="101"/>
    </row>
    <row r="1053" spans="10:35">
      <c r="J1053" s="6"/>
      <c r="P1053"/>
      <c r="S1053" s="101"/>
      <c r="T1053" s="101"/>
      <c r="U1053" s="101"/>
      <c r="V1053" s="101"/>
      <c r="W1053" s="101"/>
      <c r="X1053" s="101"/>
      <c r="Y1053" s="101"/>
      <c r="Z1053" s="101"/>
      <c r="AA1053" s="101"/>
      <c r="AB1053" s="101"/>
      <c r="AC1053" s="101"/>
      <c r="AD1053" s="101"/>
      <c r="AE1053" s="101"/>
      <c r="AF1053" s="101"/>
      <c r="AG1053" s="101"/>
      <c r="AH1053" s="101"/>
      <c r="AI1053" s="101"/>
    </row>
    <row r="1054" spans="10:35">
      <c r="J1054" s="6"/>
      <c r="P1054"/>
      <c r="S1054" s="101"/>
      <c r="T1054" s="101"/>
      <c r="U1054" s="101"/>
      <c r="V1054" s="101"/>
      <c r="W1054" s="101"/>
      <c r="X1054" s="101"/>
      <c r="Y1054" s="101"/>
      <c r="Z1054" s="101"/>
      <c r="AA1054" s="101"/>
      <c r="AB1054" s="101"/>
      <c r="AC1054" s="101"/>
      <c r="AD1054" s="101"/>
      <c r="AE1054" s="101"/>
      <c r="AF1054" s="101"/>
      <c r="AG1054" s="101"/>
      <c r="AH1054" s="101"/>
      <c r="AI1054" s="101"/>
    </row>
    <row r="1055" spans="10:35">
      <c r="J1055" s="6"/>
      <c r="P1055"/>
      <c r="S1055" s="101"/>
      <c r="T1055" s="101"/>
      <c r="U1055" s="101"/>
      <c r="V1055" s="101"/>
      <c r="W1055" s="101"/>
      <c r="X1055" s="101"/>
      <c r="Y1055" s="101"/>
      <c r="Z1055" s="101"/>
      <c r="AA1055" s="101"/>
      <c r="AB1055" s="101"/>
      <c r="AC1055" s="101"/>
      <c r="AD1055" s="101"/>
      <c r="AE1055" s="101"/>
      <c r="AF1055" s="101"/>
      <c r="AG1055" s="101"/>
      <c r="AH1055" s="101"/>
      <c r="AI1055" s="101"/>
    </row>
    <row r="1056" spans="10:35">
      <c r="J1056" s="6"/>
      <c r="P1056"/>
      <c r="S1056" s="101"/>
      <c r="T1056" s="101"/>
      <c r="U1056" s="101"/>
      <c r="V1056" s="101"/>
      <c r="W1056" s="101"/>
      <c r="X1056" s="101"/>
      <c r="Y1056" s="101"/>
      <c r="Z1056" s="101"/>
      <c r="AA1056" s="101"/>
      <c r="AB1056" s="101"/>
      <c r="AC1056" s="101"/>
      <c r="AD1056" s="101"/>
      <c r="AE1056" s="101"/>
      <c r="AF1056" s="101"/>
      <c r="AG1056" s="101"/>
      <c r="AH1056" s="101"/>
      <c r="AI1056" s="101"/>
    </row>
    <row r="1057" spans="10:35">
      <c r="J1057" s="6"/>
      <c r="P1057"/>
      <c r="S1057" s="101"/>
      <c r="T1057" s="101"/>
      <c r="U1057" s="101"/>
      <c r="V1057" s="101"/>
      <c r="W1057" s="101"/>
      <c r="X1057" s="101"/>
      <c r="Y1057" s="101"/>
      <c r="Z1057" s="101"/>
      <c r="AA1057" s="101"/>
      <c r="AB1057" s="101"/>
      <c r="AC1057" s="101"/>
      <c r="AD1057" s="101"/>
      <c r="AE1057" s="101"/>
      <c r="AF1057" s="101"/>
      <c r="AG1057" s="101"/>
      <c r="AH1057" s="101"/>
      <c r="AI1057" s="101"/>
    </row>
    <row r="1058" spans="10:35">
      <c r="J1058" s="6"/>
      <c r="P1058"/>
      <c r="S1058" s="101"/>
      <c r="T1058" s="101"/>
      <c r="U1058" s="101"/>
      <c r="V1058" s="101"/>
      <c r="W1058" s="101"/>
      <c r="X1058" s="101"/>
      <c r="Y1058" s="101"/>
      <c r="Z1058" s="101"/>
      <c r="AA1058" s="101"/>
      <c r="AB1058" s="101"/>
      <c r="AC1058" s="101"/>
      <c r="AD1058" s="101"/>
      <c r="AE1058" s="101"/>
      <c r="AF1058" s="101"/>
      <c r="AG1058" s="101"/>
      <c r="AH1058" s="101"/>
      <c r="AI1058" s="101"/>
    </row>
    <row r="1059" spans="10:35">
      <c r="J1059" s="6"/>
      <c r="P1059"/>
      <c r="S1059" s="101"/>
      <c r="T1059" s="101"/>
      <c r="U1059" s="101"/>
      <c r="V1059" s="101"/>
      <c r="W1059" s="101"/>
      <c r="X1059" s="101"/>
      <c r="Y1059" s="101"/>
      <c r="Z1059" s="101"/>
      <c r="AA1059" s="101"/>
      <c r="AB1059" s="101"/>
      <c r="AC1059" s="101"/>
      <c r="AD1059" s="101"/>
      <c r="AE1059" s="101"/>
      <c r="AF1059" s="101"/>
      <c r="AG1059" s="101"/>
      <c r="AH1059" s="101"/>
      <c r="AI1059" s="101"/>
    </row>
    <row r="1060" spans="10:35">
      <c r="J1060" s="6"/>
      <c r="P1060"/>
      <c r="S1060" s="101"/>
      <c r="T1060" s="101"/>
      <c r="U1060" s="101"/>
      <c r="V1060" s="101"/>
      <c r="W1060" s="101"/>
      <c r="X1060" s="101"/>
      <c r="Y1060" s="101"/>
      <c r="Z1060" s="101"/>
      <c r="AA1060" s="101"/>
      <c r="AB1060" s="101"/>
      <c r="AC1060" s="101"/>
      <c r="AD1060" s="101"/>
      <c r="AE1060" s="101"/>
      <c r="AF1060" s="101"/>
      <c r="AG1060" s="101"/>
      <c r="AH1060" s="101"/>
      <c r="AI1060" s="101"/>
    </row>
    <row r="1061" spans="10:35">
      <c r="J1061" s="6"/>
      <c r="P1061"/>
      <c r="S1061" s="101"/>
      <c r="T1061" s="101"/>
      <c r="U1061" s="101"/>
      <c r="V1061" s="101"/>
      <c r="W1061" s="101"/>
      <c r="X1061" s="101"/>
      <c r="Y1061" s="101"/>
      <c r="Z1061" s="101"/>
      <c r="AA1061" s="101"/>
      <c r="AB1061" s="101"/>
      <c r="AC1061" s="101"/>
      <c r="AD1061" s="101"/>
      <c r="AE1061" s="101"/>
      <c r="AF1061" s="101"/>
      <c r="AG1061" s="101"/>
      <c r="AH1061" s="101"/>
      <c r="AI1061" s="101"/>
    </row>
    <row r="1062" spans="10:35">
      <c r="J1062" s="6"/>
      <c r="P1062"/>
      <c r="S1062" s="101"/>
      <c r="T1062" s="101"/>
      <c r="U1062" s="101"/>
      <c r="V1062" s="101"/>
      <c r="W1062" s="101"/>
      <c r="X1062" s="101"/>
      <c r="Y1062" s="101"/>
      <c r="Z1062" s="101"/>
      <c r="AA1062" s="101"/>
      <c r="AB1062" s="101"/>
      <c r="AC1062" s="101"/>
      <c r="AD1062" s="101"/>
      <c r="AE1062" s="101"/>
      <c r="AF1062" s="101"/>
      <c r="AG1062" s="101"/>
      <c r="AH1062" s="101"/>
      <c r="AI1062" s="101"/>
    </row>
    <row r="1063" spans="10:35">
      <c r="J1063" s="6"/>
      <c r="P1063"/>
      <c r="S1063" s="101"/>
      <c r="T1063" s="101"/>
      <c r="U1063" s="101"/>
      <c r="V1063" s="101"/>
      <c r="W1063" s="101"/>
      <c r="X1063" s="101"/>
      <c r="Y1063" s="101"/>
      <c r="Z1063" s="101"/>
      <c r="AA1063" s="101"/>
      <c r="AB1063" s="101"/>
      <c r="AC1063" s="101"/>
      <c r="AD1063" s="101"/>
      <c r="AE1063" s="101"/>
      <c r="AF1063" s="101"/>
      <c r="AG1063" s="101"/>
      <c r="AH1063" s="101"/>
      <c r="AI1063" s="101"/>
    </row>
    <row r="1064" spans="10:35">
      <c r="J1064" s="6"/>
      <c r="P1064"/>
      <c r="S1064" s="101"/>
      <c r="T1064" s="101"/>
      <c r="U1064" s="101"/>
      <c r="V1064" s="101"/>
      <c r="W1064" s="101"/>
      <c r="X1064" s="101"/>
      <c r="Y1064" s="101"/>
      <c r="Z1064" s="101"/>
      <c r="AA1064" s="101"/>
      <c r="AB1064" s="101"/>
      <c r="AC1064" s="101"/>
      <c r="AD1064" s="101"/>
      <c r="AE1064" s="101"/>
      <c r="AF1064" s="101"/>
      <c r="AG1064" s="101"/>
      <c r="AH1064" s="101"/>
      <c r="AI1064" s="101"/>
    </row>
    <row r="1065" spans="10:35">
      <c r="J1065" s="6"/>
      <c r="P1065"/>
      <c r="S1065" s="101"/>
      <c r="T1065" s="101"/>
      <c r="U1065" s="101"/>
      <c r="V1065" s="101"/>
      <c r="W1065" s="101"/>
      <c r="X1065" s="101"/>
      <c r="Y1065" s="101"/>
      <c r="Z1065" s="101"/>
      <c r="AA1065" s="101"/>
      <c r="AB1065" s="101"/>
      <c r="AC1065" s="101"/>
      <c r="AD1065" s="101"/>
      <c r="AE1065" s="101"/>
      <c r="AF1065" s="101"/>
      <c r="AG1065" s="101"/>
      <c r="AH1065" s="101"/>
      <c r="AI1065" s="101"/>
    </row>
    <row r="1066" spans="10:35">
      <c r="J1066" s="6"/>
      <c r="P1066"/>
      <c r="S1066" s="101"/>
      <c r="T1066" s="101"/>
      <c r="U1066" s="101"/>
      <c r="V1066" s="101"/>
      <c r="W1066" s="101"/>
      <c r="X1066" s="101"/>
      <c r="Y1066" s="101"/>
      <c r="Z1066" s="101"/>
      <c r="AA1066" s="101"/>
      <c r="AB1066" s="101"/>
      <c r="AC1066" s="101"/>
      <c r="AD1066" s="101"/>
      <c r="AE1066" s="101"/>
      <c r="AF1066" s="101"/>
      <c r="AG1066" s="101"/>
      <c r="AH1066" s="101"/>
      <c r="AI1066" s="101"/>
    </row>
    <row r="1067" spans="10:35">
      <c r="J1067" s="6"/>
      <c r="P1067"/>
      <c r="S1067" s="101"/>
      <c r="T1067" s="101"/>
      <c r="U1067" s="101"/>
      <c r="V1067" s="101"/>
      <c r="W1067" s="101"/>
      <c r="X1067" s="101"/>
      <c r="Y1067" s="101"/>
      <c r="Z1067" s="101"/>
      <c r="AA1067" s="101"/>
      <c r="AB1067" s="101"/>
      <c r="AC1067" s="101"/>
      <c r="AD1067" s="101"/>
      <c r="AE1067" s="101"/>
      <c r="AF1067" s="101"/>
      <c r="AG1067" s="101"/>
      <c r="AH1067" s="101"/>
      <c r="AI1067" s="101"/>
    </row>
    <row r="1068" spans="10:35">
      <c r="J1068" s="6"/>
      <c r="P1068"/>
      <c r="S1068" s="101"/>
      <c r="T1068" s="101"/>
      <c r="U1068" s="101"/>
      <c r="V1068" s="101"/>
      <c r="W1068" s="101"/>
      <c r="X1068" s="101"/>
      <c r="Y1068" s="101"/>
      <c r="Z1068" s="101"/>
      <c r="AA1068" s="101"/>
      <c r="AB1068" s="101"/>
      <c r="AC1068" s="101"/>
      <c r="AD1068" s="101"/>
      <c r="AE1068" s="101"/>
      <c r="AF1068" s="101"/>
      <c r="AG1068" s="101"/>
      <c r="AH1068" s="101"/>
      <c r="AI1068" s="101"/>
    </row>
    <row r="1069" spans="10:35">
      <c r="J1069" s="6"/>
      <c r="P1069"/>
      <c r="S1069" s="101"/>
      <c r="T1069" s="101"/>
      <c r="U1069" s="101"/>
      <c r="V1069" s="101"/>
      <c r="W1069" s="101"/>
      <c r="X1069" s="101"/>
      <c r="Y1069" s="101"/>
      <c r="Z1069" s="101"/>
      <c r="AA1069" s="101"/>
      <c r="AB1069" s="101"/>
      <c r="AC1069" s="101"/>
      <c r="AD1069" s="101"/>
      <c r="AE1069" s="101"/>
      <c r="AF1069" s="101"/>
      <c r="AG1069" s="101"/>
      <c r="AH1069" s="101"/>
      <c r="AI1069" s="101"/>
    </row>
    <row r="1070" spans="10:35">
      <c r="J1070" s="6"/>
      <c r="P1070"/>
      <c r="S1070" s="101"/>
      <c r="T1070" s="101"/>
      <c r="U1070" s="101"/>
      <c r="V1070" s="101"/>
      <c r="W1070" s="101"/>
      <c r="X1070" s="101"/>
      <c r="Y1070" s="101"/>
      <c r="Z1070" s="101"/>
      <c r="AA1070" s="101"/>
      <c r="AB1070" s="101"/>
      <c r="AC1070" s="101"/>
      <c r="AD1070" s="101"/>
      <c r="AE1070" s="101"/>
      <c r="AF1070" s="101"/>
      <c r="AG1070" s="101"/>
      <c r="AH1070" s="101"/>
      <c r="AI1070" s="101"/>
    </row>
    <row r="1071" spans="10:35">
      <c r="J1071" s="6"/>
      <c r="P1071"/>
      <c r="S1071" s="101"/>
      <c r="T1071" s="101"/>
      <c r="U1071" s="101"/>
      <c r="V1071" s="101"/>
      <c r="W1071" s="101"/>
      <c r="X1071" s="101"/>
      <c r="Y1071" s="101"/>
      <c r="Z1071" s="101"/>
      <c r="AA1071" s="101"/>
      <c r="AB1071" s="101"/>
      <c r="AC1071" s="101"/>
      <c r="AD1071" s="101"/>
      <c r="AE1071" s="101"/>
      <c r="AF1071" s="101"/>
      <c r="AG1071" s="101"/>
      <c r="AH1071" s="101"/>
      <c r="AI1071" s="101"/>
    </row>
    <row r="1072" spans="10:35">
      <c r="J1072" s="6"/>
      <c r="P1072"/>
      <c r="S1072" s="101"/>
      <c r="T1072" s="101"/>
      <c r="U1072" s="101"/>
      <c r="V1072" s="101"/>
      <c r="W1072" s="101"/>
      <c r="X1072" s="101"/>
      <c r="Y1072" s="101"/>
      <c r="Z1072" s="101"/>
      <c r="AA1072" s="101"/>
      <c r="AB1072" s="101"/>
      <c r="AC1072" s="101"/>
      <c r="AD1072" s="101"/>
      <c r="AE1072" s="101"/>
      <c r="AF1072" s="101"/>
      <c r="AG1072" s="101"/>
      <c r="AH1072" s="101"/>
      <c r="AI1072" s="101"/>
    </row>
    <row r="1073" spans="10:35">
      <c r="J1073" s="6"/>
      <c r="P1073"/>
      <c r="S1073" s="101"/>
      <c r="T1073" s="101"/>
      <c r="U1073" s="101"/>
      <c r="V1073" s="101"/>
      <c r="W1073" s="101"/>
      <c r="X1073" s="101"/>
      <c r="Y1073" s="101"/>
      <c r="Z1073" s="101"/>
      <c r="AA1073" s="101"/>
      <c r="AB1073" s="101"/>
      <c r="AC1073" s="101"/>
      <c r="AD1073" s="101"/>
      <c r="AE1073" s="101"/>
      <c r="AF1073" s="101"/>
      <c r="AG1073" s="101"/>
      <c r="AH1073" s="101"/>
      <c r="AI1073" s="101"/>
    </row>
    <row r="1074" spans="10:35">
      <c r="J1074" s="6"/>
      <c r="P1074"/>
      <c r="S1074" s="101"/>
      <c r="T1074" s="101"/>
      <c r="U1074" s="101"/>
      <c r="V1074" s="101"/>
      <c r="W1074" s="101"/>
      <c r="X1074" s="101"/>
      <c r="Y1074" s="101"/>
      <c r="Z1074" s="101"/>
      <c r="AA1074" s="101"/>
      <c r="AB1074" s="101"/>
      <c r="AC1074" s="101"/>
      <c r="AD1074" s="101"/>
      <c r="AE1074" s="101"/>
      <c r="AF1074" s="101"/>
      <c r="AG1074" s="101"/>
      <c r="AH1074" s="101"/>
      <c r="AI1074" s="101"/>
    </row>
    <row r="1075" spans="10:35">
      <c r="J1075" s="6"/>
      <c r="P1075"/>
      <c r="S1075" s="101"/>
      <c r="T1075" s="101"/>
      <c r="U1075" s="101"/>
      <c r="V1075" s="101"/>
      <c r="W1075" s="101"/>
      <c r="X1075" s="101"/>
      <c r="Y1075" s="101"/>
      <c r="Z1075" s="101"/>
      <c r="AA1075" s="101"/>
      <c r="AB1075" s="101"/>
      <c r="AC1075" s="101"/>
      <c r="AD1075" s="101"/>
      <c r="AE1075" s="101"/>
      <c r="AF1075" s="101"/>
      <c r="AG1075" s="101"/>
      <c r="AH1075" s="101"/>
      <c r="AI1075" s="101"/>
    </row>
    <row r="1076" spans="10:35">
      <c r="J1076" s="6"/>
      <c r="P1076"/>
      <c r="S1076" s="101"/>
      <c r="T1076" s="101"/>
      <c r="U1076" s="101"/>
      <c r="V1076" s="101"/>
      <c r="W1076" s="101"/>
      <c r="X1076" s="101"/>
      <c r="Y1076" s="101"/>
      <c r="Z1076" s="101"/>
      <c r="AA1076" s="101"/>
      <c r="AB1076" s="101"/>
      <c r="AC1076" s="101"/>
      <c r="AD1076" s="101"/>
      <c r="AE1076" s="101"/>
      <c r="AF1076" s="101"/>
      <c r="AG1076" s="101"/>
      <c r="AH1076" s="101"/>
      <c r="AI1076" s="101"/>
    </row>
    <row r="1077" spans="10:35">
      <c r="J1077" s="6"/>
      <c r="P1077"/>
      <c r="S1077" s="101"/>
      <c r="T1077" s="101"/>
      <c r="U1077" s="101"/>
      <c r="V1077" s="101"/>
      <c r="W1077" s="101"/>
      <c r="X1077" s="101"/>
      <c r="Y1077" s="101"/>
      <c r="Z1077" s="101"/>
      <c r="AA1077" s="101"/>
      <c r="AB1077" s="101"/>
      <c r="AC1077" s="101"/>
      <c r="AD1077" s="101"/>
      <c r="AE1077" s="101"/>
      <c r="AF1077" s="101"/>
      <c r="AG1077" s="101"/>
      <c r="AH1077" s="101"/>
      <c r="AI1077" s="101"/>
    </row>
    <row r="1078" spans="10:35">
      <c r="J1078" s="6"/>
      <c r="P1078"/>
      <c r="S1078" s="101"/>
      <c r="T1078" s="101"/>
      <c r="U1078" s="101"/>
      <c r="V1078" s="101"/>
    </row>
    <row r="1079" spans="10:35">
      <c r="J1079" s="6"/>
      <c r="P1079"/>
      <c r="S1079" s="101"/>
      <c r="T1079" s="101"/>
      <c r="U1079" s="101"/>
      <c r="V1079" s="101"/>
    </row>
    <row r="1080" spans="10:35">
      <c r="J1080" s="6"/>
      <c r="P1080"/>
      <c r="S1080" s="101"/>
      <c r="T1080" s="101"/>
      <c r="U1080" s="101"/>
      <c r="V1080" s="101"/>
    </row>
    <row r="1081" spans="10:35">
      <c r="J1081" s="6"/>
      <c r="P1081"/>
      <c r="S1081" s="101"/>
      <c r="T1081" s="101"/>
      <c r="U1081" s="101"/>
      <c r="V1081" s="101"/>
    </row>
    <row r="1082" spans="10:35">
      <c r="J1082" s="6"/>
      <c r="P1082"/>
      <c r="S1082" s="101"/>
      <c r="T1082" s="101"/>
      <c r="U1082" s="101"/>
      <c r="V1082" s="101"/>
    </row>
    <row r="1083" spans="10:35">
      <c r="J1083" s="6"/>
      <c r="P1083"/>
      <c r="S1083" s="101"/>
      <c r="T1083" s="101"/>
      <c r="U1083" s="101"/>
      <c r="V1083" s="101"/>
    </row>
    <row r="1084" spans="10:35">
      <c r="J1084" s="6"/>
      <c r="P1084"/>
      <c r="S1084" s="101"/>
      <c r="T1084" s="101"/>
      <c r="U1084" s="101"/>
      <c r="V1084" s="101"/>
    </row>
    <row r="1085" spans="10:35">
      <c r="J1085" s="6"/>
      <c r="P1085"/>
      <c r="S1085" s="101"/>
      <c r="T1085" s="101"/>
      <c r="U1085" s="101"/>
      <c r="V1085" s="101"/>
    </row>
    <row r="1086" spans="10:35">
      <c r="J1086" s="6"/>
      <c r="P1086"/>
      <c r="S1086" s="101"/>
      <c r="T1086" s="101"/>
      <c r="U1086" s="101"/>
      <c r="V1086" s="101"/>
    </row>
    <row r="1087" spans="10:35">
      <c r="J1087" s="6"/>
      <c r="P1087"/>
      <c r="S1087" s="101"/>
      <c r="T1087" s="101"/>
      <c r="U1087" s="101"/>
      <c r="V1087" s="101"/>
    </row>
    <row r="1088" spans="10:35">
      <c r="J1088" s="6"/>
      <c r="P1088"/>
      <c r="S1088" s="101"/>
      <c r="T1088" s="101"/>
      <c r="U1088" s="101"/>
      <c r="V1088" s="101"/>
    </row>
    <row r="1089" spans="10:22">
      <c r="J1089" s="6"/>
      <c r="P1089"/>
      <c r="S1089" s="101"/>
      <c r="T1089" s="101"/>
      <c r="U1089" s="101"/>
      <c r="V1089" s="101"/>
    </row>
    <row r="1090" spans="10:22">
      <c r="J1090" s="6"/>
      <c r="P1090"/>
      <c r="S1090" s="101"/>
      <c r="T1090" s="101"/>
      <c r="U1090" s="101"/>
      <c r="V1090" s="101"/>
    </row>
    <row r="1091" spans="10:22">
      <c r="J1091" s="6"/>
      <c r="P1091"/>
      <c r="S1091" s="101"/>
      <c r="T1091" s="101"/>
      <c r="U1091" s="101"/>
      <c r="V1091" s="101"/>
    </row>
    <row r="1092" spans="10:22">
      <c r="J1092" s="6"/>
      <c r="P1092"/>
      <c r="S1092" s="101"/>
      <c r="T1092" s="101"/>
      <c r="U1092" s="101"/>
      <c r="V1092" s="101"/>
    </row>
    <row r="1093" spans="10:22">
      <c r="J1093" s="6"/>
      <c r="P1093"/>
      <c r="S1093" s="101"/>
      <c r="T1093" s="101"/>
      <c r="U1093" s="101"/>
      <c r="V1093" s="101"/>
    </row>
    <row r="1094" spans="10:22">
      <c r="J1094" s="6"/>
      <c r="P1094"/>
      <c r="S1094" s="101"/>
      <c r="T1094" s="101"/>
      <c r="U1094" s="101"/>
      <c r="V1094" s="101"/>
    </row>
    <row r="1095" spans="10:22">
      <c r="J1095" s="6"/>
      <c r="P1095"/>
      <c r="S1095" s="101"/>
      <c r="T1095" s="101"/>
      <c r="U1095" s="101"/>
      <c r="V1095" s="101"/>
    </row>
    <row r="1096" spans="10:22">
      <c r="J1096" s="6"/>
      <c r="P1096"/>
      <c r="S1096" s="101"/>
      <c r="T1096" s="101"/>
      <c r="U1096" s="101"/>
      <c r="V1096" s="101"/>
    </row>
    <row r="1097" spans="10:22">
      <c r="J1097" s="6"/>
      <c r="P1097"/>
      <c r="S1097" s="101"/>
      <c r="T1097" s="101"/>
      <c r="U1097" s="101"/>
      <c r="V1097" s="101"/>
    </row>
    <row r="1098" spans="10:22">
      <c r="J1098" s="6"/>
      <c r="P1098"/>
      <c r="S1098" s="101"/>
      <c r="T1098" s="101"/>
      <c r="U1098" s="101"/>
      <c r="V1098" s="101"/>
    </row>
    <row r="1099" spans="10:22">
      <c r="J1099" s="6"/>
      <c r="P1099"/>
      <c r="S1099" s="101"/>
      <c r="T1099" s="101"/>
      <c r="U1099" s="101"/>
      <c r="V1099" s="101"/>
    </row>
    <row r="1100" spans="10:22">
      <c r="J1100" s="6"/>
      <c r="P1100"/>
      <c r="S1100" s="101"/>
      <c r="T1100" s="101"/>
      <c r="U1100" s="101"/>
      <c r="V1100" s="101"/>
    </row>
    <row r="1101" spans="10:22">
      <c r="J1101" s="6"/>
      <c r="P1101"/>
      <c r="S1101" s="101"/>
      <c r="T1101" s="101"/>
      <c r="U1101" s="101"/>
      <c r="V1101" s="101"/>
    </row>
    <row r="1102" spans="10:22">
      <c r="J1102" s="6"/>
      <c r="P1102"/>
      <c r="S1102" s="101"/>
      <c r="T1102" s="101"/>
      <c r="U1102" s="101"/>
      <c r="V1102" s="101"/>
    </row>
    <row r="1103" spans="10:22">
      <c r="J1103" s="6"/>
      <c r="P1103"/>
      <c r="S1103" s="101"/>
      <c r="T1103" s="101"/>
      <c r="U1103" s="101"/>
      <c r="V1103" s="101"/>
    </row>
    <row r="1104" spans="10:22">
      <c r="J1104" s="6"/>
      <c r="P1104"/>
      <c r="S1104" s="101"/>
      <c r="T1104" s="101"/>
      <c r="U1104" s="101"/>
      <c r="V1104" s="101"/>
    </row>
    <row r="1105" spans="10:22">
      <c r="J1105" s="6"/>
      <c r="P1105"/>
      <c r="S1105" s="101"/>
      <c r="T1105" s="101"/>
      <c r="U1105" s="101"/>
      <c r="V1105" s="101"/>
    </row>
    <row r="1106" spans="10:22">
      <c r="J1106" s="6"/>
      <c r="P1106"/>
      <c r="S1106" s="101"/>
      <c r="T1106" s="101"/>
      <c r="U1106" s="101"/>
      <c r="V1106" s="101"/>
    </row>
    <row r="1107" spans="10:22">
      <c r="J1107" s="6"/>
      <c r="P1107"/>
      <c r="S1107" s="101"/>
      <c r="T1107" s="101"/>
      <c r="U1107" s="101"/>
      <c r="V1107" s="101"/>
    </row>
    <row r="1108" spans="10:22">
      <c r="J1108" s="6"/>
      <c r="P1108"/>
      <c r="S1108" s="101"/>
      <c r="T1108" s="101"/>
      <c r="U1108" s="101"/>
      <c r="V1108" s="101"/>
    </row>
    <row r="1109" spans="10:22">
      <c r="J1109" s="6"/>
      <c r="P1109"/>
      <c r="S1109" s="101"/>
      <c r="T1109" s="101"/>
      <c r="U1109" s="101"/>
      <c r="V1109" s="101"/>
    </row>
    <row r="1110" spans="10:22">
      <c r="J1110" s="6"/>
      <c r="P1110"/>
      <c r="S1110" s="101"/>
      <c r="T1110" s="101"/>
      <c r="U1110" s="101"/>
      <c r="V1110" s="101"/>
    </row>
    <row r="1111" spans="10:22">
      <c r="J1111" s="6"/>
      <c r="P1111"/>
      <c r="S1111" s="101"/>
      <c r="T1111" s="101"/>
      <c r="U1111" s="101"/>
      <c r="V1111" s="101"/>
    </row>
    <row r="1112" spans="10:22">
      <c r="J1112" s="6"/>
      <c r="P1112"/>
      <c r="S1112" s="101"/>
      <c r="T1112" s="101"/>
      <c r="U1112" s="101"/>
      <c r="V1112" s="101"/>
    </row>
    <row r="1113" spans="10:22">
      <c r="J1113" s="6"/>
      <c r="P1113"/>
      <c r="S1113" s="101"/>
      <c r="T1113" s="101"/>
      <c r="U1113" s="101"/>
      <c r="V1113" s="101"/>
    </row>
    <row r="1114" spans="10:22">
      <c r="J1114" s="6"/>
      <c r="P1114"/>
      <c r="S1114" s="101"/>
      <c r="T1114" s="101"/>
      <c r="U1114" s="101"/>
      <c r="V1114" s="101"/>
    </row>
    <row r="1115" spans="10:22">
      <c r="J1115" s="6"/>
      <c r="P1115"/>
      <c r="S1115" s="101"/>
      <c r="T1115" s="101"/>
      <c r="U1115" s="101"/>
      <c r="V1115" s="101"/>
    </row>
    <row r="1116" spans="10:22">
      <c r="J1116" s="6"/>
      <c r="P1116"/>
      <c r="S1116" s="101"/>
      <c r="T1116" s="101"/>
      <c r="U1116" s="101"/>
      <c r="V1116" s="101"/>
    </row>
    <row r="1117" spans="10:22">
      <c r="J1117" s="6"/>
      <c r="P1117"/>
      <c r="S1117" s="101"/>
      <c r="T1117" s="101"/>
      <c r="U1117" s="101"/>
      <c r="V1117" s="101"/>
    </row>
    <row r="1118" spans="10:22">
      <c r="J1118" s="6"/>
      <c r="P1118"/>
      <c r="S1118" s="101"/>
      <c r="T1118" s="101"/>
      <c r="U1118" s="101"/>
      <c r="V1118" s="101"/>
    </row>
    <row r="1119" spans="10:22">
      <c r="J1119" s="6"/>
      <c r="P1119"/>
      <c r="S1119" s="101"/>
      <c r="T1119" s="101"/>
      <c r="U1119" s="101"/>
      <c r="V1119" s="101"/>
    </row>
    <row r="1120" spans="10:22">
      <c r="J1120" s="6"/>
      <c r="P1120"/>
      <c r="S1120" s="101"/>
      <c r="T1120" s="101"/>
      <c r="U1120" s="101"/>
      <c r="V1120" s="101"/>
    </row>
    <row r="1121" spans="10:22">
      <c r="J1121" s="6"/>
      <c r="P1121"/>
      <c r="S1121" s="101"/>
      <c r="T1121" s="101"/>
      <c r="U1121" s="101"/>
      <c r="V1121" s="101"/>
    </row>
    <row r="1122" spans="10:22">
      <c r="J1122" s="6"/>
      <c r="P1122"/>
      <c r="S1122" s="101"/>
      <c r="T1122" s="101"/>
      <c r="U1122" s="101"/>
      <c r="V1122" s="101"/>
    </row>
    <row r="1123" spans="10:22">
      <c r="J1123" s="6"/>
      <c r="P1123"/>
      <c r="S1123" s="101"/>
      <c r="T1123" s="101"/>
      <c r="U1123" s="101"/>
      <c r="V1123" s="101"/>
    </row>
    <row r="1124" spans="10:22">
      <c r="J1124" s="6"/>
      <c r="P1124"/>
      <c r="S1124" s="101"/>
      <c r="T1124" s="101"/>
      <c r="U1124" s="101"/>
      <c r="V1124" s="101"/>
    </row>
    <row r="1125" spans="10:22">
      <c r="J1125" s="6"/>
      <c r="P1125"/>
      <c r="S1125" s="101"/>
      <c r="T1125" s="101"/>
      <c r="U1125" s="101"/>
      <c r="V1125" s="101"/>
    </row>
    <row r="1126" spans="10:22">
      <c r="J1126" s="6"/>
      <c r="P1126"/>
      <c r="S1126" s="101"/>
      <c r="T1126" s="101"/>
      <c r="U1126" s="101"/>
      <c r="V1126" s="101"/>
    </row>
    <row r="1127" spans="10:22">
      <c r="J1127" s="6"/>
      <c r="P1127"/>
      <c r="S1127" s="101"/>
      <c r="T1127" s="101"/>
      <c r="U1127" s="101"/>
      <c r="V1127" s="101"/>
    </row>
    <row r="1128" spans="10:22">
      <c r="J1128" s="6"/>
      <c r="P1128"/>
      <c r="S1128" s="101"/>
      <c r="T1128" s="101"/>
      <c r="U1128" s="101"/>
      <c r="V1128" s="101"/>
    </row>
    <row r="1129" spans="10:22">
      <c r="J1129" s="6"/>
      <c r="P1129"/>
      <c r="S1129" s="101"/>
      <c r="T1129" s="101"/>
      <c r="U1129" s="101"/>
      <c r="V1129" s="101"/>
    </row>
    <row r="1130" spans="10:22">
      <c r="J1130" s="6"/>
      <c r="P1130"/>
      <c r="S1130" s="101"/>
      <c r="T1130" s="101"/>
      <c r="U1130" s="101"/>
      <c r="V1130" s="101"/>
    </row>
    <row r="1131" spans="10:22">
      <c r="J1131" s="6"/>
      <c r="P1131"/>
      <c r="S1131" s="101"/>
      <c r="T1131" s="101"/>
      <c r="U1131" s="101"/>
      <c r="V1131" s="101"/>
    </row>
    <row r="1132" spans="10:22">
      <c r="J1132" s="6"/>
      <c r="P1132"/>
      <c r="S1132" s="101"/>
      <c r="T1132" s="101"/>
      <c r="U1132" s="101"/>
      <c r="V1132" s="101"/>
    </row>
    <row r="1133" spans="10:22">
      <c r="J1133" s="6"/>
      <c r="P1133"/>
      <c r="S1133" s="101"/>
      <c r="T1133" s="101"/>
      <c r="U1133" s="101"/>
      <c r="V1133" s="101"/>
    </row>
    <row r="1134" spans="10:22">
      <c r="J1134" s="6"/>
      <c r="P1134"/>
      <c r="S1134" s="101"/>
      <c r="T1134" s="101"/>
      <c r="U1134" s="101"/>
      <c r="V1134" s="101"/>
    </row>
    <row r="1135" spans="10:22">
      <c r="J1135" s="6"/>
      <c r="P1135"/>
      <c r="S1135" s="101"/>
      <c r="T1135" s="101"/>
      <c r="U1135" s="101"/>
      <c r="V1135" s="101"/>
    </row>
    <row r="1136" spans="10:22">
      <c r="J1136" s="6"/>
      <c r="P1136"/>
      <c r="S1136" s="101"/>
      <c r="T1136" s="101"/>
      <c r="U1136" s="101"/>
      <c r="V1136" s="101"/>
    </row>
    <row r="1137" spans="10:22">
      <c r="J1137" s="6"/>
      <c r="P1137"/>
      <c r="S1137" s="101"/>
      <c r="T1137" s="101"/>
      <c r="U1137" s="101"/>
      <c r="V1137" s="101"/>
    </row>
    <row r="1138" spans="10:22">
      <c r="J1138" s="6"/>
      <c r="P1138"/>
      <c r="S1138" s="101"/>
      <c r="T1138" s="101"/>
      <c r="U1138" s="101"/>
      <c r="V1138" s="101"/>
    </row>
    <row r="1139" spans="10:22">
      <c r="J1139" s="6"/>
      <c r="P1139"/>
      <c r="S1139" s="101"/>
      <c r="T1139" s="101"/>
      <c r="U1139" s="101"/>
      <c r="V1139" s="101"/>
    </row>
    <row r="1140" spans="10:22">
      <c r="J1140" s="6"/>
      <c r="P1140"/>
      <c r="S1140" s="101"/>
      <c r="T1140" s="101"/>
      <c r="U1140" s="101"/>
      <c r="V1140" s="101"/>
    </row>
    <row r="1141" spans="10:22">
      <c r="J1141" s="6"/>
      <c r="P1141"/>
      <c r="S1141" s="101"/>
      <c r="T1141" s="101"/>
      <c r="U1141" s="101"/>
      <c r="V1141" s="101"/>
    </row>
    <row r="1142" spans="10:22">
      <c r="J1142" s="6"/>
      <c r="P1142"/>
      <c r="S1142" s="101"/>
      <c r="T1142" s="101"/>
      <c r="U1142" s="101"/>
      <c r="V1142" s="101"/>
    </row>
    <row r="1143" spans="10:22">
      <c r="J1143" s="6"/>
      <c r="P1143"/>
      <c r="S1143" s="101"/>
      <c r="T1143" s="101"/>
      <c r="U1143" s="101"/>
      <c r="V1143" s="101"/>
    </row>
    <row r="1144" spans="10:22">
      <c r="J1144" s="6"/>
      <c r="P1144"/>
      <c r="S1144" s="101"/>
      <c r="T1144" s="101"/>
      <c r="U1144" s="101"/>
      <c r="V1144" s="101"/>
    </row>
    <row r="1145" spans="10:22">
      <c r="J1145" s="6"/>
      <c r="P1145"/>
      <c r="S1145" s="101"/>
      <c r="T1145" s="101"/>
      <c r="U1145" s="101"/>
      <c r="V1145" s="101"/>
    </row>
    <row r="1146" spans="10:22">
      <c r="J1146" s="6"/>
      <c r="P1146"/>
      <c r="S1146" s="101"/>
      <c r="T1146" s="101"/>
      <c r="U1146" s="101"/>
      <c r="V1146" s="101"/>
    </row>
    <row r="1147" spans="10:22">
      <c r="J1147" s="6"/>
      <c r="P1147"/>
      <c r="S1147" s="101"/>
      <c r="T1147" s="101"/>
      <c r="U1147" s="101"/>
      <c r="V1147" s="101"/>
    </row>
    <row r="1148" spans="10:22">
      <c r="J1148" s="6"/>
      <c r="P1148"/>
      <c r="S1148" s="101"/>
      <c r="T1148" s="101"/>
      <c r="U1148" s="101"/>
      <c r="V1148" s="101"/>
    </row>
    <row r="1149" spans="10:22">
      <c r="J1149" s="6"/>
      <c r="P1149"/>
      <c r="S1149" s="101"/>
      <c r="T1149" s="101"/>
      <c r="U1149" s="101"/>
      <c r="V1149" s="101"/>
    </row>
    <row r="1150" spans="10:22">
      <c r="J1150" s="6"/>
      <c r="P1150"/>
      <c r="S1150" s="101"/>
      <c r="T1150" s="101"/>
      <c r="U1150" s="101"/>
      <c r="V1150" s="101"/>
    </row>
    <row r="1151" spans="10:22">
      <c r="J1151" s="6"/>
      <c r="P1151"/>
      <c r="S1151" s="101"/>
      <c r="T1151" s="101"/>
      <c r="U1151" s="101"/>
      <c r="V1151" s="101"/>
    </row>
    <row r="1152" spans="10:22">
      <c r="J1152" s="6"/>
      <c r="P1152"/>
      <c r="S1152" s="101"/>
      <c r="T1152" s="101"/>
      <c r="U1152" s="101"/>
      <c r="V1152" s="101"/>
    </row>
    <row r="1153" spans="10:22">
      <c r="J1153" s="6"/>
      <c r="P1153"/>
      <c r="S1153" s="101"/>
      <c r="T1153" s="101"/>
      <c r="U1153" s="101"/>
      <c r="V1153" s="101"/>
    </row>
    <row r="1154" spans="10:22">
      <c r="J1154" s="6"/>
      <c r="P1154"/>
      <c r="S1154" s="101"/>
      <c r="T1154" s="101"/>
      <c r="U1154" s="101"/>
      <c r="V1154" s="101"/>
    </row>
    <row r="1155" spans="10:22">
      <c r="J1155" s="6"/>
      <c r="P1155"/>
      <c r="S1155" s="101"/>
      <c r="T1155" s="101"/>
      <c r="U1155" s="101"/>
      <c r="V1155" s="101"/>
    </row>
    <row r="1156" spans="10:22">
      <c r="J1156" s="6"/>
      <c r="P1156"/>
      <c r="S1156" s="101"/>
      <c r="T1156" s="101"/>
      <c r="U1156" s="101"/>
      <c r="V1156" s="101"/>
    </row>
    <row r="1157" spans="10:22">
      <c r="J1157" s="6"/>
      <c r="P1157"/>
      <c r="S1157" s="101"/>
      <c r="T1157" s="101"/>
      <c r="U1157" s="101"/>
      <c r="V1157" s="101"/>
    </row>
    <row r="1158" spans="10:22">
      <c r="J1158" s="6"/>
      <c r="P1158"/>
      <c r="S1158" s="101"/>
      <c r="T1158" s="101"/>
      <c r="U1158" s="101"/>
      <c r="V1158" s="101"/>
    </row>
    <row r="1159" spans="10:22">
      <c r="J1159" s="6"/>
      <c r="P1159"/>
      <c r="S1159" s="101"/>
      <c r="T1159" s="101"/>
      <c r="U1159" s="101"/>
      <c r="V1159" s="101"/>
    </row>
    <row r="1160" spans="10:22">
      <c r="J1160" s="6"/>
      <c r="P1160"/>
      <c r="S1160" s="101"/>
      <c r="T1160" s="101"/>
      <c r="U1160" s="101"/>
      <c r="V1160" s="101"/>
    </row>
    <row r="1161" spans="10:22">
      <c r="J1161" s="6"/>
      <c r="P1161"/>
      <c r="S1161" s="101"/>
      <c r="T1161" s="101"/>
      <c r="U1161" s="101"/>
      <c r="V1161" s="101"/>
    </row>
    <row r="1162" spans="10:22">
      <c r="J1162" s="6"/>
      <c r="P1162"/>
      <c r="S1162" s="101"/>
      <c r="T1162" s="101"/>
      <c r="U1162" s="101"/>
      <c r="V1162" s="101"/>
    </row>
    <row r="1163" spans="10:22">
      <c r="J1163" s="6"/>
      <c r="P1163"/>
      <c r="S1163" s="101"/>
      <c r="T1163" s="101"/>
      <c r="U1163" s="101"/>
      <c r="V1163" s="101"/>
    </row>
    <row r="1164" spans="10:22">
      <c r="J1164" s="6"/>
      <c r="P1164"/>
      <c r="S1164" s="101"/>
      <c r="T1164" s="101"/>
      <c r="U1164" s="101"/>
      <c r="V1164" s="101"/>
    </row>
    <row r="1165" spans="10:22">
      <c r="J1165" s="6"/>
      <c r="P1165"/>
      <c r="S1165" s="101"/>
      <c r="T1165" s="101"/>
      <c r="U1165" s="101"/>
      <c r="V1165" s="101"/>
    </row>
    <row r="1166" spans="10:22">
      <c r="J1166" s="6"/>
      <c r="P1166"/>
      <c r="S1166" s="101"/>
      <c r="T1166" s="101"/>
      <c r="U1166" s="101"/>
      <c r="V1166" s="101"/>
    </row>
    <row r="1167" spans="10:22">
      <c r="J1167" s="6"/>
      <c r="P1167"/>
    </row>
    <row r="1168" spans="10:22">
      <c r="J1168" s="6"/>
      <c r="P1168"/>
    </row>
    <row r="1169" spans="10:16">
      <c r="J1169" s="6"/>
      <c r="P1169"/>
    </row>
    <row r="1170" spans="10:16">
      <c r="J1170" s="6"/>
      <c r="P1170"/>
    </row>
    <row r="1171" spans="10:16">
      <c r="J1171" s="6"/>
      <c r="P1171"/>
    </row>
    <row r="1172" spans="10:16">
      <c r="J1172" s="6"/>
      <c r="P1172"/>
    </row>
    <row r="1173" spans="10:16">
      <c r="J1173" s="6"/>
      <c r="P1173"/>
    </row>
    <row r="1174" spans="10:16">
      <c r="J1174" s="6"/>
      <c r="P1174"/>
    </row>
    <row r="1175" spans="10:16">
      <c r="J1175" s="6"/>
      <c r="P1175"/>
    </row>
    <row r="1176" spans="10:16">
      <c r="J1176" s="6"/>
      <c r="P1176"/>
    </row>
    <row r="1177" spans="10:16">
      <c r="J1177" s="6"/>
      <c r="P1177"/>
    </row>
    <row r="1178" spans="10:16">
      <c r="J1178" s="6"/>
      <c r="P1178"/>
    </row>
    <row r="1179" spans="10:16">
      <c r="J1179" s="6"/>
      <c r="P1179"/>
    </row>
    <row r="1180" spans="10:16">
      <c r="J1180" s="6"/>
      <c r="P1180"/>
    </row>
    <row r="1181" spans="10:16">
      <c r="J1181" s="6"/>
      <c r="P1181"/>
    </row>
    <row r="1182" spans="10:16">
      <c r="J1182" s="6"/>
      <c r="P1182"/>
    </row>
    <row r="1183" spans="10:16">
      <c r="J1183" s="6"/>
      <c r="P1183"/>
    </row>
    <row r="1184" spans="10:16">
      <c r="J1184" s="6"/>
      <c r="P1184"/>
    </row>
    <row r="1185" spans="10:16">
      <c r="J1185" s="6"/>
      <c r="P1185"/>
    </row>
    <row r="1186" spans="10:16">
      <c r="J1186" s="6"/>
      <c r="P1186"/>
    </row>
    <row r="1187" spans="10:16">
      <c r="J1187" s="6"/>
      <c r="P1187"/>
    </row>
    <row r="1188" spans="10:16">
      <c r="J1188" s="6"/>
      <c r="P1188"/>
    </row>
    <row r="1189" spans="10:16">
      <c r="J1189" s="6"/>
      <c r="P1189"/>
    </row>
    <row r="1190" spans="10:16">
      <c r="J1190" s="6"/>
      <c r="P1190"/>
    </row>
    <row r="1191" spans="10:16">
      <c r="J1191" s="6"/>
      <c r="P1191"/>
    </row>
    <row r="1192" spans="10:16">
      <c r="J1192" s="6"/>
      <c r="P1192"/>
    </row>
    <row r="1193" spans="10:16">
      <c r="J1193" s="6"/>
      <c r="P1193"/>
    </row>
    <row r="1194" spans="10:16">
      <c r="J1194" s="6"/>
      <c r="P1194"/>
    </row>
    <row r="1195" spans="10:16">
      <c r="J1195" s="6"/>
      <c r="P1195"/>
    </row>
    <row r="1196" spans="10:16">
      <c r="J1196" s="6"/>
      <c r="P1196"/>
    </row>
    <row r="1197" spans="10:16">
      <c r="J1197" s="6"/>
      <c r="P1197"/>
    </row>
    <row r="1198" spans="10:16">
      <c r="J1198" s="6"/>
      <c r="P1198"/>
    </row>
    <row r="1199" spans="10:16">
      <c r="J1199" s="6"/>
      <c r="P1199"/>
    </row>
    <row r="1200" spans="10:16">
      <c r="J1200" s="6"/>
      <c r="P1200"/>
    </row>
    <row r="1201" spans="10:16">
      <c r="J1201" s="6"/>
      <c r="P1201"/>
    </row>
    <row r="1202" spans="10:16">
      <c r="J1202" s="6"/>
      <c r="P1202"/>
    </row>
    <row r="1203" spans="10:16">
      <c r="J1203" s="6"/>
      <c r="P1203"/>
    </row>
    <row r="1204" spans="10:16">
      <c r="J1204" s="6"/>
      <c r="P1204"/>
    </row>
    <row r="1205" spans="10:16">
      <c r="J1205" s="6"/>
      <c r="P1205"/>
    </row>
    <row r="1206" spans="10:16">
      <c r="J1206" s="6"/>
      <c r="P1206"/>
    </row>
    <row r="1207" spans="10:16">
      <c r="J1207" s="6"/>
      <c r="P1207"/>
    </row>
    <row r="1208" spans="10:16">
      <c r="J1208" s="6"/>
      <c r="P1208"/>
    </row>
    <row r="1209" spans="10:16">
      <c r="J1209" s="6"/>
      <c r="P1209"/>
    </row>
    <row r="1210" spans="10:16">
      <c r="J1210" s="6"/>
      <c r="P1210"/>
    </row>
    <row r="1211" spans="10:16">
      <c r="J1211" s="6"/>
      <c r="P1211"/>
    </row>
    <row r="1212" spans="10:16">
      <c r="J1212" s="6"/>
      <c r="P1212"/>
    </row>
    <row r="1213" spans="10:16">
      <c r="J1213" s="6"/>
      <c r="P1213"/>
    </row>
    <row r="1214" spans="10:16">
      <c r="J1214" s="6"/>
      <c r="P1214"/>
    </row>
    <row r="1215" spans="10:16">
      <c r="J1215" s="6"/>
      <c r="P1215"/>
    </row>
    <row r="1216" spans="10:16">
      <c r="J1216" s="6"/>
      <c r="P1216"/>
    </row>
    <row r="1217" spans="10:16">
      <c r="J1217" s="6"/>
      <c r="P1217"/>
    </row>
    <row r="1218" spans="10:16">
      <c r="J1218" s="6"/>
      <c r="P1218"/>
    </row>
    <row r="1219" spans="10:16">
      <c r="J1219" s="6"/>
      <c r="P1219"/>
    </row>
    <row r="1220" spans="10:16">
      <c r="J1220" s="6"/>
      <c r="P1220"/>
    </row>
    <row r="1221" spans="10:16">
      <c r="J1221" s="6"/>
      <c r="P1221"/>
    </row>
    <row r="1222" spans="10:16">
      <c r="J1222" s="6"/>
      <c r="P1222"/>
    </row>
    <row r="1223" spans="10:16">
      <c r="K1223" s="6"/>
    </row>
    <row r="1224" spans="10:16">
      <c r="K1224" s="6"/>
    </row>
    <row r="1225" spans="10:16">
      <c r="K1225" s="6"/>
    </row>
    <row r="1226" spans="10:16">
      <c r="K1226" s="6"/>
    </row>
    <row r="1227" spans="10:16">
      <c r="K1227" s="6"/>
    </row>
    <row r="1228" spans="10:16">
      <c r="K1228" s="6"/>
    </row>
    <row r="1229" spans="10:16">
      <c r="K1229" s="6"/>
    </row>
    <row r="1230" spans="10:16">
      <c r="K1230" s="6"/>
    </row>
  </sheetData>
  <phoneticPr fontId="51" type="noConversion"/>
  <pageMargins left="0" right="0" top="0" bottom="0" header="0.51180555555555496" footer="0.51180555555555496"/>
  <pageSetup paperSize="9" firstPageNumber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J954"/>
  <sheetViews>
    <sheetView view="pageBreakPreview" topLeftCell="A92" zoomScale="60" workbookViewId="0">
      <selection activeCell="B133" sqref="B133"/>
    </sheetView>
  </sheetViews>
  <sheetFormatPr defaultRowHeight="15"/>
  <cols>
    <col min="1" max="1" width="7" customWidth="1"/>
    <col min="2" max="2" width="29.140625" style="73" customWidth="1"/>
    <col min="3" max="3" width="10.85546875" customWidth="1"/>
    <col min="4" max="4" width="4.5703125" customWidth="1"/>
    <col min="5" max="5" width="10" customWidth="1"/>
    <col min="6" max="6" width="26.42578125" customWidth="1"/>
    <col min="7" max="7" width="9.85546875" customWidth="1"/>
    <col min="8" max="8" width="2.140625" customWidth="1"/>
    <col min="9" max="9" width="9.28515625" customWidth="1"/>
    <col min="10" max="10" width="29.42578125" customWidth="1"/>
    <col min="11" max="11" width="10.42578125" customWidth="1"/>
    <col min="12" max="12" width="4.42578125" customWidth="1"/>
    <col min="13" max="13" width="9.7109375" customWidth="1"/>
    <col min="14" max="14" width="25.28515625" customWidth="1"/>
    <col min="15" max="15" width="10" customWidth="1"/>
    <col min="16" max="16" width="6" customWidth="1"/>
    <col min="17" max="17" width="6.85546875" customWidth="1"/>
    <col min="18" max="18" width="13.5703125" customWidth="1"/>
    <col min="19" max="19" width="7.85546875" customWidth="1"/>
    <col min="20" max="20" width="9.5703125" customWidth="1"/>
    <col min="21" max="21" width="7.28515625" customWidth="1"/>
    <col min="22" max="22" width="11" customWidth="1"/>
    <col min="23" max="23" width="7.42578125" customWidth="1"/>
    <col min="24" max="24" width="8.5703125" customWidth="1"/>
    <col min="25" max="25" width="6.85546875" customWidth="1"/>
    <col min="26" max="26" width="8.28515625" customWidth="1"/>
    <col min="27" max="27" width="6.140625" customWidth="1"/>
    <col min="28" max="28" width="8" customWidth="1"/>
    <col min="29" max="29" width="6.28515625" customWidth="1"/>
    <col min="31" max="31" width="8.7109375" customWidth="1"/>
  </cols>
  <sheetData>
    <row r="1" spans="1:88" ht="12" customHeight="1">
      <c r="H1" s="87"/>
      <c r="I1" s="101"/>
      <c r="J1" s="11"/>
      <c r="K1" s="11"/>
      <c r="L1" s="11"/>
      <c r="M1" s="11"/>
      <c r="N1" s="101"/>
      <c r="O1" s="101"/>
      <c r="P1" s="101"/>
      <c r="Q1" s="101"/>
      <c r="R1" s="101"/>
      <c r="S1" s="101"/>
      <c r="T1" s="154"/>
      <c r="U1" s="154"/>
      <c r="V1" s="99"/>
      <c r="W1" s="101"/>
      <c r="X1" s="101"/>
      <c r="Y1" s="101"/>
      <c r="Z1" s="101"/>
      <c r="AA1" s="101"/>
      <c r="AB1" s="101"/>
      <c r="AC1" s="101"/>
      <c r="AD1" s="10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</row>
    <row r="2" spans="1:88" ht="14.25" customHeight="1">
      <c r="A2" s="3565" t="s">
        <v>205</v>
      </c>
      <c r="B2" s="3566"/>
      <c r="C2" s="59"/>
      <c r="D2" s="59"/>
      <c r="E2" s="59"/>
      <c r="F2" s="74"/>
      <c r="G2" s="74"/>
      <c r="H2" s="1615"/>
      <c r="I2" s="87"/>
      <c r="L2" s="11"/>
      <c r="M2" s="11"/>
      <c r="N2" s="3"/>
      <c r="O2" s="3"/>
      <c r="P2" s="101"/>
      <c r="Q2" s="101"/>
      <c r="R2" s="96"/>
      <c r="S2" s="96"/>
      <c r="T2" s="96"/>
      <c r="U2" s="96"/>
      <c r="V2" s="101"/>
      <c r="W2" s="191"/>
      <c r="X2" s="268"/>
      <c r="Y2" s="191"/>
      <c r="Z2" s="268"/>
      <c r="AA2" s="101"/>
      <c r="AB2" s="99"/>
      <c r="AC2" s="187"/>
      <c r="AD2" s="10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</row>
    <row r="3" spans="1:88">
      <c r="D3" s="372" t="s">
        <v>124</v>
      </c>
      <c r="E3" s="75"/>
      <c r="F3" t="s">
        <v>487</v>
      </c>
      <c r="H3" s="87"/>
      <c r="I3" s="101"/>
      <c r="J3" s="101"/>
      <c r="K3" s="101"/>
      <c r="L3" s="101"/>
      <c r="M3" s="276"/>
      <c r="N3" s="101"/>
      <c r="O3" s="101"/>
      <c r="P3" s="101"/>
      <c r="Q3" s="203"/>
      <c r="R3" s="101"/>
      <c r="S3" s="101"/>
      <c r="T3" s="93"/>
      <c r="U3" s="101"/>
      <c r="V3" s="96"/>
      <c r="W3" s="108"/>
      <c r="X3" s="135"/>
      <c r="Y3" s="357"/>
      <c r="Z3" s="358"/>
      <c r="AA3" s="101"/>
      <c r="AB3" s="101"/>
      <c r="AC3" s="101"/>
      <c r="AD3" s="101"/>
      <c r="AE3" s="11"/>
      <c r="AF3" s="11"/>
      <c r="AG3" s="101"/>
      <c r="AH3" s="11"/>
      <c r="AI3" s="11"/>
      <c r="AJ3" s="11"/>
      <c r="AK3" s="101"/>
      <c r="AL3" s="10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</row>
    <row r="4" spans="1:88" ht="13.5" customHeight="1" thickBot="1">
      <c r="A4" s="373"/>
      <c r="B4" s="94" t="s">
        <v>486</v>
      </c>
      <c r="E4" s="94" t="s">
        <v>486</v>
      </c>
      <c r="F4" s="2"/>
      <c r="G4" s="75"/>
      <c r="H4" s="270"/>
      <c r="I4" s="101"/>
      <c r="J4" s="101"/>
      <c r="K4" s="101"/>
      <c r="L4" s="101"/>
      <c r="M4" s="154"/>
      <c r="N4" s="154"/>
      <c r="O4" s="276"/>
      <c r="P4" s="121"/>
      <c r="Q4" s="101"/>
      <c r="R4" s="121"/>
      <c r="S4" s="101"/>
      <c r="T4" s="99"/>
      <c r="U4" s="101"/>
      <c r="V4" s="96"/>
      <c r="W4" s="100"/>
      <c r="X4" s="127"/>
      <c r="Y4" s="171"/>
      <c r="Z4" s="358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</row>
    <row r="5" spans="1:88" ht="13.5" customHeight="1" thickBot="1">
      <c r="A5" s="34" t="s">
        <v>2</v>
      </c>
      <c r="B5" s="76" t="s">
        <v>3</v>
      </c>
      <c r="C5" s="241" t="s">
        <v>4</v>
      </c>
      <c r="E5" s="34" t="s">
        <v>2</v>
      </c>
      <c r="F5" s="76" t="s">
        <v>3</v>
      </c>
      <c r="G5" s="241" t="s">
        <v>4</v>
      </c>
      <c r="H5" s="101"/>
      <c r="I5" s="101"/>
      <c r="J5" s="171"/>
      <c r="K5" s="101"/>
      <c r="L5" s="101"/>
      <c r="M5" s="721"/>
      <c r="N5" s="101"/>
      <c r="O5" s="109"/>
      <c r="P5" s="121"/>
      <c r="Q5" s="196"/>
      <c r="R5" s="122"/>
      <c r="S5" s="179"/>
      <c r="T5" s="99"/>
      <c r="U5" s="101"/>
      <c r="V5" s="96"/>
      <c r="W5" s="95"/>
      <c r="X5" s="127"/>
      <c r="Y5" s="171"/>
      <c r="Z5" s="358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</row>
    <row r="6" spans="1:88" ht="13.5" customHeight="1" thickBot="1">
      <c r="A6" s="251" t="s">
        <v>5</v>
      </c>
      <c r="B6" s="1148" t="s">
        <v>105</v>
      </c>
      <c r="C6" s="261" t="s">
        <v>59</v>
      </c>
      <c r="E6" s="251" t="s">
        <v>5</v>
      </c>
      <c r="F6" s="11"/>
      <c r="G6" s="261" t="s">
        <v>59</v>
      </c>
      <c r="H6" s="101"/>
      <c r="I6" s="170"/>
      <c r="J6" s="108"/>
      <c r="K6" s="91"/>
      <c r="L6" s="101"/>
      <c r="M6" s="101"/>
      <c r="N6" s="171"/>
      <c r="O6" s="101"/>
      <c r="P6" s="121"/>
      <c r="Q6" s="101"/>
      <c r="R6" s="101"/>
      <c r="S6" s="101"/>
      <c r="T6" s="99"/>
      <c r="U6" s="101"/>
      <c r="V6" s="96"/>
      <c r="W6" s="95"/>
      <c r="X6" s="127"/>
      <c r="Y6" s="171"/>
      <c r="Z6" s="358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</row>
    <row r="7" spans="1:88" ht="16.5" thickBot="1">
      <c r="A7" s="232"/>
      <c r="B7" s="332" t="s">
        <v>131</v>
      </c>
      <c r="C7" s="223"/>
      <c r="E7" s="1643" t="s">
        <v>371</v>
      </c>
      <c r="F7" s="107"/>
      <c r="G7" s="223"/>
      <c r="H7" s="101"/>
      <c r="I7" s="119"/>
      <c r="J7" s="460"/>
      <c r="K7" s="93"/>
      <c r="L7" s="101"/>
      <c r="M7" s="110"/>
      <c r="N7" s="96"/>
      <c r="O7" s="91"/>
      <c r="P7" s="1163"/>
      <c r="Q7" s="101"/>
      <c r="R7" s="101"/>
      <c r="S7" s="101"/>
      <c r="T7" s="96"/>
      <c r="U7" s="101"/>
      <c r="V7" s="96"/>
      <c r="W7" s="95"/>
      <c r="X7" s="127"/>
      <c r="Y7" s="171"/>
      <c r="Z7" s="358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</row>
    <row r="8" spans="1:88">
      <c r="A8" s="1629" t="str">
        <f>'7-11л. МЕНЮ '!I65</f>
        <v>54-3з/22</v>
      </c>
      <c r="B8" s="240" t="str">
        <f>'7-11л. МЕНЮ '!B65</f>
        <v xml:space="preserve">Помидор в нарезке </v>
      </c>
      <c r="C8" s="164">
        <f>'7-11л. МЕНЮ '!C65</f>
        <v>100</v>
      </c>
      <c r="E8" s="232"/>
      <c r="F8" s="332" t="s">
        <v>131</v>
      </c>
      <c r="G8" s="223"/>
      <c r="H8" s="191"/>
      <c r="I8" s="119"/>
      <c r="J8" s="96"/>
      <c r="K8" s="93"/>
      <c r="L8" s="101"/>
      <c r="M8" s="110"/>
      <c r="N8" s="96"/>
      <c r="O8" s="93"/>
      <c r="P8" s="116"/>
      <c r="Q8" s="101"/>
      <c r="R8" s="101"/>
      <c r="S8" s="101"/>
      <c r="T8" s="96"/>
      <c r="U8" s="101"/>
      <c r="V8" s="96"/>
      <c r="W8" s="110"/>
      <c r="X8" s="127"/>
      <c r="Y8" s="171"/>
      <c r="Z8" s="358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</row>
    <row r="9" spans="1:88" ht="15.75" customHeight="1">
      <c r="A9" s="1629" t="str">
        <f>'7-11л. МЕНЮ '!I66</f>
        <v>291/17</v>
      </c>
      <c r="B9" s="240" t="str">
        <f>'7-11л. МЕНЮ '!B66</f>
        <v>Плов из птицы</v>
      </c>
      <c r="C9" s="164">
        <f>'7-11л. МЕНЮ '!C66</f>
        <v>160</v>
      </c>
      <c r="E9" s="158" t="str">
        <f>'7-11л. МЕНЮ '!I118</f>
        <v>68 /22</v>
      </c>
      <c r="F9" s="258" t="str">
        <f>'7-11л. МЕНЮ '!B118</f>
        <v xml:space="preserve">Морковь по-корейски </v>
      </c>
      <c r="G9" s="2199">
        <f>'7-11л. МЕНЮ '!C118</f>
        <v>60</v>
      </c>
      <c r="H9" s="95"/>
      <c r="I9" s="2243"/>
      <c r="J9" s="121"/>
      <c r="K9" s="93"/>
      <c r="L9" s="101"/>
      <c r="M9" s="101"/>
      <c r="N9" s="96"/>
      <c r="O9" s="101"/>
      <c r="P9" s="111"/>
      <c r="Q9" s="101"/>
      <c r="R9" s="101"/>
      <c r="S9" s="101"/>
      <c r="T9" s="96"/>
      <c r="U9" s="206"/>
      <c r="V9" s="96"/>
      <c r="W9" s="95"/>
      <c r="X9" s="127"/>
      <c r="Y9" s="171"/>
      <c r="Z9" s="358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</row>
    <row r="10" spans="1:88" ht="13.5" customHeight="1">
      <c r="A10" s="1629" t="str">
        <f>'7-11л. МЕНЮ '!I67</f>
        <v>459 / 21</v>
      </c>
      <c r="B10" s="240" t="str">
        <f>'7-11л. МЕНЮ '!B67</f>
        <v>Чай с лимоном</v>
      </c>
      <c r="C10" s="164">
        <f>'7-11л. МЕНЮ '!C67</f>
        <v>180</v>
      </c>
      <c r="E10" s="158" t="str">
        <f>'7-11л. МЕНЮ '!I119</f>
        <v>546/22</v>
      </c>
      <c r="F10" s="258" t="str">
        <f>'7-11л. МЕНЮ '!B119</f>
        <v>Тефтели из говядины с соусом</v>
      </c>
      <c r="G10" s="2199">
        <f>'7-11л. МЕНЮ '!C119</f>
        <v>100</v>
      </c>
      <c r="H10" s="95"/>
      <c r="I10" s="2243"/>
      <c r="J10" s="121"/>
      <c r="K10" s="93"/>
      <c r="L10" s="101"/>
      <c r="M10" s="110"/>
      <c r="N10" s="96"/>
      <c r="O10" s="93"/>
      <c r="P10" s="111"/>
      <c r="Q10" s="101"/>
      <c r="R10" s="101"/>
      <c r="S10" s="101"/>
      <c r="T10" s="96"/>
      <c r="U10" s="101"/>
      <c r="V10" s="102"/>
      <c r="W10" s="95"/>
      <c r="X10" s="127"/>
      <c r="Y10" s="171"/>
      <c r="Z10" s="358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</row>
    <row r="11" spans="1:88" ht="13.5" customHeight="1">
      <c r="A11" s="1629" t="str">
        <f>'7-11л. МЕНЮ '!I68</f>
        <v>Пром.пр.</v>
      </c>
      <c r="B11" s="240" t="str">
        <f>'7-11л. МЕНЮ '!B68</f>
        <v>Хлеб пшеничный</v>
      </c>
      <c r="C11" s="164">
        <f>'7-11л. МЕНЮ '!C68</f>
        <v>50</v>
      </c>
      <c r="E11" s="158" t="str">
        <f>'7-11л. МЕНЮ '!I120</f>
        <v>645/22</v>
      </c>
      <c r="F11" s="258" t="str">
        <f>'7-11л. МЕНЮ '!B120</f>
        <v>Картофель по- деревенски с сыром</v>
      </c>
      <c r="G11" s="2199">
        <f>'7-11л. МЕНЮ '!C120</f>
        <v>175</v>
      </c>
      <c r="H11" s="95"/>
      <c r="I11" s="101"/>
      <c r="J11" s="109"/>
      <c r="K11" s="101"/>
      <c r="L11" s="101"/>
      <c r="M11" s="101"/>
      <c r="N11" s="218"/>
      <c r="O11" s="101"/>
      <c r="P11" s="474"/>
      <c r="Q11" s="101"/>
      <c r="R11" s="101"/>
      <c r="S11" s="101"/>
      <c r="T11" s="96"/>
      <c r="U11" s="101"/>
      <c r="V11" s="96"/>
      <c r="W11" s="95"/>
      <c r="X11" s="138"/>
      <c r="Y11" s="360"/>
      <c r="Z11" s="358"/>
      <c r="AA11" s="101"/>
      <c r="AB11" s="101"/>
      <c r="AC11" s="101"/>
      <c r="AD11" s="101"/>
      <c r="AE11" s="101"/>
      <c r="AF11" s="101"/>
      <c r="AG11" s="132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</row>
    <row r="12" spans="1:88">
      <c r="A12" s="1629" t="str">
        <f>'7-11л. МЕНЮ '!I69</f>
        <v>Пром.пр.</v>
      </c>
      <c r="B12" s="240" t="str">
        <f>'7-11л. МЕНЮ '!B69</f>
        <v>Хлеб ржаной</v>
      </c>
      <c r="C12" s="164">
        <f>'7-11л. МЕНЮ '!C69</f>
        <v>20</v>
      </c>
      <c r="E12" s="158" t="str">
        <f>'7-11л. МЕНЮ '!I121</f>
        <v>502 / 21</v>
      </c>
      <c r="F12" s="258" t="str">
        <f>'7-11л. МЕНЮ '!B121</f>
        <v>Какао с молоком и витаминами</v>
      </c>
      <c r="G12" s="2199">
        <f>'7-11л. МЕНЮ '!C121</f>
        <v>180</v>
      </c>
      <c r="H12" s="101"/>
      <c r="I12" s="101"/>
      <c r="J12" s="109"/>
      <c r="K12" s="101"/>
      <c r="L12" s="101"/>
      <c r="M12" s="120"/>
      <c r="N12" s="96"/>
      <c r="O12" s="91"/>
      <c r="P12" s="101"/>
      <c r="Q12" s="101"/>
      <c r="R12" s="101"/>
      <c r="S12" s="101"/>
      <c r="T12" s="96"/>
      <c r="U12" s="101"/>
      <c r="V12" s="96"/>
      <c r="W12" s="103"/>
      <c r="X12" s="136"/>
      <c r="Y12" s="171"/>
      <c r="Z12" s="358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</row>
    <row r="13" spans="1:88" ht="16.5" thickBot="1">
      <c r="A13" s="1689" t="s">
        <v>291</v>
      </c>
      <c r="B13" s="1690"/>
      <c r="C13" s="1783">
        <f>'7-11л. МЕНЮ '!C70</f>
        <v>510</v>
      </c>
      <c r="E13" s="158" t="str">
        <f>'7-11л. МЕНЮ '!I122</f>
        <v>Пром.пр.</v>
      </c>
      <c r="F13" s="258" t="str">
        <f>'7-11л. МЕНЮ '!B122</f>
        <v>Хлеб пшеничный</v>
      </c>
      <c r="G13" s="2199">
        <f>'7-11л. МЕНЮ '!C122</f>
        <v>30</v>
      </c>
      <c r="H13" s="101"/>
      <c r="I13" s="1610"/>
      <c r="J13" s="109"/>
      <c r="K13" s="2509"/>
      <c r="L13" s="101"/>
      <c r="M13" s="101"/>
      <c r="N13" s="96"/>
      <c r="O13" s="99"/>
      <c r="P13" s="111"/>
      <c r="Q13" s="101"/>
      <c r="R13" s="101"/>
      <c r="S13" s="101"/>
      <c r="T13" s="96"/>
      <c r="U13" s="101"/>
      <c r="V13" s="102"/>
      <c r="W13" s="181"/>
      <c r="X13" s="359"/>
      <c r="Y13" s="171"/>
      <c r="Z13" s="358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</row>
    <row r="14" spans="1:88" ht="14.25" customHeight="1">
      <c r="A14" s="568"/>
      <c r="B14" s="332" t="s">
        <v>108</v>
      </c>
      <c r="C14" s="223"/>
      <c r="E14" s="1672" t="str">
        <f>'7-11л. МЕНЮ '!I123</f>
        <v>Пром.пр.</v>
      </c>
      <c r="F14" s="258" t="str">
        <f>'7-11л. МЕНЮ '!B123</f>
        <v>Хлеб ржаной</v>
      </c>
      <c r="G14" s="2199">
        <f>'7-11л. МЕНЮ '!C123</f>
        <v>20</v>
      </c>
      <c r="H14" s="191"/>
      <c r="I14" s="120"/>
      <c r="J14" s="171"/>
      <c r="K14" s="101"/>
      <c r="L14" s="101"/>
      <c r="M14" s="2243"/>
      <c r="N14" s="96"/>
      <c r="O14" s="93"/>
      <c r="P14" s="101"/>
      <c r="Q14" s="101"/>
      <c r="R14" s="101"/>
      <c r="S14" s="101"/>
      <c r="T14" s="96"/>
      <c r="U14" s="206"/>
      <c r="V14" s="96"/>
      <c r="W14" s="181"/>
      <c r="X14" s="359"/>
      <c r="Y14" s="171"/>
      <c r="Z14" s="358"/>
      <c r="AA14" s="101"/>
      <c r="AB14" s="101"/>
      <c r="AC14" s="101"/>
      <c r="AD14" s="101"/>
      <c r="AE14" s="101"/>
      <c r="AF14" s="101"/>
      <c r="AG14" s="101"/>
      <c r="AH14" s="101"/>
      <c r="AI14" s="121"/>
      <c r="AJ14" s="110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</row>
    <row r="15" spans="1:88" ht="15" customHeight="1" thickBot="1">
      <c r="A15" s="1666" t="str">
        <f>'7-11л. МЕНЮ '!I74</f>
        <v>54-20з/22</v>
      </c>
      <c r="B15" s="258" t="str">
        <f>'7-11л. МЕНЮ '!B74</f>
        <v xml:space="preserve">Горошек зелёный </v>
      </c>
      <c r="C15" s="635">
        <f>'7-11л. МЕНЮ '!C74</f>
        <v>60</v>
      </c>
      <c r="E15" s="1223" t="s">
        <v>291</v>
      </c>
      <c r="F15" s="1787"/>
      <c r="G15" s="2437">
        <f>'7-11л. МЕНЮ '!C124</f>
        <v>565</v>
      </c>
      <c r="H15" s="108"/>
      <c r="I15" s="2243"/>
      <c r="J15" s="121"/>
      <c r="K15" s="91"/>
      <c r="L15" s="101"/>
      <c r="M15" s="2243"/>
      <c r="N15" s="96"/>
      <c r="O15" s="93"/>
      <c r="P15" s="116"/>
      <c r="Q15" s="101"/>
      <c r="R15" s="101"/>
      <c r="S15" s="101"/>
      <c r="T15" s="122"/>
      <c r="U15" s="101"/>
      <c r="V15" s="102"/>
      <c r="W15" s="181"/>
      <c r="X15" s="359"/>
      <c r="Y15" s="171"/>
      <c r="Z15" s="358"/>
      <c r="AA15" s="101"/>
      <c r="AB15" s="101"/>
      <c r="AC15" s="101"/>
      <c r="AD15" s="181"/>
      <c r="AE15" s="101"/>
      <c r="AF15" s="101"/>
      <c r="AG15" s="101"/>
      <c r="AH15" s="101"/>
      <c r="AI15" s="121"/>
      <c r="AJ15" s="110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</row>
    <row r="16" spans="1:88" ht="15.75">
      <c r="A16" s="1666" t="str">
        <f>'7-11л. МЕНЮ '!I75</f>
        <v>100 / 21</v>
      </c>
      <c r="B16" s="258" t="str">
        <f>'7-11л. МЕНЮ '!B75</f>
        <v>Рассольник ленинградский со сметаной</v>
      </c>
      <c r="C16" s="635">
        <f>'7-11л. МЕНЮ '!C75</f>
        <v>200</v>
      </c>
      <c r="E16" s="614"/>
      <c r="F16" s="171" t="s">
        <v>108</v>
      </c>
      <c r="G16" s="97"/>
      <c r="H16" s="100"/>
      <c r="I16" s="99"/>
      <c r="J16" s="96"/>
      <c r="K16" s="91"/>
      <c r="L16" s="101"/>
      <c r="M16" s="1610"/>
      <c r="N16" s="109"/>
      <c r="O16" s="213"/>
      <c r="P16" s="174"/>
      <c r="Q16" s="101"/>
      <c r="R16" s="101"/>
      <c r="S16" s="101"/>
      <c r="T16" s="101"/>
      <c r="U16" s="101"/>
      <c r="V16" s="96"/>
      <c r="W16" s="181"/>
      <c r="X16" s="359"/>
      <c r="Y16" s="171"/>
      <c r="Z16" s="358"/>
      <c r="AA16" s="101"/>
      <c r="AB16" s="101"/>
      <c r="AC16" s="101"/>
      <c r="AD16" s="101"/>
      <c r="AE16" s="101"/>
      <c r="AF16" s="101"/>
      <c r="AG16" s="101"/>
      <c r="AH16" s="101"/>
      <c r="AI16" s="121"/>
      <c r="AJ16" s="114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</row>
    <row r="17" spans="1:88" ht="15.75">
      <c r="A17" s="1666" t="str">
        <f>'7-11л. МЕНЮ '!I76</f>
        <v>275/21</v>
      </c>
      <c r="B17" s="258" t="str">
        <f>'7-11л. МЕНЮ '!B76</f>
        <v>Омлет с сыром   и /</v>
      </c>
      <c r="C17" s="635">
        <f>'7-11л. МЕНЮ '!C76</f>
        <v>195</v>
      </c>
      <c r="E17" s="1788" t="str">
        <f>'7-11л. МЕНЮ '!I128</f>
        <v>54-2з/22</v>
      </c>
      <c r="F17" s="258" t="str">
        <f>'7-11л. МЕНЮ '!B128</f>
        <v>Огурец в нарезке</v>
      </c>
      <c r="G17" s="164">
        <f>'7-11л. МЕНЮ '!C128</f>
        <v>60</v>
      </c>
      <c r="H17" s="95"/>
      <c r="I17" s="119"/>
      <c r="J17" s="2655"/>
      <c r="K17" s="91"/>
      <c r="L17" s="101"/>
      <c r="M17" s="120"/>
      <c r="N17" s="171"/>
      <c r="O17" s="101"/>
      <c r="P17" s="93"/>
      <c r="Q17" s="101"/>
      <c r="R17" s="101"/>
      <c r="S17" s="101"/>
      <c r="T17" s="101"/>
      <c r="U17" s="101"/>
      <c r="V17" s="99"/>
      <c r="W17" s="181"/>
      <c r="X17" s="359"/>
      <c r="Y17" s="171"/>
      <c r="Z17" s="358"/>
      <c r="AA17" s="101"/>
      <c r="AB17" s="101"/>
      <c r="AC17" s="101"/>
      <c r="AD17" s="101"/>
      <c r="AE17" s="101"/>
      <c r="AF17" s="101"/>
      <c r="AG17" s="101"/>
      <c r="AH17" s="101"/>
      <c r="AI17" s="121"/>
      <c r="AJ17" s="117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</row>
    <row r="18" spans="1:88" ht="15.75">
      <c r="A18" s="1827">
        <f>'7-11л. МЕНЮ '!I77</f>
        <v>0</v>
      </c>
      <c r="B18" s="165" t="str">
        <f>'7-11л. МЕНЮ '!B77</f>
        <v xml:space="preserve">Масло сливочное </v>
      </c>
      <c r="C18" s="1884">
        <f>'7-11л. МЕНЮ '!C77</f>
        <v>5</v>
      </c>
      <c r="E18" s="1788" t="str">
        <f>'7-11л. МЕНЮ '!I129</f>
        <v>114/21</v>
      </c>
      <c r="F18" s="258" t="str">
        <f>'7-11л. МЕНЮ '!B129</f>
        <v>Суп картофельный с крупой</v>
      </c>
      <c r="G18" s="164">
        <f>'7-11л. МЕНЮ '!C129</f>
        <v>200</v>
      </c>
      <c r="H18" s="95"/>
      <c r="I18" s="101"/>
      <c r="J18" s="3246"/>
      <c r="K18" s="91"/>
      <c r="L18" s="101"/>
      <c r="M18" s="170"/>
      <c r="N18" s="108"/>
      <c r="O18" s="327"/>
      <c r="P18" s="174"/>
      <c r="Q18" s="101"/>
      <c r="R18" s="101"/>
      <c r="S18" s="101"/>
      <c r="T18" s="101"/>
      <c r="U18" s="101"/>
      <c r="V18" s="99"/>
      <c r="W18" s="181"/>
      <c r="X18" s="359"/>
      <c r="Y18" s="171"/>
      <c r="Z18" s="358"/>
      <c r="AA18" s="101"/>
      <c r="AB18" s="101"/>
      <c r="AC18" s="101"/>
      <c r="AD18" s="101"/>
      <c r="AE18" s="101"/>
      <c r="AF18" s="101"/>
      <c r="AG18" s="101"/>
      <c r="AH18" s="101"/>
      <c r="AI18" s="121"/>
      <c r="AJ18" s="110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</row>
    <row r="19" spans="1:88" ht="15.75">
      <c r="A19" s="1883" t="str">
        <f>'7-11л. МЕНЮ '!I78</f>
        <v>465 / 21</v>
      </c>
      <c r="B19" s="728" t="str">
        <f>'7-11л. МЕНЮ '!B78</f>
        <v>Кофейный напиток с молоком</v>
      </c>
      <c r="C19" s="1885">
        <f>'7-11л. МЕНЮ '!C78</f>
        <v>200</v>
      </c>
      <c r="E19" s="1788" t="str">
        <f>'7-11л. МЕНЮ '!I130</f>
        <v>500 / 22</v>
      </c>
      <c r="F19" s="258" t="str">
        <f>'7-11л. МЕНЮ '!B130</f>
        <v>Говядина тушёная с капустой</v>
      </c>
      <c r="G19" s="164">
        <f>'7-11л. МЕНЮ '!C130</f>
        <v>160</v>
      </c>
      <c r="H19" s="95"/>
      <c r="I19" s="467"/>
      <c r="J19" s="96"/>
      <c r="K19" s="93"/>
      <c r="L19" s="101"/>
      <c r="M19" s="3244"/>
      <c r="N19" s="96"/>
      <c r="O19" s="327"/>
      <c r="P19" s="1782"/>
      <c r="Q19" s="101"/>
      <c r="R19" s="101"/>
      <c r="S19" s="101"/>
      <c r="T19" s="96"/>
      <c r="U19" s="95"/>
      <c r="V19" s="99"/>
      <c r="W19" s="181"/>
      <c r="X19" s="359"/>
      <c r="Y19" s="171"/>
      <c r="Z19" s="358"/>
      <c r="AA19" s="101"/>
      <c r="AB19" s="101"/>
      <c r="AC19" s="101"/>
      <c r="AD19" s="101"/>
      <c r="AE19" s="101"/>
      <c r="AF19" s="101"/>
      <c r="AG19" s="101"/>
      <c r="AH19" s="101"/>
      <c r="AI19" s="12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</row>
    <row r="20" spans="1:88" ht="15" customHeight="1">
      <c r="A20" s="1666" t="str">
        <f>'7-11л. МЕНЮ '!I79</f>
        <v>Пром.пр.</v>
      </c>
      <c r="B20" s="258" t="str">
        <f>'7-11л. МЕНЮ '!B79</f>
        <v>Кондитерские изделия (мармелад)</v>
      </c>
      <c r="C20" s="635">
        <f>'7-11л. МЕНЮ '!C79</f>
        <v>20</v>
      </c>
      <c r="E20" s="1788" t="str">
        <f>'7-11л. МЕНЮ '!I131</f>
        <v>501 /21</v>
      </c>
      <c r="F20" s="258" t="str">
        <f>'7-11л. МЕНЮ '!B131</f>
        <v>Сок  фруктовый (персиковый)</v>
      </c>
      <c r="G20" s="164">
        <f>'7-11л. МЕНЮ '!C131</f>
        <v>200</v>
      </c>
      <c r="H20" s="110"/>
      <c r="I20" s="101"/>
      <c r="J20" s="96"/>
      <c r="K20" s="101"/>
      <c r="L20" s="101"/>
      <c r="M20" s="3245"/>
      <c r="N20" s="96"/>
      <c r="O20" s="93"/>
      <c r="P20" s="101"/>
      <c r="Q20" s="101"/>
      <c r="R20" s="101"/>
      <c r="S20" s="101"/>
      <c r="T20" s="101"/>
      <c r="U20" s="101"/>
      <c r="V20" s="99"/>
      <c r="W20" s="181"/>
      <c r="X20" s="359"/>
      <c r="Y20" s="171"/>
      <c r="Z20" s="358"/>
      <c r="AA20" s="101"/>
      <c r="AB20" s="101"/>
      <c r="AC20" s="101"/>
      <c r="AD20" s="101"/>
      <c r="AE20" s="101"/>
      <c r="AF20" s="101"/>
      <c r="AG20" s="101"/>
      <c r="AH20" s="101"/>
      <c r="AI20" s="121"/>
      <c r="AJ20" s="110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</row>
    <row r="21" spans="1:88" ht="15.75">
      <c r="A21" s="1666" t="str">
        <f>'7-11л. МЕНЮ '!I80</f>
        <v>Пром.пр.</v>
      </c>
      <c r="B21" s="258" t="str">
        <f>'7-11л. МЕНЮ '!B80</f>
        <v>Хлеб пшеничный</v>
      </c>
      <c r="C21" s="635">
        <f>'7-11л. МЕНЮ '!C80</f>
        <v>20</v>
      </c>
      <c r="E21" s="1788" t="str">
        <f>'7-11л. МЕНЮ '!I132</f>
        <v>Пром.пр.</v>
      </c>
      <c r="F21" s="258" t="str">
        <f>'7-11л. МЕНЮ '!B132</f>
        <v>Хлеб пшеничный</v>
      </c>
      <c r="G21" s="164">
        <f>'7-11л. МЕНЮ '!C132</f>
        <v>60</v>
      </c>
      <c r="H21" s="95"/>
      <c r="I21" s="2243"/>
      <c r="J21" s="108"/>
      <c r="K21" s="91"/>
      <c r="L21" s="101"/>
      <c r="M21" s="101"/>
      <c r="N21" s="96"/>
      <c r="O21" s="101"/>
      <c r="P21" s="101"/>
      <c r="Q21" s="101"/>
      <c r="R21" s="101"/>
      <c r="S21" s="101"/>
      <c r="T21" s="101"/>
      <c r="U21" s="101"/>
      <c r="V21" s="99"/>
      <c r="W21" s="181"/>
      <c r="X21" s="359"/>
      <c r="Y21" s="171"/>
      <c r="Z21" s="358"/>
      <c r="AA21" s="101"/>
      <c r="AB21" s="101"/>
      <c r="AC21" s="101"/>
      <c r="AD21" s="181"/>
      <c r="AE21" s="181"/>
      <c r="AF21" s="116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</row>
    <row r="22" spans="1:88" ht="15.75">
      <c r="A22" s="1666" t="str">
        <f>'7-11л. МЕНЮ '!I81</f>
        <v>Пром.пр.</v>
      </c>
      <c r="B22" s="258" t="str">
        <f>'7-11л. МЕНЮ '!B81</f>
        <v>Хлеб ржаной</v>
      </c>
      <c r="C22" s="635">
        <f>'7-11л. МЕНЮ '!C81</f>
        <v>20</v>
      </c>
      <c r="E22" s="1792" t="str">
        <f>'7-11л. МЕНЮ '!I133</f>
        <v>Пром.пр.</v>
      </c>
      <c r="F22" s="240" t="str">
        <f>'7-11л. МЕНЮ '!B133</f>
        <v>Хлеб ржаной</v>
      </c>
      <c r="G22" s="164">
        <f>'7-11л. МЕНЮ '!C133</f>
        <v>40</v>
      </c>
      <c r="H22" s="95"/>
      <c r="I22" s="101"/>
      <c r="J22" s="108"/>
      <c r="K22" s="101"/>
      <c r="L22" s="101"/>
      <c r="M22" s="110"/>
      <c r="N22" s="96"/>
      <c r="O22" s="11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81"/>
      <c r="AE22" s="181"/>
      <c r="AF22" s="116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</row>
    <row r="23" spans="1:88" ht="14.25" customHeight="1">
      <c r="A23" s="1666" t="str">
        <f>'7-11л. МЕНЮ '!I82</f>
        <v xml:space="preserve">338 / 17 </v>
      </c>
      <c r="B23" s="258" t="str">
        <f>'7-11л. МЕНЮ '!B82</f>
        <v xml:space="preserve">Плоды свежие (яблоко) </v>
      </c>
      <c r="C23" s="635">
        <f>'7-11л. МЕНЮ '!C82</f>
        <v>105</v>
      </c>
      <c r="E23" s="1792" t="str">
        <f>'7-11л. МЕНЮ '!I134</f>
        <v xml:space="preserve">338 / 17 </v>
      </c>
      <c r="F23" s="240" t="str">
        <f>'7-11л. МЕНЮ '!B134</f>
        <v>Фрукты свежие (яблоки)</v>
      </c>
      <c r="G23" s="164">
        <f>'7-11л. МЕНЮ '!C134</f>
        <v>105</v>
      </c>
      <c r="H23" s="95"/>
      <c r="I23" s="2243"/>
      <c r="J23" s="96"/>
      <c r="K23" s="93"/>
      <c r="L23" s="101"/>
      <c r="M23" s="2243"/>
      <c r="N23" s="96"/>
      <c r="O23" s="93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81"/>
      <c r="AF23" s="116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</row>
    <row r="24" spans="1:88" ht="15" customHeight="1" thickBot="1">
      <c r="A24" s="1689" t="s">
        <v>292</v>
      </c>
      <c r="B24" s="1278"/>
      <c r="C24" s="1784">
        <f>'7-11л. МЕНЮ '!C83</f>
        <v>825</v>
      </c>
      <c r="E24" s="1223" t="s">
        <v>292</v>
      </c>
      <c r="F24" s="1211"/>
      <c r="G24" s="2657">
        <f>'7-11л. МЕНЮ '!C135</f>
        <v>825</v>
      </c>
      <c r="H24" s="101"/>
      <c r="I24" s="2243"/>
      <c r="J24" s="96"/>
      <c r="K24" s="93"/>
      <c r="L24" s="101"/>
      <c r="M24" s="2243"/>
      <c r="N24" s="96"/>
      <c r="O24" s="93"/>
      <c r="P24" s="111"/>
      <c r="Q24" s="101"/>
      <c r="R24" s="101"/>
      <c r="S24" s="101"/>
      <c r="T24" s="101"/>
      <c r="U24" s="101"/>
      <c r="V24" s="101"/>
      <c r="W24" s="191"/>
      <c r="X24" s="192"/>
      <c r="Y24" s="192"/>
      <c r="Z24" s="191"/>
      <c r="AA24" s="101"/>
      <c r="AB24" s="101"/>
      <c r="AC24" s="101"/>
      <c r="AD24" s="181"/>
      <c r="AE24" s="181"/>
      <c r="AF24" s="18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</row>
    <row r="25" spans="1:88" ht="14.25" customHeight="1">
      <c r="A25" s="568"/>
      <c r="B25" s="332" t="s">
        <v>199</v>
      </c>
      <c r="C25" s="637"/>
      <c r="E25" s="568"/>
      <c r="F25" s="332" t="s">
        <v>199</v>
      </c>
      <c r="G25" s="637"/>
      <c r="H25" s="101"/>
      <c r="I25" s="546"/>
      <c r="J25" s="96"/>
      <c r="K25" s="93"/>
      <c r="L25" s="101"/>
      <c r="M25" s="546"/>
      <c r="N25" s="96"/>
      <c r="O25" s="93"/>
      <c r="P25" s="101"/>
      <c r="Q25" s="101"/>
      <c r="R25" s="109"/>
      <c r="S25" s="101"/>
      <c r="T25" s="100"/>
      <c r="U25" s="101"/>
      <c r="V25" s="101"/>
      <c r="W25" s="101"/>
      <c r="X25" s="181"/>
      <c r="Y25" s="361"/>
      <c r="Z25" s="101"/>
      <c r="AA25" s="101"/>
      <c r="AB25" s="101"/>
      <c r="AC25" s="101"/>
      <c r="AD25" s="181"/>
      <c r="AE25" s="181"/>
      <c r="AF25" s="18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</row>
    <row r="26" spans="1:88" ht="14.25" customHeight="1">
      <c r="A26" s="1771" t="str">
        <f>'7-11л. МЕНЮ '!I87</f>
        <v>501 /21</v>
      </c>
      <c r="B26" s="374" t="str">
        <f>'7-11л. МЕНЮ '!B87</f>
        <v>Сок  фруктовый (абрикосовый)</v>
      </c>
      <c r="C26" s="355">
        <f>'7-11л. МЕНЮ '!C87</f>
        <v>200</v>
      </c>
      <c r="E26" s="376" t="str">
        <f>'7-11л. МЕНЮ '!I139</f>
        <v>470 / 21</v>
      </c>
      <c r="F26" s="258" t="str">
        <f>'7-11л. МЕНЮ '!B139</f>
        <v>Кисломолочный напиток</v>
      </c>
      <c r="G26" s="340"/>
      <c r="H26" s="191"/>
      <c r="I26" s="1610"/>
      <c r="J26" s="109"/>
      <c r="K26" s="213"/>
      <c r="L26" s="101"/>
      <c r="M26" s="1610"/>
      <c r="N26" s="109"/>
      <c r="O26" s="213"/>
      <c r="P26" s="101"/>
      <c r="Q26" s="101"/>
      <c r="R26" s="101"/>
      <c r="S26" s="101"/>
      <c r="T26" s="100"/>
      <c r="U26" s="101"/>
      <c r="V26" s="101"/>
      <c r="W26" s="181"/>
      <c r="X26" s="101"/>
      <c r="Y26" s="181"/>
      <c r="Z26" s="101"/>
      <c r="AA26" s="101"/>
      <c r="AB26" s="101"/>
      <c r="AC26" s="101"/>
      <c r="AD26" s="181"/>
      <c r="AE26" s="181"/>
      <c r="AF26" s="18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</row>
    <row r="27" spans="1:88" ht="17.25" customHeight="1">
      <c r="A27" s="1771" t="str">
        <f>'7-11л. МЕНЮ '!I88</f>
        <v>525 /22</v>
      </c>
      <c r="B27" s="374" t="str">
        <f>'7-11л. МЕНЮ '!B88</f>
        <v>Голубцы с соусом</v>
      </c>
      <c r="C27" s="355">
        <f>'7-11л. МЕНЮ '!C88</f>
        <v>95</v>
      </c>
      <c r="E27" s="282"/>
      <c r="F27" s="165" t="str">
        <f>'7-11л. МЕНЮ '!B140</f>
        <v>Кефир  (м. д. ж. 2,5% )</v>
      </c>
      <c r="G27" s="1790">
        <f>'7-11л. МЕНЮ '!C140</f>
        <v>200</v>
      </c>
      <c r="H27" s="95"/>
      <c r="I27" s="120"/>
      <c r="J27" s="171"/>
      <c r="K27" s="153"/>
      <c r="L27" s="101"/>
      <c r="M27" s="120"/>
      <c r="N27" s="171"/>
      <c r="O27" s="153"/>
      <c r="P27" s="101"/>
      <c r="Q27" s="101"/>
      <c r="R27" s="101"/>
      <c r="S27" s="101"/>
      <c r="T27" s="101"/>
      <c r="U27" s="101"/>
      <c r="V27" s="101"/>
      <c r="W27" s="181"/>
      <c r="X27" s="101"/>
      <c r="Y27" s="181"/>
      <c r="Z27" s="101"/>
      <c r="AA27" s="101"/>
      <c r="AB27" s="101"/>
      <c r="AC27" s="101"/>
      <c r="AD27" s="181"/>
      <c r="AE27" s="181"/>
      <c r="AF27" s="18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</row>
    <row r="28" spans="1:88" ht="14.25" customHeight="1">
      <c r="A28" s="1771" t="str">
        <f>'7-11л. МЕНЮ '!I89</f>
        <v>Пром.пр.</v>
      </c>
      <c r="B28" s="374" t="str">
        <f>'7-11л. МЕНЮ '!B89</f>
        <v>Хлеб пшеничный</v>
      </c>
      <c r="C28" s="355">
        <f>'7-11л. МЕНЮ '!C89</f>
        <v>20</v>
      </c>
      <c r="E28" s="282" t="str">
        <f>'7-11л. МЕНЮ '!I141</f>
        <v>149 / 17</v>
      </c>
      <c r="F28" s="165" t="str">
        <f>'7-11л. МЕНЮ '!B141</f>
        <v>Котлеты картофельные с творогом</v>
      </c>
      <c r="G28" s="1790">
        <f>'7-11л. МЕНЮ '!C141</f>
        <v>105</v>
      </c>
      <c r="H28" s="95"/>
      <c r="I28" s="110"/>
      <c r="J28" s="96"/>
      <c r="K28" s="111"/>
      <c r="L28" s="101"/>
      <c r="M28" s="110"/>
      <c r="N28" s="96"/>
      <c r="O28" s="91"/>
      <c r="P28" s="101"/>
      <c r="Q28" s="101"/>
      <c r="R28" s="101"/>
      <c r="S28" s="101"/>
      <c r="T28" s="101"/>
      <c r="U28" s="101"/>
      <c r="V28" s="101"/>
      <c r="W28" s="181"/>
      <c r="X28" s="101"/>
      <c r="Y28" s="181"/>
      <c r="Z28" s="101"/>
      <c r="AA28" s="101"/>
      <c r="AB28" s="101"/>
      <c r="AC28" s="101"/>
      <c r="AD28" s="181"/>
      <c r="AE28" s="362"/>
      <c r="AF28" s="18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</row>
    <row r="29" spans="1:88" ht="15" customHeight="1" thickBot="1">
      <c r="A29" s="1223" t="s">
        <v>293</v>
      </c>
      <c r="B29" s="1224"/>
      <c r="C29" s="1785">
        <f>'7-11л. МЕНЮ '!C90</f>
        <v>315</v>
      </c>
      <c r="E29" s="1044" t="str">
        <f>'7-11л. МЕНЮ '!I142</f>
        <v>Пром.пр.</v>
      </c>
      <c r="F29" s="240" t="str">
        <f>'7-11л. МЕНЮ '!B142</f>
        <v xml:space="preserve">Хлеб пш. (батон ) </v>
      </c>
      <c r="G29" s="1789">
        <f>'7-11л. МЕНЮ '!C142</f>
        <v>20</v>
      </c>
      <c r="H29" s="101"/>
      <c r="I29" s="110"/>
      <c r="J29" s="96"/>
      <c r="K29" s="93"/>
      <c r="L29" s="101"/>
      <c r="M29" s="101"/>
      <c r="N29" s="96"/>
      <c r="O29" s="101"/>
      <c r="P29" s="101"/>
      <c r="Q29" s="101"/>
      <c r="R29" s="101"/>
      <c r="S29" s="101"/>
      <c r="T29" s="101"/>
      <c r="U29" s="101"/>
      <c r="V29" s="101"/>
      <c r="W29" s="181"/>
      <c r="X29" s="101"/>
      <c r="Y29" s="181"/>
      <c r="Z29" s="101"/>
      <c r="AA29" s="101"/>
      <c r="AB29" s="101"/>
      <c r="AC29" s="101"/>
      <c r="AD29" s="18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</row>
    <row r="30" spans="1:88" ht="16.5" customHeight="1" thickBot="1">
      <c r="E30" s="1223" t="s">
        <v>293</v>
      </c>
      <c r="F30" s="1224"/>
      <c r="G30" s="1791">
        <f>'7-11л. МЕНЮ '!C143</f>
        <v>325</v>
      </c>
      <c r="H30" s="101"/>
      <c r="I30" s="2243"/>
      <c r="J30" s="96"/>
      <c r="K30" s="93"/>
      <c r="L30" s="101"/>
      <c r="M30" s="120"/>
      <c r="N30" s="460"/>
      <c r="O30" s="91"/>
      <c r="P30" s="101"/>
      <c r="Q30" s="101"/>
      <c r="R30" s="109"/>
      <c r="S30" s="101"/>
      <c r="T30" s="101"/>
      <c r="U30" s="101"/>
      <c r="V30" s="101"/>
      <c r="W30" s="181"/>
      <c r="X30" s="101"/>
      <c r="Y30" s="181"/>
      <c r="Z30" s="101"/>
      <c r="AA30" s="101"/>
      <c r="AB30" s="101"/>
      <c r="AC30" s="101"/>
      <c r="AD30" s="181"/>
      <c r="AE30" s="109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</row>
    <row r="31" spans="1:88" ht="15" customHeight="1" thickBot="1">
      <c r="H31" s="95"/>
      <c r="I31" s="101"/>
      <c r="J31" s="109"/>
      <c r="K31" s="101"/>
      <c r="L31" s="101"/>
      <c r="M31" s="120"/>
      <c r="N31" s="460"/>
      <c r="O31" s="9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210"/>
      <c r="AE31" s="101"/>
      <c r="AF31" s="243"/>
      <c r="AG31" s="101"/>
      <c r="AH31" s="101"/>
      <c r="AI31" s="101"/>
      <c r="AJ31" s="196"/>
      <c r="AK31" s="122"/>
      <c r="AL31" s="179"/>
      <c r="AM31" s="140"/>
      <c r="AN31" s="101"/>
      <c r="AO31" s="101"/>
      <c r="AP31" s="122"/>
      <c r="AQ31" s="101"/>
      <c r="AR31" s="101"/>
      <c r="AS31" s="96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</row>
    <row r="32" spans="1:88" ht="13.5" customHeight="1" thickBot="1">
      <c r="A32" s="1663" t="s">
        <v>220</v>
      </c>
      <c r="B32" s="1664"/>
      <c r="C32" s="1551"/>
      <c r="E32" s="1663" t="s">
        <v>372</v>
      </c>
      <c r="F32" s="1670"/>
      <c r="G32" s="612"/>
      <c r="H32" s="101"/>
      <c r="I32" s="101"/>
      <c r="J32" s="101"/>
      <c r="K32" s="101"/>
      <c r="L32" s="101"/>
      <c r="M32" s="110"/>
      <c r="N32" s="96"/>
      <c r="O32" s="93"/>
      <c r="P32" s="101"/>
      <c r="Q32" s="101"/>
      <c r="R32" s="101"/>
      <c r="S32" s="101"/>
      <c r="T32" s="93"/>
      <c r="U32" s="101"/>
      <c r="V32" s="101"/>
      <c r="W32" s="191"/>
      <c r="X32" s="268"/>
      <c r="Y32" s="191"/>
      <c r="Z32" s="268"/>
      <c r="AA32" s="101"/>
      <c r="AB32" s="99"/>
      <c r="AC32" s="187"/>
      <c r="AD32" s="157"/>
      <c r="AE32" s="191"/>
      <c r="AF32" s="192"/>
      <c r="AG32" s="101"/>
      <c r="AH32" s="101"/>
      <c r="AI32" s="101"/>
      <c r="AJ32" s="101"/>
      <c r="AK32" s="171"/>
      <c r="AL32" s="101"/>
      <c r="AM32" s="211"/>
      <c r="AN32" s="191"/>
      <c r="AO32" s="192"/>
      <c r="AP32" s="211"/>
      <c r="AQ32" s="191"/>
      <c r="AR32" s="192"/>
      <c r="AS32" s="211"/>
      <c r="AT32" s="191"/>
      <c r="AU32" s="192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</row>
    <row r="33" spans="1:88">
      <c r="A33" s="1644"/>
      <c r="B33" s="332" t="s">
        <v>131</v>
      </c>
      <c r="C33" s="1645"/>
      <c r="E33" s="232"/>
      <c r="F33" s="332" t="s">
        <v>131</v>
      </c>
      <c r="G33" s="223"/>
      <c r="H33" s="101"/>
      <c r="I33" s="101"/>
      <c r="J33" s="101"/>
      <c r="K33" s="101"/>
      <c r="L33" s="101"/>
      <c r="M33" s="1610"/>
      <c r="N33" s="109"/>
      <c r="O33" s="1611"/>
      <c r="P33" s="101"/>
      <c r="Q33" s="101"/>
      <c r="R33" s="101"/>
      <c r="S33" s="101"/>
      <c r="T33" s="99"/>
      <c r="U33" s="101"/>
      <c r="V33" s="96"/>
      <c r="W33" s="95"/>
      <c r="X33" s="138"/>
      <c r="Y33" s="360"/>
      <c r="Z33" s="363"/>
      <c r="AA33" s="101"/>
      <c r="AB33" s="101"/>
      <c r="AC33" s="101"/>
      <c r="AD33" s="101"/>
      <c r="AE33" s="101"/>
      <c r="AF33" s="110"/>
      <c r="AG33" s="96"/>
      <c r="AH33" s="95"/>
      <c r="AI33" s="101"/>
      <c r="AJ33" s="110"/>
      <c r="AK33" s="96"/>
      <c r="AL33" s="95"/>
      <c r="AM33" s="99"/>
      <c r="AN33" s="100"/>
      <c r="AO33" s="127"/>
      <c r="AP33" s="354"/>
      <c r="AQ33" s="100"/>
      <c r="AR33" s="127"/>
      <c r="AS33" s="96"/>
      <c r="AT33" s="95"/>
      <c r="AU33" s="127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</row>
    <row r="34" spans="1:88" ht="12" customHeight="1">
      <c r="A34" s="1553" t="str">
        <f>'7-11л. МЕНЮ '!I174</f>
        <v>432/22</v>
      </c>
      <c r="B34" s="1442" t="str">
        <f>'7-11л. МЕНЮ '!B174</f>
        <v>Пудинг из творога, запечённый</v>
      </c>
      <c r="C34" s="1554">
        <f>'7-11л. МЕНЮ '!C174</f>
        <v>150</v>
      </c>
      <c r="E34" s="1666" t="str">
        <f>'7-11л. МЕНЮ '!I229</f>
        <v>255/17</v>
      </c>
      <c r="F34" s="258" t="str">
        <f>'7-11л. МЕНЮ '!B229</f>
        <v>Печень по-строгановски</v>
      </c>
      <c r="G34" s="635">
        <f>'7-11л. МЕНЮ '!C229</f>
        <v>90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99"/>
      <c r="U34" s="101"/>
      <c r="V34" s="96"/>
      <c r="W34" s="110"/>
      <c r="X34" s="132"/>
      <c r="Y34" s="171"/>
      <c r="Z34" s="358"/>
      <c r="AA34" s="101"/>
      <c r="AB34" s="101"/>
      <c r="AC34" s="101"/>
      <c r="AD34" s="101"/>
      <c r="AE34" s="101"/>
      <c r="AF34" s="110"/>
      <c r="AG34" s="106"/>
      <c r="AH34" s="99"/>
      <c r="AI34" s="101"/>
      <c r="AJ34" s="110"/>
      <c r="AK34" s="106"/>
      <c r="AL34" s="99"/>
      <c r="AM34" s="99"/>
      <c r="AN34" s="100"/>
      <c r="AO34" s="127"/>
      <c r="AP34" s="96"/>
      <c r="AQ34" s="95"/>
      <c r="AR34" s="138"/>
      <c r="AS34" s="96"/>
      <c r="AT34" s="95"/>
      <c r="AU34" s="138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</row>
    <row r="35" spans="1:88" ht="15.75" customHeight="1">
      <c r="A35" s="1553" t="str">
        <f>'7-11л. МЕНЮ '!I175</f>
        <v>687 /22</v>
      </c>
      <c r="B35" s="1442" t="str">
        <f>'7-11л. МЕНЮ '!B175</f>
        <v>и  /соус абрикосовый</v>
      </c>
      <c r="C35" s="1554">
        <f>'7-11л. МЕНЮ '!C175</f>
        <v>15</v>
      </c>
      <c r="E35" s="1666" t="str">
        <f>'7-11л. МЕНЮ '!I230</f>
        <v>256/21</v>
      </c>
      <c r="F35" s="258" t="str">
        <f>'7-11л. МЕНЮ '!B230</f>
        <v>Макароны отварные и / овощи</v>
      </c>
      <c r="G35" s="635">
        <f>'7-11л. МЕНЮ '!C230</f>
        <v>110</v>
      </c>
      <c r="H35" s="101"/>
      <c r="I35" s="196"/>
      <c r="J35" s="122"/>
      <c r="K35" s="179"/>
      <c r="L35" s="111"/>
      <c r="M35" s="721"/>
      <c r="N35" s="153"/>
      <c r="O35" s="179"/>
      <c r="P35" s="101"/>
      <c r="Q35" s="101"/>
      <c r="R35" s="101"/>
      <c r="S35" s="101"/>
      <c r="T35" s="99"/>
      <c r="U35" s="101"/>
      <c r="V35" s="96"/>
      <c r="W35" s="95"/>
      <c r="X35" s="138"/>
      <c r="Y35" s="171"/>
      <c r="Z35" s="358"/>
      <c r="AA35" s="101"/>
      <c r="AB35" s="101"/>
      <c r="AC35" s="101"/>
      <c r="AD35" s="101"/>
      <c r="AE35" s="101"/>
      <c r="AF35" s="110"/>
      <c r="AG35" s="96"/>
      <c r="AH35" s="95"/>
      <c r="AI35" s="101"/>
      <c r="AJ35" s="110"/>
      <c r="AK35" s="96"/>
      <c r="AL35" s="95"/>
      <c r="AM35" s="99"/>
      <c r="AN35" s="100"/>
      <c r="AO35" s="127"/>
      <c r="AP35" s="99"/>
      <c r="AQ35" s="100"/>
      <c r="AR35" s="127"/>
      <c r="AS35" s="96"/>
      <c r="AT35" s="95"/>
      <c r="AU35" s="138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</row>
    <row r="36" spans="1:88">
      <c r="A36" s="1553" t="str">
        <f>'7-11л. МЕНЮ '!I176</f>
        <v>457 / 21</v>
      </c>
      <c r="B36" s="1442" t="str">
        <f>'7-11л. МЕНЮ '!B176</f>
        <v>Чай с  сахаром</v>
      </c>
      <c r="C36" s="1554">
        <f>'7-11л. МЕНЮ '!C176</f>
        <v>180</v>
      </c>
      <c r="E36" s="1827" t="str">
        <f>'7-11л. МЕНЮ '!I231</f>
        <v>157/21</v>
      </c>
      <c r="F36" s="2664" t="str">
        <f>'7-11л. МЕНЮ '!B231</f>
        <v>консервированные отварные (сложный гарнир)</v>
      </c>
      <c r="G36" s="1884">
        <f>'7-11л. МЕНЮ '!C231</f>
        <v>70</v>
      </c>
      <c r="H36" s="191"/>
      <c r="I36" s="101"/>
      <c r="J36" s="171"/>
      <c r="K36" s="101"/>
      <c r="L36" s="111"/>
      <c r="M36" s="101"/>
      <c r="N36" s="171"/>
      <c r="O36" s="101"/>
      <c r="P36" s="101"/>
      <c r="Q36" s="101"/>
      <c r="R36" s="101"/>
      <c r="S36" s="101"/>
      <c r="T36" s="96"/>
      <c r="U36" s="101"/>
      <c r="V36" s="96"/>
      <c r="W36" s="108"/>
      <c r="X36" s="135"/>
      <c r="Y36" s="171"/>
      <c r="Z36" s="358"/>
      <c r="AA36" s="101"/>
      <c r="AB36" s="101"/>
      <c r="AC36" s="101"/>
      <c r="AD36" s="101"/>
      <c r="AE36" s="101"/>
      <c r="AF36" s="110"/>
      <c r="AG36" s="121"/>
      <c r="AH36" s="327"/>
      <c r="AI36" s="101"/>
      <c r="AJ36" s="110"/>
      <c r="AK36" s="121"/>
      <c r="AL36" s="327"/>
      <c r="AM36" s="96"/>
      <c r="AN36" s="110"/>
      <c r="AO36" s="257"/>
      <c r="AP36" s="99"/>
      <c r="AQ36" s="119"/>
      <c r="AR36" s="138"/>
      <c r="AS36" s="96"/>
      <c r="AT36" s="95"/>
      <c r="AU36" s="138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</row>
    <row r="37" spans="1:88" ht="13.5" customHeight="1">
      <c r="A37" s="1553" t="str">
        <f>'7-11л. МЕНЮ '!I177</f>
        <v>Пром.пр.</v>
      </c>
      <c r="B37" s="1442" t="str">
        <f>'7-11л. МЕНЮ '!B177</f>
        <v>Кондитерское изделие (печенье)</v>
      </c>
      <c r="C37" s="1554">
        <f>'7-11л. МЕНЮ '!C177</f>
        <v>25</v>
      </c>
      <c r="E37" s="1827" t="str">
        <f>'7-11л. МЕНЮ '!I232</f>
        <v>501 /21</v>
      </c>
      <c r="F37" s="165" t="str">
        <f>'7-11л. МЕНЮ '!B232</f>
        <v>Сок фруктовый (яблочный)</v>
      </c>
      <c r="G37" s="1884">
        <f>'7-11л. МЕНЮ '!C232</f>
        <v>200</v>
      </c>
      <c r="H37" s="100"/>
      <c r="I37" s="110"/>
      <c r="J37" s="96"/>
      <c r="K37" s="111"/>
      <c r="L37" s="474"/>
      <c r="M37" s="110"/>
      <c r="N37" s="108"/>
      <c r="O37" s="91"/>
      <c r="P37" s="101"/>
      <c r="Q37" s="101"/>
      <c r="R37" s="101"/>
      <c r="S37" s="101"/>
      <c r="T37" s="96"/>
      <c r="U37" s="101"/>
      <c r="V37" s="96"/>
      <c r="W37" s="95"/>
      <c r="X37" s="138"/>
      <c r="Y37" s="171"/>
      <c r="Z37" s="358"/>
      <c r="AA37" s="101"/>
      <c r="AB37" s="101"/>
      <c r="AC37" s="101"/>
      <c r="AD37" s="101"/>
      <c r="AE37" s="101"/>
      <c r="AF37" s="110"/>
      <c r="AG37" s="96"/>
      <c r="AH37" s="93"/>
      <c r="AI37" s="101"/>
      <c r="AJ37" s="110"/>
      <c r="AK37" s="96"/>
      <c r="AL37" s="93"/>
      <c r="AM37" s="122"/>
      <c r="AN37" s="116"/>
      <c r="AO37" s="462"/>
      <c r="AP37" s="99"/>
      <c r="AQ37" s="100"/>
      <c r="AR37" s="136"/>
      <c r="AS37" s="96"/>
      <c r="AT37" s="95"/>
      <c r="AU37" s="138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</row>
    <row r="38" spans="1:88" ht="12.75" customHeight="1">
      <c r="A38" s="1553" t="str">
        <f>'7-11л. МЕНЮ '!I178</f>
        <v xml:space="preserve">338 / 17 </v>
      </c>
      <c r="B38" s="1442" t="str">
        <f>'7-11л. МЕНЮ '!B178</f>
        <v>Фрукты свежие (яблоко)</v>
      </c>
      <c r="C38" s="1554">
        <f>'7-11л. МЕНЮ '!C178</f>
        <v>140</v>
      </c>
      <c r="E38" s="1883" t="str">
        <f>'7-11л. МЕНЮ '!I233</f>
        <v>Пром.пр.</v>
      </c>
      <c r="F38" s="728" t="str">
        <f>'7-11л. МЕНЮ '!B233</f>
        <v>Хлеб пшеничный</v>
      </c>
      <c r="G38" s="1885">
        <f>'7-11л. МЕНЮ '!C233</f>
        <v>30</v>
      </c>
      <c r="H38" s="95"/>
      <c r="I38" s="120"/>
      <c r="J38" s="96"/>
      <c r="K38" s="91"/>
      <c r="L38" s="101"/>
      <c r="M38" s="120"/>
      <c r="N38" s="96"/>
      <c r="O38" s="93"/>
      <c r="P38" s="101"/>
      <c r="Q38" s="101"/>
      <c r="R38" s="101"/>
      <c r="S38" s="101"/>
      <c r="T38" s="96"/>
      <c r="U38" s="101"/>
      <c r="V38" s="96"/>
      <c r="W38" s="110"/>
      <c r="X38" s="138"/>
      <c r="Y38" s="171"/>
      <c r="Z38" s="358"/>
      <c r="AA38" s="101"/>
      <c r="AB38" s="101"/>
      <c r="AC38" s="101"/>
      <c r="AD38" s="101"/>
      <c r="AE38" s="364"/>
      <c r="AF38" s="110"/>
      <c r="AG38" s="96"/>
      <c r="AH38" s="93"/>
      <c r="AI38" s="101"/>
      <c r="AJ38" s="110"/>
      <c r="AK38" s="96"/>
      <c r="AL38" s="93"/>
      <c r="AM38" s="96"/>
      <c r="AN38" s="100"/>
      <c r="AO38" s="127"/>
      <c r="AP38" s="99"/>
      <c r="AQ38" s="100"/>
      <c r="AR38" s="136"/>
      <c r="AS38" s="96"/>
      <c r="AT38" s="110"/>
      <c r="AU38" s="138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</row>
    <row r="39" spans="1:88" ht="12.75" customHeight="1" thickBot="1">
      <c r="A39" s="1689" t="s">
        <v>291</v>
      </c>
      <c r="B39" s="1690"/>
      <c r="C39" s="1922">
        <f>'7-11л. МЕНЮ '!C179</f>
        <v>510</v>
      </c>
      <c r="E39" s="1640" t="str">
        <f>'7-11л. МЕНЮ '!I234</f>
        <v>Пром.пр.</v>
      </c>
      <c r="F39" s="240" t="str">
        <f>'7-11л. МЕНЮ '!B234</f>
        <v>Хлеб ржаной</v>
      </c>
      <c r="G39" s="247">
        <f>'7-11л. МЕНЮ '!C234</f>
        <v>20</v>
      </c>
      <c r="H39" s="95"/>
      <c r="I39" s="119"/>
      <c r="J39" s="96"/>
      <c r="K39" s="91"/>
      <c r="L39" s="111"/>
      <c r="M39" s="120"/>
      <c r="N39" s="96"/>
      <c r="O39" s="91"/>
      <c r="P39" s="101"/>
      <c r="Q39" s="101"/>
      <c r="R39" s="101"/>
      <c r="S39" s="101"/>
      <c r="T39" s="96"/>
      <c r="U39" s="101"/>
      <c r="V39" s="96"/>
      <c r="W39" s="95"/>
      <c r="X39" s="138"/>
      <c r="Y39" s="171"/>
      <c r="Z39" s="358"/>
      <c r="AA39" s="101"/>
      <c r="AB39" s="101"/>
      <c r="AC39" s="101"/>
      <c r="AD39" s="101"/>
      <c r="AE39" s="354"/>
      <c r="AF39" s="100"/>
      <c r="AG39" s="153"/>
      <c r="AH39" s="101"/>
      <c r="AI39" s="101"/>
      <c r="AJ39" s="145"/>
      <c r="AK39" s="96"/>
      <c r="AL39" s="93"/>
      <c r="AM39" s="101"/>
      <c r="AN39" s="101"/>
      <c r="AO39" s="101"/>
      <c r="AP39" s="99"/>
      <c r="AQ39" s="100"/>
      <c r="AR39" s="136"/>
      <c r="AS39" s="134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</row>
    <row r="40" spans="1:88" ht="15.75" thickBot="1">
      <c r="A40" s="568"/>
      <c r="B40" s="1668" t="s">
        <v>108</v>
      </c>
      <c r="C40" s="223"/>
      <c r="E40" s="1223" t="s">
        <v>291</v>
      </c>
      <c r="F40" s="1224"/>
      <c r="G40" s="1886">
        <f>'7-11л. МЕНЮ '!C235</f>
        <v>520</v>
      </c>
      <c r="H40" s="95"/>
      <c r="I40" s="111"/>
      <c r="J40" s="96"/>
      <c r="K40" s="93"/>
      <c r="L40" s="101"/>
      <c r="M40" s="110"/>
      <c r="N40" s="96"/>
      <c r="O40" s="93"/>
      <c r="P40" s="111"/>
      <c r="Q40" s="101"/>
      <c r="R40" s="101"/>
      <c r="S40" s="101"/>
      <c r="T40" s="96"/>
      <c r="U40" s="101"/>
      <c r="V40" s="96"/>
      <c r="W40" s="95"/>
      <c r="X40" s="138"/>
      <c r="Y40" s="171"/>
      <c r="Z40" s="358"/>
      <c r="AA40" s="101"/>
      <c r="AB40" s="101"/>
      <c r="AC40" s="101"/>
      <c r="AD40" s="101"/>
      <c r="AE40" s="101"/>
      <c r="AF40" s="101"/>
      <c r="AG40" s="101"/>
      <c r="AH40" s="101"/>
      <c r="AI40" s="121"/>
      <c r="AJ40" s="101"/>
      <c r="AK40" s="109"/>
      <c r="AL40" s="101"/>
      <c r="AM40" s="177"/>
      <c r="AN40" s="101"/>
      <c r="AO40" s="101"/>
      <c r="AP40" s="96"/>
      <c r="AQ40" s="95"/>
      <c r="AR40" s="138"/>
      <c r="AS40" s="211"/>
      <c r="AT40" s="191"/>
      <c r="AU40" s="192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</row>
    <row r="41" spans="1:88" ht="15.75">
      <c r="A41" s="1823" t="str">
        <f>'7-11л. МЕНЮ '!I183</f>
        <v>54-3з/22</v>
      </c>
      <c r="B41" s="1442" t="str">
        <f>'7-11л. МЕНЮ '!B183</f>
        <v>Помидор в нарезке</v>
      </c>
      <c r="C41" s="635">
        <f>'7-11л. МЕНЮ '!C183</f>
        <v>60</v>
      </c>
      <c r="E41" s="568"/>
      <c r="F41" s="332" t="s">
        <v>108</v>
      </c>
      <c r="G41" s="223"/>
      <c r="H41" s="101"/>
      <c r="I41" s="101"/>
      <c r="J41" s="108"/>
      <c r="K41" s="101"/>
      <c r="L41" s="101"/>
      <c r="M41" s="2243"/>
      <c r="N41" s="96"/>
      <c r="O41" s="93"/>
      <c r="P41" s="111"/>
      <c r="Q41" s="101"/>
      <c r="R41" s="101"/>
      <c r="S41" s="101"/>
      <c r="T41" s="96"/>
      <c r="U41" s="101"/>
      <c r="V41" s="102"/>
      <c r="W41" s="181"/>
      <c r="X41" s="359"/>
      <c r="Y41" s="360"/>
      <c r="Z41" s="358"/>
      <c r="AA41" s="101"/>
      <c r="AB41" s="101"/>
      <c r="AC41" s="101"/>
      <c r="AD41" s="101"/>
      <c r="AE41" s="101"/>
      <c r="AF41" s="101"/>
      <c r="AG41" s="101"/>
      <c r="AH41" s="101"/>
      <c r="AI41" s="121"/>
      <c r="AJ41" s="120"/>
      <c r="AK41" s="171"/>
      <c r="AL41" s="101"/>
      <c r="AM41" s="211"/>
      <c r="AN41" s="191"/>
      <c r="AO41" s="192"/>
      <c r="AP41" s="101"/>
      <c r="AQ41" s="101"/>
      <c r="AR41" s="101"/>
      <c r="AS41" s="96"/>
      <c r="AT41" s="95"/>
      <c r="AU41" s="138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</row>
    <row r="42" spans="1:88" ht="13.5" customHeight="1">
      <c r="A42" s="1823" t="str">
        <f>'7-11л. МЕНЮ '!I184</f>
        <v>93 / 21</v>
      </c>
      <c r="B42" s="1442" t="str">
        <f>'7-11л. МЕНЮ '!B184</f>
        <v>Борщ из свежей капусты со сметаной</v>
      </c>
      <c r="C42" s="635">
        <f>'7-11л. МЕНЮ '!C184</f>
        <v>200</v>
      </c>
      <c r="E42" s="1666" t="str">
        <f>'7-11л. МЕНЮ '!I239</f>
        <v>53 / 21</v>
      </c>
      <c r="F42" s="258" t="str">
        <f>'7-11л. МЕНЮ '!B239</f>
        <v xml:space="preserve">Икра свекольная </v>
      </c>
      <c r="G42" s="635">
        <f>'7-11л. МЕНЮ '!C239</f>
        <v>60</v>
      </c>
      <c r="H42" s="191"/>
      <c r="I42" s="546"/>
      <c r="J42" s="96"/>
      <c r="K42" s="93"/>
      <c r="L42" s="111"/>
      <c r="M42" s="2243"/>
      <c r="N42" s="96"/>
      <c r="O42" s="93"/>
      <c r="P42" s="328"/>
      <c r="Q42" s="101"/>
      <c r="R42" s="101"/>
      <c r="S42" s="101"/>
      <c r="T42" s="96"/>
      <c r="U42" s="101"/>
      <c r="V42" s="96"/>
      <c r="W42" s="181"/>
      <c r="X42" s="359"/>
      <c r="Y42" s="171"/>
      <c r="Z42" s="358"/>
      <c r="AA42" s="101"/>
      <c r="AB42" s="101"/>
      <c r="AC42" s="101"/>
      <c r="AD42" s="101"/>
      <c r="AE42" s="101"/>
      <c r="AF42" s="101"/>
      <c r="AG42" s="101"/>
      <c r="AH42" s="101"/>
      <c r="AI42" s="121"/>
      <c r="AJ42" s="354"/>
      <c r="AK42" s="96"/>
      <c r="AL42" s="327"/>
      <c r="AM42" s="96"/>
      <c r="AN42" s="95"/>
      <c r="AO42" s="138"/>
      <c r="AP42" s="134"/>
      <c r="AQ42" s="101"/>
      <c r="AR42" s="101"/>
      <c r="AS42" s="96"/>
      <c r="AT42" s="95"/>
      <c r="AU42" s="138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</row>
    <row r="43" spans="1:88" ht="14.25" customHeight="1">
      <c r="A43" s="1823" t="str">
        <f>'7-11л. МЕНЮ '!I185</f>
        <v>444/22</v>
      </c>
      <c r="B43" s="250" t="str">
        <f>'7-11л. МЕНЮ '!B185</f>
        <v>Рыба запечённая</v>
      </c>
      <c r="C43" s="247">
        <f>'7-11л. МЕНЮ '!C185</f>
        <v>105</v>
      </c>
      <c r="E43" s="1640" t="str">
        <f>'7-11л. МЕНЮ '!I240</f>
        <v>116 /21</v>
      </c>
      <c r="F43" s="240" t="str">
        <f>'7-11л. МЕНЮ '!B240</f>
        <v>Суп из овощей со сметаной</v>
      </c>
      <c r="G43" s="1555">
        <f>'7-11л. МЕНЮ '!C240</f>
        <v>200</v>
      </c>
      <c r="H43" s="95"/>
      <c r="I43" s="120"/>
      <c r="J43" s="171"/>
      <c r="K43" s="101"/>
      <c r="L43" s="111"/>
      <c r="M43" s="1610"/>
      <c r="N43" s="109"/>
      <c r="O43" s="213"/>
      <c r="P43" s="328"/>
      <c r="Q43" s="101"/>
      <c r="R43" s="101"/>
      <c r="S43" s="101"/>
      <c r="T43" s="96"/>
      <c r="U43" s="101"/>
      <c r="V43" s="102"/>
      <c r="W43" s="181"/>
      <c r="X43" s="359"/>
      <c r="Y43" s="171"/>
      <c r="Z43" s="358"/>
      <c r="AA43" s="101"/>
      <c r="AB43" s="101"/>
      <c r="AC43" s="101"/>
      <c r="AD43" s="101"/>
      <c r="AE43" s="101"/>
      <c r="AF43" s="101"/>
      <c r="AG43" s="101"/>
      <c r="AH43" s="101"/>
      <c r="AI43" s="121"/>
      <c r="AJ43" s="113"/>
      <c r="AK43" s="96"/>
      <c r="AL43" s="93"/>
      <c r="AM43" s="96"/>
      <c r="AN43" s="95"/>
      <c r="AO43" s="138"/>
      <c r="AP43" s="157"/>
      <c r="AQ43" s="191"/>
      <c r="AR43" s="192"/>
      <c r="AS43" s="96"/>
      <c r="AT43" s="95"/>
      <c r="AU43" s="138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</row>
    <row r="44" spans="1:88" ht="15" customHeight="1">
      <c r="A44" s="1823" t="str">
        <f>'7-11л. МЕНЮ '!I186</f>
        <v>312 /17</v>
      </c>
      <c r="B44" s="250" t="str">
        <f>'7-11л. МЕНЮ '!B186</f>
        <v xml:space="preserve">Пюре картофельное </v>
      </c>
      <c r="C44" s="247">
        <f>'7-11л. МЕНЮ '!C186</f>
        <v>180</v>
      </c>
      <c r="E44" s="2229" t="str">
        <f>'7-11л. МЕНЮ '!I241</f>
        <v>347/21</v>
      </c>
      <c r="F44" s="165" t="str">
        <f>'7-11л. МЕНЮ '!B241</f>
        <v>Котлеты школьные</v>
      </c>
      <c r="G44" s="2213">
        <f>'7-11л. МЕНЮ '!C241</f>
        <v>90</v>
      </c>
      <c r="H44" s="95"/>
      <c r="I44" s="170"/>
      <c r="J44" s="108"/>
      <c r="K44" s="327"/>
      <c r="L44" s="474"/>
      <c r="M44" s="120"/>
      <c r="N44" s="171"/>
      <c r="O44" s="101"/>
      <c r="P44" s="111"/>
      <c r="Q44" s="101"/>
      <c r="R44" s="101"/>
      <c r="S44" s="101"/>
      <c r="T44" s="122"/>
      <c r="U44" s="101"/>
      <c r="V44" s="96"/>
      <c r="W44" s="181"/>
      <c r="X44" s="359"/>
      <c r="Y44" s="171"/>
      <c r="Z44" s="358"/>
      <c r="AA44" s="101"/>
      <c r="AB44" s="101"/>
      <c r="AC44" s="101"/>
      <c r="AD44" s="101"/>
      <c r="AE44" s="101"/>
      <c r="AF44" s="101"/>
      <c r="AG44" s="101"/>
      <c r="AH44" s="101"/>
      <c r="AI44" s="121"/>
      <c r="AJ44" s="113"/>
      <c r="AK44" s="96"/>
      <c r="AL44" s="93"/>
      <c r="AM44" s="106"/>
      <c r="AN44" s="108"/>
      <c r="AO44" s="135"/>
      <c r="AP44" s="96"/>
      <c r="AQ44" s="108"/>
      <c r="AR44" s="135"/>
      <c r="AS44" s="96"/>
      <c r="AT44" s="95"/>
      <c r="AU44" s="138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</row>
    <row r="45" spans="1:88" ht="14.25" customHeight="1">
      <c r="A45" s="1823" t="str">
        <f>'7-11л. МЕНЮ '!I187</f>
        <v>54-1хн/22</v>
      </c>
      <c r="B45" s="250" t="str">
        <f>'7-11л. МЕНЮ '!B187</f>
        <v>Компот из смеси сухофруктов</v>
      </c>
      <c r="C45" s="247">
        <f>'7-11л. МЕНЮ '!C187</f>
        <v>200</v>
      </c>
      <c r="E45" s="1792" t="str">
        <f>'7-11л. МЕНЮ '!I242</f>
        <v>303/17</v>
      </c>
      <c r="F45" s="240" t="str">
        <f>'7-11л. МЕНЮ '!B242</f>
        <v>Каша вязкая гречневая</v>
      </c>
      <c r="G45" s="1555">
        <f>'7-11л. МЕНЮ '!C242</f>
        <v>150</v>
      </c>
      <c r="H45" s="108"/>
      <c r="I45" s="120"/>
      <c r="J45" s="108"/>
      <c r="K45" s="327"/>
      <c r="L45" s="101"/>
      <c r="M45" s="95"/>
      <c r="N45" s="121"/>
      <c r="O45" s="91"/>
      <c r="P45" s="101"/>
      <c r="Q45" s="101"/>
      <c r="R45" s="101"/>
      <c r="S45" s="101"/>
      <c r="T45" s="101"/>
      <c r="U45" s="101"/>
      <c r="V45" s="102"/>
      <c r="W45" s="181"/>
      <c r="X45" s="359"/>
      <c r="Y45" s="171"/>
      <c r="Z45" s="358"/>
      <c r="AA45" s="101"/>
      <c r="AB45" s="101"/>
      <c r="AC45" s="101"/>
      <c r="AD45" s="101"/>
      <c r="AE45" s="101"/>
      <c r="AF45" s="101"/>
      <c r="AG45" s="101"/>
      <c r="AH45" s="101"/>
      <c r="AI45" s="121"/>
      <c r="AJ45" s="101"/>
      <c r="AK45" s="108"/>
      <c r="AL45" s="101"/>
      <c r="AM45" s="96"/>
      <c r="AN45" s="95"/>
      <c r="AO45" s="138"/>
      <c r="AP45" s="96"/>
      <c r="AQ45" s="108"/>
      <c r="AR45" s="135"/>
      <c r="AS45" s="122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</row>
    <row r="46" spans="1:88" ht="13.5" customHeight="1">
      <c r="A46" s="1823" t="str">
        <f>'7-11л. МЕНЮ '!I188</f>
        <v>Пром.пр.</v>
      </c>
      <c r="B46" s="250" t="str">
        <f>'7-11л. МЕНЮ '!B188</f>
        <v>Хлеб пшеничный</v>
      </c>
      <c r="C46" s="247">
        <f>'7-11л. МЕНЮ '!C188</f>
        <v>70</v>
      </c>
      <c r="E46" s="1792" t="str">
        <f>'7-11л. МЕНЮ '!I243</f>
        <v>460 / 21</v>
      </c>
      <c r="F46" s="240" t="str">
        <f>'7-11л. МЕНЮ '!B243</f>
        <v>Чай с молоком</v>
      </c>
      <c r="G46" s="1555">
        <f>'7-11л. МЕНЮ '!C243</f>
        <v>190</v>
      </c>
      <c r="H46" s="95"/>
      <c r="I46" s="101"/>
      <c r="J46" s="108"/>
      <c r="K46" s="513"/>
      <c r="L46" s="101"/>
      <c r="M46" s="120"/>
      <c r="N46" s="96"/>
      <c r="O46" s="93"/>
      <c r="P46" s="111"/>
      <c r="Q46" s="101"/>
      <c r="R46" s="101"/>
      <c r="S46" s="101"/>
      <c r="T46" s="101"/>
      <c r="U46" s="101"/>
      <c r="V46" s="96"/>
      <c r="W46" s="181"/>
      <c r="X46" s="359"/>
      <c r="Y46" s="171"/>
      <c r="Z46" s="358"/>
      <c r="AA46" s="101"/>
      <c r="AB46" s="101"/>
      <c r="AC46" s="101"/>
      <c r="AD46" s="101"/>
      <c r="AE46" s="101"/>
      <c r="AF46" s="101"/>
      <c r="AG46" s="101"/>
      <c r="AH46" s="101"/>
      <c r="AI46" s="121"/>
      <c r="AJ46" s="110"/>
      <c r="AK46" s="96"/>
      <c r="AL46" s="91"/>
      <c r="AM46" s="106"/>
      <c r="AN46" s="110"/>
      <c r="AO46" s="138"/>
      <c r="AP46" s="96"/>
      <c r="AQ46" s="108"/>
      <c r="AR46" s="135"/>
      <c r="AS46" s="211"/>
      <c r="AT46" s="191"/>
      <c r="AU46" s="192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</row>
    <row r="47" spans="1:88" ht="15.75">
      <c r="A47" s="1826" t="str">
        <f>'7-11л. МЕНЮ '!I189</f>
        <v>Пром.пр.</v>
      </c>
      <c r="B47" s="250" t="str">
        <f>'7-11л. МЕНЮ '!B189</f>
        <v>Хлеб ржаной</v>
      </c>
      <c r="C47" s="247">
        <f>'7-11л. МЕНЮ '!C189</f>
        <v>30</v>
      </c>
      <c r="E47" s="1792" t="str">
        <f>'7-11л. МЕНЮ '!I244</f>
        <v>Пром.пр.</v>
      </c>
      <c r="F47" s="240" t="str">
        <f>'7-11л. МЕНЮ '!B244</f>
        <v>Хлеб пшеничный</v>
      </c>
      <c r="G47" s="1555">
        <f>'7-11л. МЕНЮ '!C244</f>
        <v>50</v>
      </c>
      <c r="H47" s="110"/>
      <c r="I47" s="3244"/>
      <c r="J47" s="96"/>
      <c r="K47" s="327"/>
      <c r="L47" s="101"/>
      <c r="M47" s="170"/>
      <c r="N47" s="212"/>
      <c r="O47" s="91"/>
      <c r="P47" s="111"/>
      <c r="Q47" s="101"/>
      <c r="R47" s="101"/>
      <c r="S47" s="101"/>
      <c r="T47" s="101"/>
      <c r="U47" s="101"/>
      <c r="V47" s="99"/>
      <c r="W47" s="181"/>
      <c r="X47" s="359"/>
      <c r="Y47" s="171"/>
      <c r="Z47" s="358"/>
      <c r="AA47" s="101"/>
      <c r="AB47" s="101"/>
      <c r="AC47" s="101"/>
      <c r="AD47" s="101"/>
      <c r="AE47" s="101"/>
      <c r="AF47" s="101"/>
      <c r="AG47" s="101"/>
      <c r="AH47" s="101"/>
      <c r="AI47" s="121"/>
      <c r="AJ47" s="113"/>
      <c r="AK47" s="96"/>
      <c r="AL47" s="93"/>
      <c r="AM47" s="96"/>
      <c r="AN47" s="95"/>
      <c r="AO47" s="138"/>
      <c r="AP47" s="96"/>
      <c r="AQ47" s="108"/>
      <c r="AR47" s="135"/>
      <c r="AS47" s="96"/>
      <c r="AT47" s="110"/>
      <c r="AU47" s="257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</row>
    <row r="48" spans="1:88" ht="14.25" customHeight="1" thickBot="1">
      <c r="A48" s="1223" t="s">
        <v>292</v>
      </c>
      <c r="B48" s="1211"/>
      <c r="C48" s="1784">
        <f>'7-11л. МЕНЮ '!C190</f>
        <v>845</v>
      </c>
      <c r="E48" s="1792" t="str">
        <f>'7-11л. МЕНЮ '!I245</f>
        <v>Пром.пр.</v>
      </c>
      <c r="F48" s="240" t="str">
        <f>'7-11л. МЕНЮ '!B245</f>
        <v>Хлеб ржаной</v>
      </c>
      <c r="G48" s="1555">
        <f>'7-11л. МЕНЮ '!C245</f>
        <v>30</v>
      </c>
      <c r="H48" s="95"/>
      <c r="I48" s="120"/>
      <c r="J48" s="108"/>
      <c r="K48" s="91"/>
      <c r="L48" s="101"/>
      <c r="M48" s="170"/>
      <c r="N48" s="1240"/>
      <c r="O48" s="93"/>
      <c r="P48" s="100"/>
      <c r="Q48" s="101"/>
      <c r="R48" s="101"/>
      <c r="S48" s="101"/>
      <c r="T48" s="101"/>
      <c r="U48" s="101"/>
      <c r="V48" s="99"/>
      <c r="W48" s="181"/>
      <c r="X48" s="359"/>
      <c r="Y48" s="171"/>
      <c r="Z48" s="358"/>
      <c r="AA48" s="101"/>
      <c r="AB48" s="101"/>
      <c r="AC48" s="101"/>
      <c r="AD48" s="101"/>
      <c r="AE48" s="101"/>
      <c r="AF48" s="101"/>
      <c r="AG48" s="101"/>
      <c r="AH48" s="101"/>
      <c r="AI48" s="121"/>
      <c r="AJ48" s="113"/>
      <c r="AK48" s="96"/>
      <c r="AL48" s="93"/>
      <c r="AM48" s="96"/>
      <c r="AN48" s="95"/>
      <c r="AO48" s="138"/>
      <c r="AP48" s="102"/>
      <c r="AQ48" s="103"/>
      <c r="AR48" s="136"/>
      <c r="AS48" s="99"/>
      <c r="AT48" s="95"/>
      <c r="AU48" s="132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</row>
    <row r="49" spans="1:88" ht="15" customHeight="1">
      <c r="A49" s="568"/>
      <c r="B49" s="332" t="s">
        <v>199</v>
      </c>
      <c r="C49" s="637"/>
      <c r="E49" s="1792" t="str">
        <f>'7-11л. МЕНЮ '!I246</f>
        <v xml:space="preserve">338 / 17 </v>
      </c>
      <c r="F49" s="240" t="str">
        <f>'7-11л. МЕНЮ '!B246</f>
        <v>Фрукты свежие (яблоки)</v>
      </c>
      <c r="G49" s="1555">
        <f>'7-11л. МЕНЮ '!C246</f>
        <v>105</v>
      </c>
      <c r="H49" s="95"/>
      <c r="I49" s="2243"/>
      <c r="J49" s="96"/>
      <c r="K49" s="91"/>
      <c r="L49" s="101"/>
      <c r="M49" s="120"/>
      <c r="N49" s="96"/>
      <c r="O49" s="93"/>
      <c r="P49" s="489"/>
      <c r="Q49" s="101"/>
      <c r="R49" s="101"/>
      <c r="S49" s="101"/>
      <c r="T49" s="101"/>
      <c r="U49" s="101"/>
      <c r="V49" s="99"/>
      <c r="W49" s="181"/>
      <c r="X49" s="359"/>
      <c r="Y49" s="171"/>
      <c r="Z49" s="358"/>
      <c r="AA49" s="101"/>
      <c r="AB49" s="101"/>
      <c r="AC49" s="101"/>
      <c r="AD49" s="101"/>
      <c r="AE49" s="101"/>
      <c r="AF49" s="101"/>
      <c r="AG49" s="101"/>
      <c r="AH49" s="101"/>
      <c r="AI49" s="121"/>
      <c r="AJ49" s="101"/>
      <c r="AK49" s="109"/>
      <c r="AL49" s="101"/>
      <c r="AM49" s="96"/>
      <c r="AN49" s="95"/>
      <c r="AO49" s="138"/>
      <c r="AP49" s="102"/>
      <c r="AQ49" s="105"/>
      <c r="AR49" s="193"/>
      <c r="AS49" s="96"/>
      <c r="AT49" s="95"/>
      <c r="AU49" s="132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</row>
    <row r="50" spans="1:88" ht="14.25" customHeight="1" thickBot="1">
      <c r="A50" s="1666" t="str">
        <f>'7-11л. МЕНЮ '!I194</f>
        <v>783 /22</v>
      </c>
      <c r="B50" s="258" t="str">
        <f>'7-11л. МЕНЮ '!B194</f>
        <v>Чай фруктовый</v>
      </c>
      <c r="C50" s="1824">
        <f>'7-11л. МЕНЮ '!C194</f>
        <v>180</v>
      </c>
      <c r="E50" s="1223" t="s">
        <v>292</v>
      </c>
      <c r="F50" s="1211"/>
      <c r="G50" s="2230">
        <f>'7-11л. МЕНЮ '!C247</f>
        <v>875</v>
      </c>
      <c r="H50" s="95"/>
      <c r="I50" s="120"/>
      <c r="J50" s="96"/>
      <c r="K50" s="101"/>
      <c r="L50" s="101"/>
      <c r="M50" s="2243"/>
      <c r="N50" s="96"/>
      <c r="O50" s="93"/>
      <c r="P50" s="348"/>
      <c r="Q50" s="101"/>
      <c r="R50" s="101"/>
      <c r="S50" s="101"/>
      <c r="T50" s="96"/>
      <c r="U50" s="95"/>
      <c r="V50" s="99"/>
      <c r="W50" s="181"/>
      <c r="X50" s="359"/>
      <c r="Y50" s="171"/>
      <c r="Z50" s="358"/>
      <c r="AA50" s="101"/>
      <c r="AB50" s="101"/>
      <c r="AC50" s="101"/>
      <c r="AD50" s="101"/>
      <c r="AE50" s="101"/>
      <c r="AF50" s="101"/>
      <c r="AG50" s="101"/>
      <c r="AH50" s="101"/>
      <c r="AI50" s="121"/>
      <c r="AJ50" s="101"/>
      <c r="AK50" s="109"/>
      <c r="AL50" s="101"/>
      <c r="AM50" s="96"/>
      <c r="AN50" s="95"/>
      <c r="AO50" s="138"/>
      <c r="AP50" s="96"/>
      <c r="AQ50" s="95"/>
      <c r="AR50" s="138"/>
      <c r="AS50" s="463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</row>
    <row r="51" spans="1:88" ht="14.25" customHeight="1">
      <c r="A51" s="1666" t="str">
        <f>'7-11л. МЕНЮ '!I195</f>
        <v>193 / 17</v>
      </c>
      <c r="B51" s="258" t="str">
        <f>'7-11л. МЕНЮ '!B195</f>
        <v>Биточек рисовый с морковью</v>
      </c>
      <c r="C51" s="1824">
        <f>'7-11л. МЕНЮ '!C195</f>
        <v>90</v>
      </c>
      <c r="E51" s="614"/>
      <c r="F51" s="171" t="s">
        <v>199</v>
      </c>
      <c r="G51" s="2194"/>
      <c r="H51" s="101"/>
      <c r="I51" s="2243"/>
      <c r="J51" s="96"/>
      <c r="K51" s="93"/>
      <c r="L51" s="100"/>
      <c r="M51" s="2243"/>
      <c r="N51" s="96"/>
      <c r="O51" s="93"/>
      <c r="P51" s="116"/>
      <c r="Q51" s="101"/>
      <c r="R51" s="101"/>
      <c r="S51" s="101"/>
      <c r="T51" s="101"/>
      <c r="U51" s="101"/>
      <c r="V51" s="99"/>
      <c r="W51" s="181"/>
      <c r="X51" s="359"/>
      <c r="Y51" s="171"/>
      <c r="Z51" s="358"/>
      <c r="AA51" s="101"/>
      <c r="AB51" s="101"/>
      <c r="AC51" s="101"/>
      <c r="AD51" s="101"/>
      <c r="AE51" s="101"/>
      <c r="AF51" s="101"/>
      <c r="AG51" s="101"/>
      <c r="AH51" s="101"/>
      <c r="AI51" s="121"/>
      <c r="AJ51" s="101"/>
      <c r="AK51" s="109"/>
      <c r="AL51" s="101"/>
      <c r="AM51" s="96"/>
      <c r="AN51" s="110"/>
      <c r="AO51" s="132"/>
      <c r="AP51" s="101"/>
      <c r="AQ51" s="101"/>
      <c r="AR51" s="101"/>
      <c r="AS51" s="180"/>
      <c r="AT51" s="180"/>
      <c r="AU51" s="127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</row>
    <row r="52" spans="1:88">
      <c r="A52" s="1827" t="str">
        <f>'7-11л. МЕНЮ '!I196</f>
        <v>692/22</v>
      </c>
      <c r="B52" s="165" t="str">
        <f>'7-11л. МЕНЮ '!B196</f>
        <v>и соус шоколадный</v>
      </c>
      <c r="C52" s="1828">
        <f>'7-11л. МЕНЮ '!C196</f>
        <v>20</v>
      </c>
      <c r="E52" s="1640" t="str">
        <f>'7-11л. МЕНЮ '!I251</f>
        <v>784/22</v>
      </c>
      <c r="F52" s="240" t="str">
        <f>'7-11л. МЕНЮ '!B251</f>
        <v>Кисель абрикосовый</v>
      </c>
      <c r="G52" s="247">
        <f>'7-11л. МЕНЮ '!C251</f>
        <v>190</v>
      </c>
      <c r="H52" s="191"/>
      <c r="I52" s="2243"/>
      <c r="J52" s="96"/>
      <c r="K52" s="93"/>
      <c r="L52" s="346"/>
      <c r="M52" s="546"/>
      <c r="N52" s="96"/>
      <c r="O52" s="93"/>
      <c r="P52" s="116"/>
      <c r="Q52" s="101"/>
      <c r="R52" s="109"/>
      <c r="S52" s="101"/>
      <c r="T52" s="101"/>
      <c r="U52" s="101"/>
      <c r="V52" s="101"/>
      <c r="W52" s="96"/>
      <c r="X52" s="100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21"/>
      <c r="AJ52" s="101"/>
      <c r="AK52" s="109"/>
      <c r="AL52" s="101"/>
      <c r="AM52" s="96"/>
      <c r="AN52" s="108"/>
      <c r="AO52" s="135"/>
      <c r="AP52" s="262"/>
      <c r="AQ52" s="101"/>
      <c r="AR52" s="101"/>
      <c r="AS52" s="180"/>
      <c r="AT52" s="180"/>
      <c r="AU52" s="127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</row>
    <row r="53" spans="1:88" ht="13.5" customHeight="1">
      <c r="A53" s="1827" t="str">
        <f>'7-11л. МЕНЮ '!I197</f>
        <v>Пром.пр.</v>
      </c>
      <c r="B53" s="165" t="str">
        <f>'7-11л. МЕНЮ '!B197</f>
        <v>Хлеб ржаной</v>
      </c>
      <c r="C53" s="1828">
        <f>'7-11л. МЕНЮ '!C197</f>
        <v>20</v>
      </c>
      <c r="E53" s="1640" t="str">
        <f>'7-11л. МЕНЮ '!I252</f>
        <v>ТТК/478/22</v>
      </c>
      <c r="F53" s="240" t="str">
        <f>'7-11л. МЕНЮ '!B252</f>
        <v xml:space="preserve">Биточки из печени </v>
      </c>
      <c r="G53" s="247">
        <f>'7-11л. МЕНЮ '!C252</f>
        <v>90</v>
      </c>
      <c r="H53" s="110"/>
      <c r="I53" s="1610"/>
      <c r="J53" s="109"/>
      <c r="K53" s="1611"/>
      <c r="L53" s="101"/>
      <c r="M53" s="1610"/>
      <c r="N53" s="109"/>
      <c r="O53" s="213"/>
      <c r="P53" s="116"/>
      <c r="Q53" s="101"/>
      <c r="R53" s="109"/>
      <c r="S53" s="101"/>
      <c r="T53" s="101"/>
      <c r="U53" s="101"/>
      <c r="V53" s="101"/>
      <c r="W53" s="96"/>
      <c r="X53" s="95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21"/>
      <c r="AJ53" s="101"/>
      <c r="AK53" s="109"/>
      <c r="AL53" s="101"/>
      <c r="AM53" s="102"/>
      <c r="AN53" s="95"/>
      <c r="AO53" s="138"/>
      <c r="AP53" s="211"/>
      <c r="AQ53" s="191"/>
      <c r="AR53" s="192"/>
      <c r="AS53" s="100"/>
      <c r="AT53" s="215"/>
      <c r="AU53" s="127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</row>
    <row r="54" spans="1:88" ht="13.5" customHeight="1" thickBot="1">
      <c r="A54" s="1223" t="s">
        <v>293</v>
      </c>
      <c r="B54" s="1224"/>
      <c r="C54" s="1825">
        <f>'7-11л. МЕНЮ '!C198</f>
        <v>310</v>
      </c>
      <c r="E54" s="1640" t="str">
        <f>'7-11л. МЕНЮ '!I253</f>
        <v>Пром.пр.</v>
      </c>
      <c r="F54" s="240" t="str">
        <f>'7-11л. МЕНЮ '!B253</f>
        <v>Хлеб ржаной</v>
      </c>
      <c r="G54" s="247">
        <f>'7-11л. МЕНЮ '!C253</f>
        <v>20</v>
      </c>
      <c r="H54" s="95"/>
      <c r="I54" s="120"/>
      <c r="J54" s="171"/>
      <c r="K54" s="153"/>
      <c r="L54" s="111"/>
      <c r="M54" s="120"/>
      <c r="N54" s="171"/>
      <c r="O54" s="153"/>
      <c r="P54" s="111"/>
      <c r="Q54" s="101"/>
      <c r="R54" s="109"/>
      <c r="S54" s="101"/>
      <c r="T54" s="101"/>
      <c r="U54" s="101"/>
      <c r="V54" s="101"/>
      <c r="W54" s="201"/>
      <c r="X54" s="202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21"/>
      <c r="AJ54" s="101"/>
      <c r="AK54" s="109"/>
      <c r="AL54" s="101"/>
      <c r="AM54" s="96"/>
      <c r="AN54" s="110"/>
      <c r="AO54" s="138"/>
      <c r="AP54" s="96"/>
      <c r="AQ54" s="95"/>
      <c r="AR54" s="138"/>
      <c r="AS54" s="180"/>
      <c r="AT54" s="180"/>
      <c r="AU54" s="138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</row>
    <row r="55" spans="1:88" ht="15.75" thickBot="1">
      <c r="E55" s="1223" t="s">
        <v>293</v>
      </c>
      <c r="F55" s="1224"/>
      <c r="G55" s="1784">
        <f>'7-11л. МЕНЮ '!C254</f>
        <v>300</v>
      </c>
      <c r="H55" s="95"/>
      <c r="I55" s="119"/>
      <c r="J55" s="96"/>
      <c r="K55" s="91"/>
      <c r="L55" s="146"/>
      <c r="M55" s="110"/>
      <c r="N55" s="96"/>
      <c r="O55" s="91"/>
      <c r="P55" s="543"/>
      <c r="Q55" s="101"/>
      <c r="R55" s="109"/>
      <c r="S55" s="101"/>
      <c r="T55" s="101"/>
      <c r="U55" s="101"/>
      <c r="V55" s="101"/>
      <c r="W55" s="253"/>
      <c r="X55" s="254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96"/>
      <c r="AJ55" s="101"/>
      <c r="AK55" s="109"/>
      <c r="AL55" s="101"/>
      <c r="AM55" s="96"/>
      <c r="AN55" s="95"/>
      <c r="AO55" s="138"/>
      <c r="AP55" s="96"/>
      <c r="AQ55" s="95"/>
      <c r="AR55" s="138"/>
      <c r="AS55" s="180"/>
      <c r="AT55" s="180"/>
      <c r="AU55" s="138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</row>
    <row r="56" spans="1:88" ht="15" customHeight="1">
      <c r="A56" s="3565" t="s">
        <v>205</v>
      </c>
      <c r="B56" s="3566"/>
      <c r="C56" s="59"/>
      <c r="D56" s="59"/>
      <c r="E56" s="59"/>
      <c r="F56" s="59"/>
      <c r="G56" s="59"/>
      <c r="H56" s="154"/>
      <c r="I56" s="721"/>
      <c r="J56" s="101"/>
      <c r="K56" s="101"/>
      <c r="L56" s="111"/>
      <c r="M56" s="101"/>
      <c r="N56" s="101"/>
      <c r="O56" s="101"/>
      <c r="P56" s="111"/>
      <c r="Q56" s="154"/>
      <c r="R56" s="154"/>
      <c r="S56" s="276"/>
      <c r="T56" s="99"/>
      <c r="U56" s="101"/>
      <c r="V56" s="101"/>
      <c r="W56" s="191"/>
      <c r="X56" s="268"/>
      <c r="Y56" s="191"/>
      <c r="Z56" s="268"/>
      <c r="AA56" s="101"/>
      <c r="AB56" s="99"/>
      <c r="AC56" s="187"/>
      <c r="AD56" s="110"/>
      <c r="AE56" s="96"/>
      <c r="AF56" s="95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</row>
    <row r="57" spans="1:88" ht="16.5" customHeight="1" thickBot="1">
      <c r="A57" s="94" t="s">
        <v>486</v>
      </c>
      <c r="D57" s="94" t="str">
        <f>D3</f>
        <v>1 - я   неделя</v>
      </c>
      <c r="E57" s="94"/>
      <c r="F57" t="str">
        <f>F3</f>
        <v>О С Е Н Ь    2024 г.</v>
      </c>
      <c r="H57" s="270"/>
      <c r="I57" s="101"/>
      <c r="J57" s="171"/>
      <c r="K57" s="101"/>
      <c r="L57" s="111"/>
      <c r="M57" s="101"/>
      <c r="N57" s="101"/>
      <c r="O57" s="101"/>
      <c r="P57" s="111"/>
      <c r="Q57" s="110"/>
      <c r="R57" s="96"/>
      <c r="S57" s="95"/>
      <c r="T57" s="99"/>
      <c r="U57" s="101"/>
      <c r="V57" s="101"/>
      <c r="W57" s="95"/>
      <c r="X57" s="132"/>
      <c r="Y57" s="360"/>
      <c r="Z57" s="363"/>
      <c r="AA57" s="101"/>
      <c r="AB57" s="101"/>
      <c r="AC57" s="101"/>
      <c r="AD57" s="197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</row>
    <row r="58" spans="1:88" ht="17.25" customHeight="1">
      <c r="A58" s="34" t="s">
        <v>2</v>
      </c>
      <c r="B58" s="76" t="s">
        <v>3</v>
      </c>
      <c r="C58" s="241" t="s">
        <v>4</v>
      </c>
      <c r="H58" s="101"/>
      <c r="I58" s="110"/>
      <c r="J58" s="96"/>
      <c r="K58" s="91"/>
      <c r="L58" s="101"/>
      <c r="M58" s="101"/>
      <c r="N58" s="109"/>
      <c r="O58" s="101"/>
      <c r="P58" s="1315"/>
      <c r="Q58" s="110"/>
      <c r="R58" s="101"/>
      <c r="S58" s="95"/>
      <c r="T58" s="99"/>
      <c r="U58" s="101"/>
      <c r="V58" s="101"/>
      <c r="W58" s="95"/>
      <c r="X58" s="132"/>
      <c r="Y58" s="171"/>
      <c r="Z58" s="358"/>
      <c r="AA58" s="101"/>
      <c r="AB58" s="101"/>
      <c r="AC58" s="101"/>
      <c r="AD58" s="211"/>
      <c r="AE58" s="191"/>
      <c r="AF58" s="192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</row>
    <row r="59" spans="1:88" ht="15.75" thickBot="1">
      <c r="A59" s="251" t="s">
        <v>5</v>
      </c>
      <c r="B59" s="372"/>
      <c r="C59" s="261" t="s">
        <v>59</v>
      </c>
      <c r="H59" s="101"/>
      <c r="O59" s="101"/>
      <c r="P59" s="116"/>
      <c r="Q59" s="101"/>
      <c r="R59" s="101"/>
      <c r="S59" s="101"/>
      <c r="T59" s="96"/>
      <c r="U59" s="101"/>
      <c r="V59" s="101"/>
      <c r="W59" s="95"/>
      <c r="X59" s="132"/>
      <c r="Y59" s="171"/>
      <c r="Z59" s="358"/>
      <c r="AA59" s="101"/>
      <c r="AB59" s="101"/>
      <c r="AC59" s="101"/>
      <c r="AD59" s="96"/>
      <c r="AE59" s="95"/>
      <c r="AF59" s="132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</row>
    <row r="60" spans="1:88" ht="16.5" thickBot="1">
      <c r="A60" s="1663" t="s">
        <v>221</v>
      </c>
      <c r="B60" s="107"/>
      <c r="C60" s="223"/>
      <c r="H60" s="101"/>
      <c r="O60" s="101"/>
      <c r="P60" s="101"/>
      <c r="Q60" s="101"/>
      <c r="R60" s="101"/>
      <c r="S60" s="101"/>
      <c r="T60" s="96"/>
      <c r="U60" s="101"/>
      <c r="V60" s="101"/>
      <c r="W60" s="95"/>
      <c r="X60" s="138"/>
      <c r="Y60" s="171"/>
      <c r="Z60" s="358"/>
      <c r="AA60" s="101"/>
      <c r="AB60" s="101"/>
      <c r="AC60" s="101"/>
      <c r="AD60" s="96"/>
      <c r="AE60" s="95"/>
      <c r="AF60" s="132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</row>
    <row r="61" spans="1:88">
      <c r="A61" s="232"/>
      <c r="B61" s="332" t="s">
        <v>131</v>
      </c>
      <c r="C61" s="223"/>
      <c r="H61" s="198"/>
      <c r="O61" s="101"/>
      <c r="P61" s="101"/>
      <c r="Q61" s="101"/>
      <c r="R61" s="101"/>
      <c r="S61" s="101"/>
      <c r="T61" s="96"/>
      <c r="U61" s="101"/>
      <c r="V61" s="101"/>
      <c r="W61" s="95"/>
      <c r="X61" s="132"/>
      <c r="Y61" s="171"/>
      <c r="Z61" s="358"/>
      <c r="AA61" s="101"/>
      <c r="AB61" s="101"/>
      <c r="AC61" s="101"/>
      <c r="AD61" s="96"/>
      <c r="AE61" s="95"/>
      <c r="AF61" s="132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</row>
    <row r="62" spans="1:88">
      <c r="A62" s="158" t="str">
        <f>'7-11л. МЕНЮ '!I283</f>
        <v>307/21</v>
      </c>
      <c r="B62" s="258" t="str">
        <f>'7-11л. МЕНЮ '!B283</f>
        <v>Котлета рыбная (минтай)</v>
      </c>
      <c r="C62" s="164">
        <f>'7-11л. МЕНЮ '!C283</f>
        <v>90</v>
      </c>
      <c r="H62" s="211"/>
      <c r="O62" s="101"/>
      <c r="P62" s="101"/>
      <c r="Q62" s="101"/>
      <c r="R62" s="101"/>
      <c r="S62" s="101"/>
      <c r="T62" s="96"/>
      <c r="U62" s="101"/>
      <c r="V62" s="101"/>
      <c r="W62" s="110"/>
      <c r="X62" s="138"/>
      <c r="Y62" s="171"/>
      <c r="Z62" s="358"/>
      <c r="AA62" s="101"/>
      <c r="AB62" s="101"/>
      <c r="AC62" s="101"/>
      <c r="AD62" s="96"/>
      <c r="AE62" s="95"/>
      <c r="AF62" s="138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</row>
    <row r="63" spans="1:88">
      <c r="A63" s="158" t="str">
        <f>'7-11л. МЕНЮ '!I284</f>
        <v>334/22</v>
      </c>
      <c r="B63" s="258" t="str">
        <f>'7-11л. МЕНЮ '!B284</f>
        <v>Рагу из овощей</v>
      </c>
      <c r="C63" s="164">
        <f>'7-11л. МЕНЮ '!C284</f>
        <v>180</v>
      </c>
      <c r="H63" s="96"/>
      <c r="O63" s="101"/>
      <c r="P63" s="101"/>
      <c r="Q63" s="101"/>
      <c r="R63" s="101"/>
      <c r="S63" s="101"/>
      <c r="T63" s="96"/>
      <c r="U63" s="101"/>
      <c r="V63" s="101"/>
      <c r="W63" s="95"/>
      <c r="X63" s="132"/>
      <c r="Y63" s="171"/>
      <c r="Z63" s="358"/>
      <c r="AA63" s="101"/>
      <c r="AB63" s="101"/>
      <c r="AC63" s="101"/>
      <c r="AD63" s="96"/>
      <c r="AE63" s="95"/>
      <c r="AF63" s="132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</row>
    <row r="64" spans="1:88">
      <c r="A64" s="158" t="str">
        <f>'7-11л. МЕНЮ '!I285</f>
        <v>501 /21</v>
      </c>
      <c r="B64" s="258" t="str">
        <f>'7-11л. МЕНЮ '!B285</f>
        <v>Сок фруктовый (персиковый)</v>
      </c>
      <c r="C64" s="164">
        <f>'7-11л. МЕНЮ '!C285</f>
        <v>200</v>
      </c>
      <c r="H64" s="99"/>
      <c r="O64" s="101"/>
      <c r="P64" s="101"/>
      <c r="Q64" s="101"/>
      <c r="R64" s="101"/>
      <c r="S64" s="101"/>
      <c r="T64" s="96"/>
      <c r="U64" s="101"/>
      <c r="V64" s="101"/>
      <c r="W64" s="95"/>
      <c r="X64" s="138"/>
      <c r="Y64" s="171"/>
      <c r="Z64" s="358"/>
      <c r="AA64" s="101"/>
      <c r="AB64" s="101"/>
      <c r="AC64" s="101"/>
      <c r="AD64" s="96"/>
      <c r="AE64" s="110"/>
      <c r="AF64" s="138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</row>
    <row r="65" spans="1:88">
      <c r="A65" s="158" t="str">
        <f>'7-11л. МЕНЮ '!I286</f>
        <v>Пром.пр.</v>
      </c>
      <c r="B65" s="258" t="str">
        <f>'7-11л. МЕНЮ '!B286</f>
        <v>Хлеб пшеничный</v>
      </c>
      <c r="C65" s="164">
        <f>'7-11л. МЕНЮ '!C286</f>
        <v>30</v>
      </c>
      <c r="H65" s="96"/>
      <c r="O65" s="101"/>
      <c r="P65" s="101"/>
      <c r="Q65" s="101"/>
      <c r="R65" s="101"/>
      <c r="S65" s="101"/>
      <c r="T65" s="96"/>
      <c r="U65" s="101"/>
      <c r="V65" s="101"/>
      <c r="W65" s="103"/>
      <c r="X65" s="136"/>
      <c r="Y65" s="360"/>
      <c r="Z65" s="358"/>
      <c r="AA65" s="101"/>
      <c r="AB65" s="101"/>
      <c r="AC65" s="101"/>
      <c r="AD65" s="96"/>
      <c r="AE65" s="95"/>
      <c r="AF65" s="132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</row>
    <row r="66" spans="1:88" ht="12.75" customHeight="1">
      <c r="A66" s="186" t="str">
        <f>'7-11л. МЕНЮ '!I287</f>
        <v>Пром.пр.</v>
      </c>
      <c r="B66" s="240" t="str">
        <f>'7-11л. МЕНЮ '!B287</f>
        <v>Хлеб ржаной</v>
      </c>
      <c r="C66" s="164">
        <f>'7-11л. МЕНЮ '!C287</f>
        <v>20</v>
      </c>
      <c r="H66" s="102"/>
      <c r="O66" s="101"/>
      <c r="P66" s="101"/>
      <c r="Q66" s="101"/>
      <c r="R66" s="101"/>
      <c r="S66" s="101"/>
      <c r="T66" s="96"/>
      <c r="U66" s="101"/>
      <c r="V66" s="101"/>
      <c r="W66" s="95"/>
      <c r="X66" s="138"/>
      <c r="Y66" s="171"/>
      <c r="Z66" s="358"/>
      <c r="AA66" s="101"/>
      <c r="AB66" s="101"/>
      <c r="AC66" s="101"/>
      <c r="AD66" s="96"/>
      <c r="AE66" s="95"/>
      <c r="AF66" s="138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</row>
    <row r="67" spans="1:88" ht="12.75" customHeight="1">
      <c r="A67" s="186" t="str">
        <f>'7-11л. МЕНЮ '!I288</f>
        <v>82 / 21</v>
      </c>
      <c r="B67" s="240" t="str">
        <f>'7-11л. МЕНЮ '!B288</f>
        <v>Фрукты свежие (банан)</v>
      </c>
      <c r="C67" s="164">
        <f>'7-11л. МЕНЮ '!C288</f>
        <v>105</v>
      </c>
      <c r="H67" s="96"/>
      <c r="O67" s="101"/>
      <c r="P67" s="101"/>
      <c r="Q67" s="101"/>
      <c r="R67" s="101"/>
      <c r="S67" s="101"/>
      <c r="T67" s="122"/>
      <c r="U67" s="101"/>
      <c r="V67" s="101"/>
      <c r="W67" s="181"/>
      <c r="X67" s="359"/>
      <c r="Y67" s="171"/>
      <c r="Z67" s="358"/>
      <c r="AA67" s="101"/>
      <c r="AB67" s="101"/>
      <c r="AC67" s="101"/>
      <c r="AD67" s="102"/>
      <c r="AE67" s="103"/>
      <c r="AF67" s="136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</row>
    <row r="68" spans="1:88" ht="13.5" customHeight="1" thickBot="1">
      <c r="A68" s="1223" t="s">
        <v>291</v>
      </c>
      <c r="B68" s="1224"/>
      <c r="C68" s="1783">
        <f>'7-11л. МЕНЮ '!C289</f>
        <v>625</v>
      </c>
      <c r="H68" s="106"/>
      <c r="O68" s="101"/>
      <c r="P68" s="101"/>
      <c r="Q68" s="101"/>
      <c r="R68" s="101"/>
      <c r="S68" s="101"/>
      <c r="T68" s="101"/>
      <c r="U68" s="101"/>
      <c r="V68" s="101"/>
      <c r="W68" s="181"/>
      <c r="X68" s="359"/>
      <c r="Y68" s="171"/>
      <c r="Z68" s="358"/>
      <c r="AA68" s="101"/>
      <c r="AB68" s="101"/>
      <c r="AC68" s="101"/>
      <c r="AD68" s="96"/>
      <c r="AE68" s="95"/>
      <c r="AF68" s="138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</row>
    <row r="69" spans="1:88" ht="15.75">
      <c r="A69" s="568"/>
      <c r="B69" s="332" t="s">
        <v>108</v>
      </c>
      <c r="C69" s="223"/>
      <c r="H69" s="267"/>
      <c r="I69" s="99"/>
      <c r="J69" s="108"/>
      <c r="K69" s="327"/>
      <c r="L69" s="116"/>
      <c r="M69" s="101"/>
      <c r="N69" s="101"/>
      <c r="O69" s="101"/>
      <c r="P69" s="101"/>
      <c r="Q69" s="101"/>
      <c r="R69" s="101"/>
      <c r="S69" s="101"/>
      <c r="T69" s="96"/>
      <c r="U69" s="101"/>
      <c r="V69" s="101"/>
      <c r="W69" s="181"/>
      <c r="X69" s="359"/>
      <c r="Y69" s="171"/>
      <c r="Z69" s="358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</row>
    <row r="70" spans="1:88" ht="15.75">
      <c r="A70" s="1553" t="str">
        <f>'7-11л. МЕНЮ '!I293</f>
        <v>22 / 21</v>
      </c>
      <c r="B70" s="1774" t="str">
        <f>'7-11л. МЕНЮ '!B293</f>
        <v xml:space="preserve">Морковь с яблоком </v>
      </c>
      <c r="C70" s="1554">
        <f>'7-11л. МЕНЮ '!C293</f>
        <v>60</v>
      </c>
      <c r="D70" s="2021" t="s">
        <v>444</v>
      </c>
      <c r="E70" s="1" t="s">
        <v>445</v>
      </c>
      <c r="F70" s="73"/>
      <c r="H70" s="211"/>
      <c r="I70" s="110"/>
      <c r="J70" s="460"/>
      <c r="K70" s="93"/>
      <c r="L70" s="116"/>
      <c r="M70" s="101"/>
      <c r="N70" s="101"/>
      <c r="O70" s="101"/>
      <c r="P70" s="101"/>
      <c r="Q70" s="101"/>
      <c r="R70" s="101"/>
      <c r="S70" s="101"/>
      <c r="T70" s="96"/>
      <c r="U70" s="101"/>
      <c r="V70" s="101"/>
      <c r="W70" s="181"/>
      <c r="X70" s="359"/>
      <c r="Y70" s="171"/>
      <c r="Z70" s="358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</row>
    <row r="71" spans="1:88" ht="15.75">
      <c r="A71" s="1553" t="str">
        <f>'7-11л. МЕНЮ '!I294</f>
        <v>117-105/17</v>
      </c>
      <c r="B71" s="1774" t="str">
        <f>'7-11л. МЕНЮ '!B294</f>
        <v>Суп с крупой и мясными фрикадельками</v>
      </c>
      <c r="C71" s="1554">
        <f>'7-11л. МЕНЮ '!C294</f>
        <v>200</v>
      </c>
      <c r="D71" s="1091"/>
      <c r="E71" s="517" t="s">
        <v>446</v>
      </c>
      <c r="F71" s="73"/>
      <c r="H71" s="112"/>
      <c r="I71" s="110"/>
      <c r="J71" s="96"/>
      <c r="K71" s="91"/>
      <c r="L71" s="116"/>
      <c r="M71" s="101"/>
      <c r="N71" s="101"/>
      <c r="O71" s="101"/>
      <c r="P71" s="101"/>
      <c r="Q71" s="101"/>
      <c r="R71" s="101"/>
      <c r="S71" s="101"/>
      <c r="T71" s="96"/>
      <c r="U71" s="95"/>
      <c r="V71" s="101"/>
      <c r="W71" s="181"/>
      <c r="X71" s="359"/>
      <c r="Y71" s="171"/>
      <c r="Z71" s="358"/>
      <c r="AA71" s="101"/>
      <c r="AB71" s="101"/>
      <c r="AC71" s="101"/>
      <c r="AD71" s="101"/>
      <c r="AE71" s="110"/>
      <c r="AF71" s="96"/>
      <c r="AG71" s="95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</row>
    <row r="72" spans="1:88" ht="15.75">
      <c r="A72" s="1553" t="str">
        <f>'7-11л. МЕНЮ '!I295</f>
        <v>437/22</v>
      </c>
      <c r="B72" s="1774" t="str">
        <f>'7-11л. МЕНЮ '!B295</f>
        <v xml:space="preserve">Сырники из творога </v>
      </c>
      <c r="C72" s="1554">
        <f>'7-11л. МЕНЮ '!C295</f>
        <v>180</v>
      </c>
      <c r="D72" s="2021" t="s">
        <v>444</v>
      </c>
      <c r="E72" s="3374" t="s">
        <v>972</v>
      </c>
      <c r="H72" s="112"/>
      <c r="I72" s="110"/>
      <c r="J72" s="96"/>
      <c r="K72" s="91"/>
      <c r="L72" s="116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81"/>
      <c r="X72" s="359"/>
      <c r="Y72" s="171"/>
      <c r="Z72" s="358"/>
      <c r="AA72" s="101"/>
      <c r="AB72" s="101"/>
      <c r="AC72" s="101"/>
      <c r="AD72" s="101"/>
      <c r="AE72" s="110"/>
      <c r="AF72" s="96"/>
      <c r="AG72" s="95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</row>
    <row r="73" spans="1:88" ht="17.25" customHeight="1">
      <c r="A73" s="1230" t="str">
        <f>'7-11л. МЕНЮ '!I296</f>
        <v>687/22</v>
      </c>
      <c r="B73" s="2179" t="str">
        <f>'7-11л. МЕНЮ '!B296</f>
        <v>и / соус  абрикосовый</v>
      </c>
      <c r="C73" s="2213">
        <f>'7-11л. МЕНЮ '!C296</f>
        <v>30</v>
      </c>
      <c r="E73" s="517" t="s">
        <v>971</v>
      </c>
      <c r="H73" s="96"/>
      <c r="I73" s="120"/>
      <c r="J73" s="96"/>
      <c r="K73" s="91"/>
      <c r="L73" s="93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81"/>
      <c r="X73" s="359"/>
      <c r="Y73" s="171"/>
      <c r="Z73" s="358"/>
      <c r="AA73" s="101"/>
      <c r="AB73" s="101"/>
      <c r="AC73" s="101"/>
      <c r="AD73" s="101"/>
      <c r="AE73" s="134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</row>
    <row r="74" spans="1:88" ht="15.75">
      <c r="A74" s="614" t="str">
        <f>'7-11л. МЕНЮ '!I297</f>
        <v>502 / 21</v>
      </c>
      <c r="B74" s="3193" t="str">
        <f>'7-11л. МЕНЮ '!B297</f>
        <v>Какао с молоком и витаминами</v>
      </c>
      <c r="C74" s="1776">
        <f>'7-11л. МЕНЮ '!C297</f>
        <v>190</v>
      </c>
      <c r="D74" s="73" t="s">
        <v>973</v>
      </c>
      <c r="E74" s="530" t="s">
        <v>974</v>
      </c>
      <c r="F74" s="517"/>
      <c r="H74" s="96"/>
      <c r="I74" s="101"/>
      <c r="J74" s="96"/>
      <c r="K74" s="99"/>
      <c r="L74" s="9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81"/>
      <c r="X74" s="359"/>
      <c r="Y74" s="171"/>
      <c r="Z74" s="358"/>
      <c r="AA74" s="101"/>
      <c r="AB74" s="101"/>
      <c r="AC74" s="101"/>
      <c r="AD74" s="101"/>
      <c r="AE74" s="211"/>
      <c r="AF74" s="191"/>
      <c r="AG74" s="192"/>
      <c r="AH74" s="197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</row>
    <row r="75" spans="1:88" ht="15.75">
      <c r="A75" s="1553" t="str">
        <f>'7-11л. МЕНЮ '!I298</f>
        <v>Пром.пр.</v>
      </c>
      <c r="B75" s="1774" t="str">
        <f>'7-11л. МЕНЮ '!B298</f>
        <v>Хлеб пшеничный</v>
      </c>
      <c r="C75" s="1554">
        <f>'7-11л. МЕНЮ '!C298</f>
        <v>30</v>
      </c>
      <c r="E75" s="60" t="s">
        <v>975</v>
      </c>
      <c r="F75" s="517"/>
      <c r="H75" s="96"/>
      <c r="I75" s="2243"/>
      <c r="J75" s="96"/>
      <c r="K75" s="93"/>
      <c r="L75" s="93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81"/>
      <c r="X75" s="359"/>
      <c r="Y75" s="171"/>
      <c r="Z75" s="358"/>
      <c r="AA75" s="101"/>
      <c r="AB75" s="101"/>
      <c r="AC75" s="101"/>
      <c r="AD75" s="101"/>
      <c r="AE75" s="96"/>
      <c r="AF75" s="95"/>
      <c r="AG75" s="132"/>
      <c r="AH75" s="211"/>
      <c r="AI75" s="191"/>
      <c r="AJ75" s="192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</row>
    <row r="76" spans="1:88">
      <c r="A76" s="1553" t="str">
        <f>'7-11л. МЕНЮ '!I299</f>
        <v>Пром.пр.</v>
      </c>
      <c r="B76" s="1774" t="str">
        <f>'7-11л. МЕНЮ '!B299</f>
        <v>Хлеб ржаной</v>
      </c>
      <c r="C76" s="1554">
        <f>'7-11л. МЕНЮ '!C299</f>
        <v>20</v>
      </c>
      <c r="E76" s="3375" t="s">
        <v>976</v>
      </c>
      <c r="H76" s="100"/>
      <c r="I76" s="2243"/>
      <c r="J76" s="96"/>
      <c r="K76" s="93"/>
      <c r="L76" s="9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10"/>
      <c r="AD76" s="106"/>
      <c r="AE76" s="96"/>
      <c r="AF76" s="95"/>
      <c r="AG76" s="132"/>
      <c r="AH76" s="96"/>
      <c r="AI76" s="95"/>
      <c r="AJ76" s="132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</row>
    <row r="77" spans="1:88" ht="15.75" thickBot="1">
      <c r="A77" s="1689" t="s">
        <v>292</v>
      </c>
      <c r="B77" s="2002"/>
      <c r="C77" s="2230">
        <f>'7-11л. МЕНЮ '!C300</f>
        <v>710</v>
      </c>
      <c r="E77" s="517" t="s">
        <v>977</v>
      </c>
      <c r="H77" s="346"/>
      <c r="I77" s="101"/>
      <c r="J77" s="109"/>
      <c r="K77" s="101"/>
      <c r="L77" s="93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206"/>
      <c r="AA77" s="101"/>
      <c r="AB77" s="101"/>
      <c r="AC77" s="110"/>
      <c r="AD77" s="96"/>
      <c r="AE77" s="96"/>
      <c r="AF77" s="95"/>
      <c r="AG77" s="132"/>
      <c r="AH77" s="96"/>
      <c r="AI77" s="95"/>
      <c r="AJ77" s="132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</row>
    <row r="78" spans="1:88">
      <c r="A78" s="568"/>
      <c r="B78" s="332" t="s">
        <v>199</v>
      </c>
      <c r="C78" s="637"/>
      <c r="D78" s="1091"/>
      <c r="E78" s="517" t="s">
        <v>978</v>
      </c>
      <c r="F78" s="73"/>
      <c r="H78" s="101"/>
      <c r="I78" s="1610"/>
      <c r="J78" s="109"/>
      <c r="K78" s="213"/>
      <c r="L78" s="327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27"/>
      <c r="X78" s="101"/>
      <c r="Y78" s="101"/>
      <c r="Z78" s="101"/>
      <c r="AA78" s="101"/>
      <c r="AB78" s="101"/>
      <c r="AC78" s="101"/>
      <c r="AD78" s="101"/>
      <c r="AE78" s="96"/>
      <c r="AF78" s="272"/>
      <c r="AG78" s="273"/>
      <c r="AH78" s="96"/>
      <c r="AI78" s="95"/>
      <c r="AJ78" s="132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</row>
    <row r="79" spans="1:88" ht="13.5" customHeight="1">
      <c r="A79" s="1666" t="str">
        <f>'7-11л. МЕНЮ '!I304</f>
        <v>827/22</v>
      </c>
      <c r="B79" s="258" t="str">
        <f>'7-11л. МЕНЮ '!B304</f>
        <v>Компот из яблок с лимоном</v>
      </c>
      <c r="C79" s="635">
        <f>'7-11л. МЕНЮ '!C304</f>
        <v>200</v>
      </c>
      <c r="D79" s="73" t="s">
        <v>979</v>
      </c>
      <c r="E79" s="724" t="s">
        <v>980</v>
      </c>
      <c r="H79" s="546"/>
      <c r="I79" s="120"/>
      <c r="J79" s="171"/>
      <c r="K79" s="153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27"/>
      <c r="X79" s="101"/>
      <c r="Y79" s="101"/>
      <c r="Z79" s="101"/>
      <c r="AA79" s="101"/>
      <c r="AB79" s="101"/>
      <c r="AC79" s="101"/>
      <c r="AD79" s="101"/>
      <c r="AE79" s="96"/>
      <c r="AF79" s="272"/>
      <c r="AG79" s="273"/>
      <c r="AH79" s="96"/>
      <c r="AI79" s="95"/>
      <c r="AJ79" s="138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</row>
    <row r="80" spans="1:88" ht="12.75" customHeight="1">
      <c r="A80" s="158" t="str">
        <f>'7-11л. МЕНЮ '!I305</f>
        <v>301 / 21</v>
      </c>
      <c r="B80" s="258" t="str">
        <f>'7-11л. МЕНЮ '!B305</f>
        <v>Рыба, запечённая с яйцом</v>
      </c>
      <c r="C80" s="635">
        <f>'7-11л. МЕНЮ '!C305</f>
        <v>90</v>
      </c>
      <c r="E80" s="517" t="s">
        <v>447</v>
      </c>
      <c r="H80" s="514"/>
      <c r="I80" s="110"/>
      <c r="J80" s="96"/>
      <c r="K80" s="9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27"/>
      <c r="X80" s="101"/>
      <c r="Y80" s="101"/>
      <c r="Z80" s="101"/>
      <c r="AA80" s="101"/>
      <c r="AB80" s="101"/>
      <c r="AC80" s="101"/>
      <c r="AD80" s="101"/>
      <c r="AE80" s="96"/>
      <c r="AF80" s="252"/>
      <c r="AG80" s="132"/>
      <c r="AH80" s="96"/>
      <c r="AI80" s="95"/>
      <c r="AJ80" s="132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</row>
    <row r="81" spans="1:88">
      <c r="A81" s="186" t="str">
        <f>'7-11л. МЕНЮ '!I306</f>
        <v>Пром.пр.</v>
      </c>
      <c r="B81" s="240" t="str">
        <f>'7-11л. МЕНЮ '!B306</f>
        <v>Хлеб пшеничный</v>
      </c>
      <c r="C81" s="1681">
        <f>'7-11л. МЕНЮ '!C306</f>
        <v>20</v>
      </c>
      <c r="H81" s="116"/>
      <c r="I81" s="120"/>
      <c r="J81" s="2655"/>
      <c r="K81" s="9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27"/>
      <c r="X81" s="101"/>
      <c r="Y81" s="101"/>
      <c r="Z81" s="101"/>
      <c r="AA81" s="101"/>
      <c r="AB81" s="101"/>
      <c r="AC81" s="101"/>
      <c r="AD81" s="101"/>
      <c r="AE81" s="96"/>
      <c r="AF81" s="95"/>
      <c r="AG81" s="132"/>
      <c r="AH81" s="96"/>
      <c r="AI81" s="110"/>
      <c r="AJ81" s="138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</row>
    <row r="82" spans="1:88" ht="15.75" thickBot="1">
      <c r="A82" s="1223" t="s">
        <v>293</v>
      </c>
      <c r="B82" s="1211"/>
      <c r="C82" s="1886">
        <f>'7-11л. МЕНЮ '!C307</f>
        <v>310</v>
      </c>
      <c r="H82" s="502"/>
      <c r="I82" s="110"/>
      <c r="J82" s="96"/>
      <c r="K82" s="93"/>
      <c r="L82" s="101"/>
      <c r="M82" s="101"/>
      <c r="N82" s="101"/>
      <c r="O82" s="101"/>
      <c r="P82" s="101"/>
      <c r="Q82" s="101"/>
      <c r="R82" s="109"/>
      <c r="S82" s="101"/>
      <c r="T82" s="101"/>
      <c r="U82" s="101"/>
      <c r="V82" s="101"/>
      <c r="W82" s="191"/>
      <c r="X82" s="268"/>
      <c r="Y82" s="191"/>
      <c r="Z82" s="268"/>
      <c r="AA82" s="101"/>
      <c r="AB82" s="99"/>
      <c r="AC82" s="187"/>
      <c r="AD82" s="101"/>
      <c r="AE82" s="99"/>
      <c r="AF82" s="95"/>
      <c r="AG82" s="127"/>
      <c r="AH82" s="96"/>
      <c r="AI82" s="95"/>
      <c r="AJ82" s="132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</row>
    <row r="83" spans="1:88" ht="12.75" customHeight="1" thickBot="1">
      <c r="D83" s="372" t="s">
        <v>123</v>
      </c>
      <c r="H83" s="546"/>
      <c r="I83" s="101"/>
      <c r="J83" s="101"/>
      <c r="K83" s="101"/>
      <c r="L83" s="101"/>
      <c r="M83" s="101"/>
      <c r="N83" s="101"/>
      <c r="O83" s="101"/>
      <c r="P83" s="101"/>
      <c r="Q83" s="154"/>
      <c r="R83" s="109"/>
      <c r="S83" s="101"/>
      <c r="T83" s="101"/>
      <c r="U83" s="101"/>
      <c r="V83" s="278"/>
      <c r="W83" s="95"/>
      <c r="X83" s="138"/>
      <c r="Y83" s="357"/>
      <c r="Z83" s="358"/>
      <c r="AA83" s="101"/>
      <c r="AB83" s="101"/>
      <c r="AC83" s="101"/>
      <c r="AD83" s="101"/>
      <c r="AE83" s="96"/>
      <c r="AF83" s="95"/>
      <c r="AG83" s="138"/>
      <c r="AH83" s="96"/>
      <c r="AI83" s="95"/>
      <c r="AJ83" s="138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</row>
    <row r="84" spans="1:88" ht="13.5" customHeight="1">
      <c r="A84" s="34" t="s">
        <v>2</v>
      </c>
      <c r="B84" s="76" t="s">
        <v>3</v>
      </c>
      <c r="C84" s="241" t="s">
        <v>4</v>
      </c>
      <c r="E84" s="34" t="s">
        <v>2</v>
      </c>
      <c r="F84" s="76" t="s">
        <v>3</v>
      </c>
      <c r="G84" s="241" t="s">
        <v>4</v>
      </c>
      <c r="H84" s="101"/>
      <c r="I84" s="101"/>
      <c r="J84" s="101"/>
      <c r="K84" s="101"/>
      <c r="L84" s="116"/>
      <c r="M84" s="101"/>
      <c r="N84" s="101"/>
      <c r="O84" s="101"/>
      <c r="P84" s="101"/>
      <c r="Q84" s="110"/>
      <c r="R84" s="96"/>
      <c r="S84" s="95"/>
      <c r="T84" s="101"/>
      <c r="U84" s="101"/>
      <c r="V84" s="278"/>
      <c r="W84" s="95"/>
      <c r="X84" s="138"/>
      <c r="Y84" s="171"/>
      <c r="Z84" s="358"/>
      <c r="AA84" s="101"/>
      <c r="AB84" s="101"/>
      <c r="AC84" s="101"/>
      <c r="AD84" s="101"/>
      <c r="AE84" s="96"/>
      <c r="AF84" s="95"/>
      <c r="AG84" s="138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</row>
    <row r="85" spans="1:88" ht="14.25" customHeight="1" thickBot="1">
      <c r="A85" s="251" t="s">
        <v>5</v>
      </c>
      <c r="B85" s="372"/>
      <c r="C85" s="261" t="s">
        <v>59</v>
      </c>
      <c r="E85" s="251" t="s">
        <v>5</v>
      </c>
      <c r="F85" s="372"/>
      <c r="G85" s="261" t="s">
        <v>59</v>
      </c>
      <c r="H85" s="101"/>
      <c r="I85" s="101"/>
      <c r="J85" s="101"/>
      <c r="K85" s="101"/>
      <c r="L85" s="116"/>
      <c r="M85" s="721"/>
      <c r="N85" s="101"/>
      <c r="O85" s="109"/>
      <c r="P85" s="101"/>
      <c r="Q85" s="110"/>
      <c r="R85" s="101"/>
      <c r="S85" s="95"/>
      <c r="T85" s="93"/>
      <c r="U85" s="101"/>
      <c r="V85" s="96"/>
      <c r="W85" s="95"/>
      <c r="X85" s="138"/>
      <c r="Y85" s="171"/>
      <c r="Z85" s="358"/>
      <c r="AA85" s="101"/>
      <c r="AB85" s="101"/>
      <c r="AC85" s="101"/>
      <c r="AD85" s="101"/>
      <c r="AE85" s="96"/>
      <c r="AF85" s="95"/>
      <c r="AG85" s="138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</row>
    <row r="86" spans="1:88" ht="14.25" customHeight="1" thickBot="1">
      <c r="A86" s="1679" t="s">
        <v>222</v>
      </c>
      <c r="B86" s="107"/>
      <c r="C86" s="1551"/>
      <c r="E86" s="1549" t="s">
        <v>223</v>
      </c>
      <c r="F86" s="107"/>
      <c r="G86" s="1551"/>
      <c r="H86" s="101"/>
      <c r="I86" s="101"/>
      <c r="J86" s="101"/>
      <c r="K86" s="101"/>
      <c r="L86" s="116"/>
      <c r="M86" s="101"/>
      <c r="N86" s="171"/>
      <c r="O86" s="101"/>
      <c r="P86" s="101"/>
      <c r="Q86" s="101"/>
      <c r="R86" s="101"/>
      <c r="S86" s="101"/>
      <c r="T86" s="99"/>
      <c r="U86" s="101"/>
      <c r="V86" s="96"/>
      <c r="W86" s="95"/>
      <c r="X86" s="138"/>
      <c r="Y86" s="171"/>
      <c r="Z86" s="358"/>
      <c r="AA86" s="101"/>
      <c r="AB86" s="101"/>
      <c r="AC86" s="101"/>
      <c r="AD86" s="101"/>
      <c r="AE86" s="96"/>
      <c r="AF86" s="100"/>
      <c r="AG86" s="127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</row>
    <row r="87" spans="1:88" ht="12.75" customHeight="1">
      <c r="A87" s="232"/>
      <c r="B87" s="332" t="s">
        <v>131</v>
      </c>
      <c r="C87" s="223"/>
      <c r="E87" s="232"/>
      <c r="F87" s="332" t="s">
        <v>131</v>
      </c>
      <c r="G87" s="223"/>
      <c r="H87" s="96"/>
      <c r="I87" s="120"/>
      <c r="J87" s="112"/>
      <c r="K87" s="93"/>
      <c r="L87" s="116"/>
      <c r="M87" s="120"/>
      <c r="N87" s="108"/>
      <c r="O87" s="91"/>
      <c r="P87" s="101"/>
      <c r="Q87" s="101"/>
      <c r="R87" s="101"/>
      <c r="S87" s="101"/>
      <c r="T87" s="99"/>
      <c r="U87" s="101"/>
      <c r="V87" s="102"/>
      <c r="W87" s="279"/>
      <c r="X87" s="280"/>
      <c r="Y87" s="171"/>
      <c r="Z87" s="358"/>
      <c r="AA87" s="101"/>
      <c r="AB87" s="101"/>
      <c r="AC87" s="101"/>
      <c r="AD87" s="101"/>
      <c r="AE87" s="96"/>
      <c r="AF87" s="214"/>
      <c r="AG87" s="274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</row>
    <row r="88" spans="1:88" ht="13.5" customHeight="1">
      <c r="A88" s="1553" t="str">
        <f>'7-11л. МЕНЮ '!I338</f>
        <v>268 / 21</v>
      </c>
      <c r="B88" s="1941" t="str">
        <f>'7-11л. МЕНЮ '!B338</f>
        <v>Омлет натуральный и /овощи</v>
      </c>
      <c r="C88" s="164">
        <f>'7-11л. МЕНЮ '!C338</f>
        <v>140</v>
      </c>
      <c r="E88" s="1674" t="str">
        <f>'7-11л. МЕНЮ '!I394</f>
        <v>52/22</v>
      </c>
      <c r="F88" s="250" t="str">
        <f>'7-11л. МЕНЮ '!B394</f>
        <v>Огурец с капустой</v>
      </c>
      <c r="G88" s="635">
        <f>'7-11л. МЕНЮ '!C394</f>
        <v>65</v>
      </c>
      <c r="H88" s="101"/>
      <c r="I88" s="120"/>
      <c r="J88" s="100"/>
      <c r="K88" s="91"/>
      <c r="L88" s="1241"/>
      <c r="M88" s="119"/>
      <c r="N88" s="96"/>
      <c r="O88" s="93"/>
      <c r="P88" s="101"/>
      <c r="Q88" s="101"/>
      <c r="R88" s="101"/>
      <c r="S88" s="101"/>
      <c r="T88" s="99"/>
      <c r="U88" s="101"/>
      <c r="V88" s="102"/>
      <c r="W88" s="103"/>
      <c r="X88" s="136"/>
      <c r="Y88" s="365"/>
      <c r="Z88" s="358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</row>
    <row r="89" spans="1:88" ht="16.5" customHeight="1">
      <c r="A89" s="1230" t="str">
        <f>'7-11л. МЕНЮ '!I339</f>
        <v>157 / 21</v>
      </c>
      <c r="B89" s="165" t="str">
        <f>'7-11л. МЕНЮ '!B339</f>
        <v>консервированные отварные (сложный гарнир)</v>
      </c>
      <c r="C89" s="1677">
        <f>'7-11л. МЕНЮ '!C339</f>
        <v>80</v>
      </c>
      <c r="E89" s="1674" t="str">
        <f>'7-11л. МЕНЮ '!I395</f>
        <v>299/21</v>
      </c>
      <c r="F89" s="250" t="str">
        <f>'7-11л. МЕНЮ '!B395</f>
        <v>Рыба тушёная в томате с овощами</v>
      </c>
      <c r="G89" s="635">
        <f>'7-11л. МЕНЮ '!C395</f>
        <v>90</v>
      </c>
      <c r="H89" s="197"/>
      <c r="I89" s="2245"/>
      <c r="J89" s="96"/>
      <c r="K89" s="93"/>
      <c r="L89" s="116"/>
      <c r="M89" s="101"/>
      <c r="N89" s="96"/>
      <c r="O89" s="101"/>
      <c r="P89" s="101"/>
      <c r="Q89" s="101"/>
      <c r="R89" s="101"/>
      <c r="S89" s="101"/>
      <c r="T89" s="96"/>
      <c r="U89" s="101"/>
      <c r="V89" s="102"/>
      <c r="W89" s="252"/>
      <c r="X89" s="132"/>
      <c r="Y89" s="171"/>
      <c r="Z89" s="358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</row>
    <row r="90" spans="1:88" ht="15" customHeight="1">
      <c r="A90" s="614" t="str">
        <f>'7-11л. МЕНЮ '!I340</f>
        <v>54-23гн/22</v>
      </c>
      <c r="B90" s="728" t="str">
        <f>'7-11л. МЕНЮ '!B340</f>
        <v>Кофейный напиток с молоком</v>
      </c>
      <c r="C90" s="1556">
        <f>'7-11л. МЕНЮ '!C340</f>
        <v>200</v>
      </c>
      <c r="E90" s="1674" t="str">
        <f>'7-11л. МЕНЮ '!I396</f>
        <v>312 /17</v>
      </c>
      <c r="F90" s="250" t="str">
        <f>'7-11л. МЕНЮ '!B396</f>
        <v>Пюре картофельное</v>
      </c>
      <c r="G90" s="635">
        <f>'7-11л. МЕНЮ '!C396</f>
        <v>180</v>
      </c>
      <c r="H90" s="211"/>
      <c r="I90" s="2243"/>
      <c r="J90" s="96"/>
      <c r="K90" s="93"/>
      <c r="L90" s="101"/>
      <c r="M90" s="110"/>
      <c r="N90" s="96"/>
      <c r="O90" s="91"/>
      <c r="P90" s="101"/>
      <c r="Q90" s="101"/>
      <c r="R90" s="101"/>
      <c r="S90" s="101"/>
      <c r="T90" s="96"/>
      <c r="U90" s="101"/>
      <c r="V90" s="102"/>
      <c r="W90" s="95"/>
      <c r="X90" s="132"/>
      <c r="Y90" s="171"/>
      <c r="Z90" s="358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</row>
    <row r="91" spans="1:88" ht="14.25" customHeight="1">
      <c r="A91" s="1553" t="str">
        <f>'7-11л. МЕНЮ '!I341</f>
        <v>Пром.пр.</v>
      </c>
      <c r="B91" s="258" t="str">
        <f>'7-11л. МЕНЮ '!B341</f>
        <v>Хлеб пшеничный</v>
      </c>
      <c r="C91" s="164">
        <f>'7-11л. МЕНЮ '!C341</f>
        <v>50</v>
      </c>
      <c r="E91" s="1674" t="str">
        <f>'7-11л. МЕНЮ '!I397</f>
        <v>784 /22</v>
      </c>
      <c r="F91" s="250" t="str">
        <f>'7-11л. МЕНЮ '!B397</f>
        <v>Кисель   абрикосовый</v>
      </c>
      <c r="G91" s="635">
        <f>'7-11л. МЕНЮ '!C397</f>
        <v>180</v>
      </c>
      <c r="H91" s="96"/>
      <c r="I91" s="2243"/>
      <c r="J91" s="96"/>
      <c r="K91" s="93"/>
      <c r="L91" s="101"/>
      <c r="M91" s="110"/>
      <c r="N91" s="96"/>
      <c r="O91" s="111"/>
      <c r="P91" s="101"/>
      <c r="Q91" s="101"/>
      <c r="R91" s="101"/>
      <c r="S91" s="101"/>
      <c r="T91" s="96"/>
      <c r="U91" s="101"/>
      <c r="V91" s="99"/>
      <c r="W91" s="95"/>
      <c r="X91" s="127"/>
      <c r="Y91" s="360"/>
      <c r="Z91" s="358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</row>
    <row r="92" spans="1:88" ht="13.5" customHeight="1">
      <c r="A92" s="1553" t="str">
        <f>'7-11л. МЕНЮ '!I342</f>
        <v>Пром.пр.</v>
      </c>
      <c r="B92" s="258" t="str">
        <f>'7-11л. МЕНЮ '!B342</f>
        <v>Хлеб ржаной</v>
      </c>
      <c r="C92" s="164">
        <f>'7-11л. МЕНЮ '!C342</f>
        <v>20</v>
      </c>
      <c r="E92" s="2469" t="str">
        <f>'7-11л. МЕНЮ '!I398</f>
        <v>Пром.пр.</v>
      </c>
      <c r="F92" s="250" t="str">
        <f>'7-11л. МЕНЮ '!B398</f>
        <v>Хлеб пшеничный</v>
      </c>
      <c r="G92" s="635">
        <f>'7-11л. МЕНЮ '!C398</f>
        <v>50</v>
      </c>
      <c r="H92" s="99"/>
      <c r="I92" s="546"/>
      <c r="J92" s="96"/>
      <c r="K92" s="91"/>
      <c r="L92" s="101"/>
      <c r="M92" s="2243"/>
      <c r="N92" s="96"/>
      <c r="O92" s="93"/>
      <c r="P92" s="101"/>
      <c r="Q92" s="101"/>
      <c r="R92" s="101"/>
      <c r="S92" s="101"/>
      <c r="T92" s="96"/>
      <c r="U92" s="101"/>
      <c r="V92" s="96"/>
      <c r="W92" s="95"/>
      <c r="X92" s="138"/>
      <c r="Y92" s="171"/>
      <c r="Z92" s="358"/>
      <c r="AA92" s="101"/>
      <c r="AB92" s="101"/>
      <c r="AC92" s="101"/>
      <c r="AD92" s="101"/>
      <c r="AE92" s="101"/>
      <c r="AF92" s="101"/>
      <c r="AG92" s="96"/>
      <c r="AH92" s="96"/>
      <c r="AI92" s="96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</row>
    <row r="93" spans="1:88" ht="12.75" customHeight="1">
      <c r="A93" s="1923" t="str">
        <f>'7-11л. МЕНЮ '!I343</f>
        <v xml:space="preserve">338 / 17 </v>
      </c>
      <c r="B93" s="240" t="str">
        <f>'7-11л. МЕНЮ '!B343</f>
        <v>Фрукты свежие (яблоко)</v>
      </c>
      <c r="C93" s="229">
        <f>'7-11л. МЕНЮ '!C343</f>
        <v>105</v>
      </c>
      <c r="E93" s="2469" t="str">
        <f>'7-11л. МЕНЮ '!I399</f>
        <v>Пром.пр.</v>
      </c>
      <c r="F93" s="250" t="str">
        <f>'7-11л. МЕНЮ '!B399</f>
        <v>Хлеб ржаной</v>
      </c>
      <c r="G93" s="635">
        <f>'7-11л. МЕНЮ '!C399</f>
        <v>30</v>
      </c>
      <c r="H93" s="96"/>
      <c r="I93" s="1610"/>
      <c r="J93" s="109"/>
      <c r="K93" s="2509"/>
      <c r="L93" s="101"/>
      <c r="M93" s="2243"/>
      <c r="N93" s="96"/>
      <c r="O93" s="93"/>
      <c r="P93" s="101"/>
      <c r="Q93" s="101"/>
      <c r="R93" s="101"/>
      <c r="S93" s="101"/>
      <c r="T93" s="96"/>
      <c r="U93" s="101"/>
      <c r="V93" s="96"/>
      <c r="W93" s="95"/>
      <c r="X93" s="138"/>
      <c r="Y93" s="171"/>
      <c r="Z93" s="358"/>
      <c r="AA93" s="101"/>
      <c r="AB93" s="101"/>
      <c r="AC93" s="101"/>
      <c r="AD93" s="101"/>
      <c r="AE93" s="101"/>
      <c r="AF93" s="101"/>
      <c r="AG93" s="101"/>
      <c r="AH93" s="101"/>
      <c r="AI93" s="121"/>
      <c r="AJ93" s="99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</row>
    <row r="94" spans="1:88" ht="14.25" customHeight="1" thickBot="1">
      <c r="A94" s="1223" t="s">
        <v>291</v>
      </c>
      <c r="B94" s="1224"/>
      <c r="C94" s="1940">
        <f>'7-11л. МЕНЮ '!C344</f>
        <v>595</v>
      </c>
      <c r="E94" s="1223" t="s">
        <v>291</v>
      </c>
      <c r="F94" s="1224"/>
      <c r="G94" s="1784">
        <f>'7-11л. МЕНЮ '!C400</f>
        <v>595</v>
      </c>
      <c r="H94" s="96"/>
      <c r="I94" s="120"/>
      <c r="J94" s="171"/>
      <c r="K94" s="101"/>
      <c r="L94" s="101"/>
      <c r="M94" s="101"/>
      <c r="N94" s="109"/>
      <c r="O94" s="101"/>
      <c r="P94" s="101"/>
      <c r="Q94" s="101"/>
      <c r="R94" s="101"/>
      <c r="S94" s="101"/>
      <c r="T94" s="96"/>
      <c r="U94" s="101"/>
      <c r="V94" s="96"/>
      <c r="W94" s="95"/>
      <c r="X94" s="138"/>
      <c r="Y94" s="171"/>
      <c r="Z94" s="358"/>
      <c r="AA94" s="101"/>
      <c r="AB94" s="101"/>
      <c r="AC94" s="101"/>
      <c r="AD94" s="101"/>
      <c r="AE94" s="101"/>
      <c r="AF94" s="101"/>
      <c r="AG94" s="101"/>
      <c r="AH94" s="101"/>
      <c r="AI94" s="121"/>
      <c r="AJ94" s="99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</row>
    <row r="95" spans="1:88">
      <c r="A95" s="568"/>
      <c r="B95" s="332" t="s">
        <v>108</v>
      </c>
      <c r="C95" s="223"/>
      <c r="E95" s="568"/>
      <c r="F95" s="332" t="s">
        <v>108</v>
      </c>
      <c r="G95" s="223"/>
      <c r="H95" s="96"/>
      <c r="I95" s="110"/>
      <c r="J95" s="96"/>
      <c r="K95" s="91"/>
      <c r="L95" s="101"/>
      <c r="M95" s="101"/>
      <c r="N95" s="109"/>
      <c r="O95" s="101"/>
      <c r="P95" s="101"/>
      <c r="Q95" s="101"/>
      <c r="R95" s="101"/>
      <c r="S95" s="101"/>
      <c r="T95" s="96"/>
      <c r="U95" s="101"/>
      <c r="V95" s="102"/>
      <c r="W95" s="214"/>
      <c r="X95" s="274"/>
      <c r="Y95" s="171"/>
      <c r="Z95" s="358"/>
      <c r="AA95" s="101"/>
      <c r="AB95" s="101"/>
      <c r="AC95" s="101"/>
      <c r="AD95" s="101"/>
      <c r="AE95" s="101"/>
      <c r="AF95" s="101"/>
      <c r="AG95" s="101"/>
      <c r="AH95" s="101"/>
      <c r="AI95" s="12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</row>
    <row r="96" spans="1:88" ht="15" customHeight="1">
      <c r="A96" s="1666" t="str">
        <f>'7-11л. МЕНЮ '!I348</f>
        <v>149/ 21</v>
      </c>
      <c r="B96" s="258" t="str">
        <f>'7-11л. МЕНЮ '!B348</f>
        <v>Овощи консервированные</v>
      </c>
      <c r="C96" s="635">
        <f>'7-11л. МЕНЮ '!C348</f>
        <v>60</v>
      </c>
      <c r="E96" s="522" t="str">
        <f>'7-11л. МЕНЮ '!I404</f>
        <v>54-3з/22</v>
      </c>
      <c r="F96" s="245" t="str">
        <f>'7-11л. МЕНЮ '!B404</f>
        <v>Помидор в нарезке</v>
      </c>
      <c r="G96" s="340">
        <f>'7-11л. МЕНЮ '!C404</f>
        <v>60</v>
      </c>
      <c r="H96" s="96"/>
      <c r="I96" s="101"/>
      <c r="J96" s="108"/>
      <c r="K96" s="101"/>
      <c r="L96" s="101"/>
      <c r="M96" s="1610"/>
      <c r="N96" s="109"/>
      <c r="O96" s="1611"/>
      <c r="P96" s="101"/>
      <c r="Q96" s="101"/>
      <c r="R96" s="101"/>
      <c r="S96" s="101"/>
      <c r="T96" s="96"/>
      <c r="U96" s="206"/>
      <c r="V96" s="106"/>
      <c r="W96" s="100"/>
      <c r="X96" s="127"/>
      <c r="Y96" s="171"/>
      <c r="Z96" s="358"/>
      <c r="AA96" s="101"/>
      <c r="AB96" s="101"/>
      <c r="AC96" s="101"/>
      <c r="AD96" s="101"/>
      <c r="AE96" s="101"/>
      <c r="AF96" s="101"/>
      <c r="AG96" s="101"/>
      <c r="AH96" s="101"/>
      <c r="AI96" s="129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</row>
    <row r="97" spans="1:88" ht="13.5" customHeight="1">
      <c r="A97" s="1913">
        <f>'7-11л. МЕНЮ '!I349</f>
        <v>0</v>
      </c>
      <c r="B97" s="165" t="str">
        <f>'7-11л. МЕНЮ '!B349</f>
        <v>порциями (капуста квашеная)*</v>
      </c>
      <c r="C97" s="1884"/>
      <c r="E97" s="522" t="str">
        <f>'7-11л. МЕНЮ '!I405</f>
        <v>103 / 21</v>
      </c>
      <c r="F97" s="2578" t="str">
        <f>'7-11л. МЕНЮ '!B405</f>
        <v>Щи из свежей капусты со сметаной</v>
      </c>
      <c r="G97" s="340">
        <f>'7-11л. МЕНЮ '!C405</f>
        <v>200</v>
      </c>
      <c r="H97" s="197"/>
      <c r="I97" s="2669"/>
      <c r="J97" s="2668"/>
      <c r="K97" s="93"/>
      <c r="L97" s="101"/>
      <c r="M97" s="120"/>
      <c r="N97" s="171"/>
      <c r="O97" s="101"/>
      <c r="P97" s="101"/>
      <c r="Q97" s="101"/>
      <c r="R97" s="101"/>
      <c r="S97" s="101"/>
      <c r="T97" s="122"/>
      <c r="U97" s="101"/>
      <c r="V97" s="96"/>
      <c r="W97" s="95"/>
      <c r="X97" s="132"/>
      <c r="Y97" s="171"/>
      <c r="Z97" s="358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</row>
    <row r="98" spans="1:88" ht="15.75" customHeight="1">
      <c r="A98" s="1883" t="str">
        <f>'7-11л. МЕНЮ '!I350</f>
        <v>108-109/17</v>
      </c>
      <c r="B98" s="728" t="str">
        <f>'7-11л. МЕНЮ '!B350</f>
        <v>Суп с клёцками</v>
      </c>
      <c r="C98" s="1885">
        <f>'7-11л. МЕНЮ '!C350</f>
        <v>200</v>
      </c>
      <c r="E98" s="522" t="str">
        <f>'7-11л. МЕНЮ '!I406</f>
        <v>205/17</v>
      </c>
      <c r="F98" s="245" t="str">
        <f>'7-11л. МЕНЮ '!B406</f>
        <v>Макароны с овощами</v>
      </c>
      <c r="G98" s="340">
        <f>'7-11л. МЕНЮ '!C406</f>
        <v>150</v>
      </c>
      <c r="H98" s="211"/>
      <c r="I98" s="170"/>
      <c r="J98" s="2668"/>
      <c r="K98" s="93"/>
      <c r="L98" s="101"/>
      <c r="M98" s="120"/>
      <c r="N98" s="108"/>
      <c r="O98" s="91"/>
      <c r="P98" s="101"/>
      <c r="Q98" s="101"/>
      <c r="R98" s="101"/>
      <c r="S98" s="101"/>
      <c r="T98" s="101"/>
      <c r="U98" s="101"/>
      <c r="V98" s="96"/>
      <c r="W98" s="95"/>
      <c r="X98" s="132"/>
      <c r="Y98" s="171"/>
      <c r="Z98" s="358"/>
      <c r="AA98" s="101"/>
      <c r="AB98" s="101"/>
      <c r="AC98" s="101"/>
      <c r="AD98" s="96"/>
      <c r="AE98" s="101"/>
      <c r="AF98" s="101"/>
      <c r="AG98" s="101"/>
      <c r="AH98" s="101"/>
      <c r="AI98" s="366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</row>
    <row r="99" spans="1:88" ht="12.75" customHeight="1">
      <c r="A99" s="1666" t="str">
        <f>'7-11л. МЕНЮ '!I351</f>
        <v>595/22</v>
      </c>
      <c r="B99" s="258" t="str">
        <f>'7-11л. МЕНЮ '!B351</f>
        <v>Наггетсы</v>
      </c>
      <c r="C99" s="635">
        <f>'7-11л. МЕНЮ '!C351</f>
        <v>90</v>
      </c>
      <c r="E99" s="242" t="str">
        <f>'7-11л. МЕНЮ '!I407</f>
        <v>485/22</v>
      </c>
      <c r="F99" s="230" t="str">
        <f>'7-11л. МЕНЮ '!B407</f>
        <v>Оладьи из печени</v>
      </c>
      <c r="G99" s="249">
        <f>'7-11л. МЕНЮ '!C407</f>
        <v>90</v>
      </c>
      <c r="H99" s="96"/>
      <c r="I99" s="170"/>
      <c r="J99" s="2668"/>
      <c r="K99" s="327"/>
      <c r="L99" s="101"/>
      <c r="M99" s="2243"/>
      <c r="N99" s="96"/>
      <c r="O99" s="91"/>
      <c r="P99" s="101"/>
      <c r="Q99" s="101"/>
      <c r="R99" s="101"/>
      <c r="S99" s="101"/>
      <c r="T99" s="101"/>
      <c r="U99" s="101"/>
      <c r="V99" s="96"/>
      <c r="W99" s="95"/>
      <c r="X99" s="132"/>
      <c r="Y99" s="171"/>
      <c r="Z99" s="358"/>
      <c r="AA99" s="101"/>
      <c r="AB99" s="101"/>
      <c r="AC99" s="101"/>
      <c r="AD99" s="99"/>
      <c r="AE99" s="101"/>
      <c r="AF99" s="101"/>
      <c r="AG99" s="101"/>
      <c r="AH99" s="101"/>
      <c r="AI99" s="100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</row>
    <row r="100" spans="1:88" ht="12.75" customHeight="1">
      <c r="A100" s="1666" t="str">
        <f>'7-11л. МЕНЮ '!I352</f>
        <v>381/22</v>
      </c>
      <c r="B100" s="258" t="str">
        <f>'7-11л. МЕНЮ '!B352</f>
        <v>Ризотто</v>
      </c>
      <c r="C100" s="635">
        <f>'7-11л. МЕНЮ '!C352</f>
        <v>150</v>
      </c>
      <c r="E100" s="3203" t="str">
        <f>'7-11л. МЕНЮ '!I408</f>
        <v>465 / 21</v>
      </c>
      <c r="F100" s="315" t="str">
        <f>'7-11л. МЕНЮ '!B408</f>
        <v>Кофейный напиток с молоком</v>
      </c>
      <c r="G100" s="1790">
        <f>'7-11л. МЕНЮ '!C408</f>
        <v>200</v>
      </c>
      <c r="H100" s="99"/>
      <c r="I100" s="110"/>
      <c r="J100" s="460"/>
      <c r="K100" s="93"/>
      <c r="L100" s="101"/>
      <c r="M100" s="101"/>
      <c r="N100" s="100"/>
      <c r="O100" s="91"/>
      <c r="P100" s="101"/>
      <c r="Q100" s="101"/>
      <c r="R100" s="101"/>
      <c r="S100" s="101"/>
      <c r="T100" s="101"/>
      <c r="U100" s="101"/>
      <c r="V100" s="96"/>
      <c r="W100" s="95"/>
      <c r="X100" s="132"/>
      <c r="Y100" s="171"/>
      <c r="Z100" s="358"/>
      <c r="AA100" s="101"/>
      <c r="AB100" s="101"/>
      <c r="AC100" s="101"/>
      <c r="AD100" s="95"/>
      <c r="AE100" s="101"/>
      <c r="AF100" s="101"/>
      <c r="AG100" s="101"/>
      <c r="AH100" s="101"/>
      <c r="AI100" s="95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</row>
    <row r="101" spans="1:88" ht="14.25" customHeight="1">
      <c r="A101" s="1666" t="str">
        <f>'7-11л. МЕНЮ '!I353</f>
        <v>501 /21</v>
      </c>
      <c r="B101" s="258" t="str">
        <f>'7-11л. МЕНЮ '!B353</f>
        <v>Сок фруктовый (яблочный)</v>
      </c>
      <c r="C101" s="635">
        <f>'7-11л. МЕНЮ '!C353</f>
        <v>200</v>
      </c>
      <c r="E101" s="522" t="str">
        <f>'7-11л. МЕНЮ '!I409</f>
        <v>Пром.пр.</v>
      </c>
      <c r="F101" s="245" t="str">
        <f>'7-11л. МЕНЮ '!B409</f>
        <v>Хлеб пшеничный</v>
      </c>
      <c r="G101" s="340">
        <f>'7-11л. МЕНЮ '!C409</f>
        <v>50</v>
      </c>
      <c r="H101" s="96"/>
      <c r="I101" s="2243"/>
      <c r="J101" s="2668"/>
      <c r="K101" s="93"/>
      <c r="L101" s="101"/>
      <c r="M101" s="120"/>
      <c r="N101" s="96"/>
      <c r="O101" s="93"/>
      <c r="P101" s="101"/>
      <c r="Q101" s="101"/>
      <c r="R101" s="101"/>
      <c r="S101" s="101"/>
      <c r="T101" s="96"/>
      <c r="U101" s="95"/>
      <c r="V101" s="99"/>
      <c r="W101" s="181"/>
      <c r="X101" s="359"/>
      <c r="Y101" s="171"/>
      <c r="Z101" s="358"/>
      <c r="AA101" s="101"/>
      <c r="AB101" s="101"/>
      <c r="AC101" s="101"/>
      <c r="AD101" s="95"/>
      <c r="AE101" s="101"/>
      <c r="AF101" s="101"/>
      <c r="AG101" s="101"/>
      <c r="AH101" s="101"/>
      <c r="AI101" s="100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</row>
    <row r="102" spans="1:88" ht="15" customHeight="1">
      <c r="A102" s="1666" t="str">
        <f>'7-11л. МЕНЮ '!I354</f>
        <v>Пром.пр.</v>
      </c>
      <c r="B102" s="258" t="str">
        <f>'7-11л. МЕНЮ '!B354</f>
        <v>Хлеб пшеничный</v>
      </c>
      <c r="C102" s="635">
        <f>'7-11л. МЕНЮ '!C354</f>
        <v>40</v>
      </c>
      <c r="E102" s="242" t="str">
        <f>'7-11л. МЕНЮ '!I410</f>
        <v>Пром.пр.</v>
      </c>
      <c r="F102" s="230" t="str">
        <f>'7-11л. МЕНЮ '!B410</f>
        <v>Хлеб ржаной</v>
      </c>
      <c r="G102" s="340">
        <f>'7-11л. МЕНЮ '!C410</f>
        <v>30</v>
      </c>
      <c r="H102" s="96"/>
      <c r="I102" s="2243"/>
      <c r="J102" s="2668"/>
      <c r="K102" s="93"/>
      <c r="L102" s="101"/>
      <c r="M102" s="120"/>
      <c r="N102" s="108"/>
      <c r="O102" s="327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95"/>
      <c r="AE102" s="101"/>
      <c r="AF102" s="101"/>
      <c r="AG102" s="101"/>
      <c r="AH102" s="101"/>
      <c r="AI102" s="100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</row>
    <row r="103" spans="1:88" ht="14.25" customHeight="1">
      <c r="A103" s="1640" t="str">
        <f>'7-11л. МЕНЮ '!I355</f>
        <v>Пром.пр.</v>
      </c>
      <c r="B103" s="240" t="str">
        <f>'7-11л. МЕНЮ '!B355</f>
        <v>Хлеб ржаной</v>
      </c>
      <c r="C103" s="247">
        <f>'7-11л. МЕНЮ '!C355</f>
        <v>30</v>
      </c>
      <c r="E103" s="242" t="str">
        <f>'7-11л. МЕНЮ '!I411</f>
        <v xml:space="preserve">338 / 17 </v>
      </c>
      <c r="F103" s="230" t="str">
        <f>'7-11л. МЕНЮ '!B411</f>
        <v>Фрукты свежие (яблоко)</v>
      </c>
      <c r="G103" s="340">
        <f>'7-11л. МЕНЮ '!C411</f>
        <v>105</v>
      </c>
      <c r="H103" s="102"/>
      <c r="I103" s="101"/>
      <c r="J103" s="109"/>
      <c r="K103" s="101"/>
      <c r="L103" s="101"/>
      <c r="M103" s="467"/>
      <c r="N103" s="96"/>
      <c r="O103" s="93"/>
      <c r="P103" s="101"/>
      <c r="Q103" s="101"/>
      <c r="R103" s="101"/>
      <c r="S103" s="101"/>
      <c r="T103" s="96"/>
      <c r="U103" s="96"/>
      <c r="V103" s="110"/>
      <c r="W103" s="96"/>
      <c r="X103" s="101"/>
      <c r="Y103" s="101"/>
      <c r="Z103" s="101"/>
      <c r="AA103" s="101"/>
      <c r="AB103" s="101"/>
      <c r="AC103" s="101"/>
      <c r="AD103" s="95"/>
      <c r="AE103" s="101"/>
      <c r="AF103" s="101"/>
      <c r="AG103" s="101"/>
      <c r="AH103" s="101"/>
      <c r="AI103" s="100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</row>
    <row r="104" spans="1:88" ht="15" customHeight="1" thickBot="1">
      <c r="A104" s="1223" t="s">
        <v>292</v>
      </c>
      <c r="B104" s="1211"/>
      <c r="C104" s="1773">
        <f>SUM(C96:C103)</f>
        <v>770</v>
      </c>
      <c r="E104" s="1223" t="s">
        <v>292</v>
      </c>
      <c r="F104" s="1211"/>
      <c r="G104" s="1791">
        <f>'7-11л. МЕНЮ '!C412</f>
        <v>885</v>
      </c>
      <c r="H104" s="2455"/>
      <c r="I104" s="101"/>
      <c r="J104" s="712"/>
      <c r="K104" s="101"/>
      <c r="L104" s="101"/>
      <c r="M104" s="101"/>
      <c r="N104" s="96"/>
      <c r="O104" s="101"/>
      <c r="P104" s="101"/>
      <c r="Q104" s="101"/>
      <c r="R104" s="101"/>
      <c r="S104" s="101"/>
      <c r="T104" s="101"/>
      <c r="U104" s="101"/>
      <c r="V104" s="122"/>
      <c r="W104" s="101"/>
      <c r="X104" s="101"/>
      <c r="Y104" s="101"/>
      <c r="Z104" s="101"/>
      <c r="AA104" s="101"/>
      <c r="AB104" s="101"/>
      <c r="AC104" s="101"/>
      <c r="AD104" s="95"/>
      <c r="AE104" s="101"/>
      <c r="AF104" s="101"/>
      <c r="AG104" s="101"/>
      <c r="AH104" s="101"/>
      <c r="AI104" s="96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</row>
    <row r="105" spans="1:88">
      <c r="A105" s="568"/>
      <c r="B105" s="332" t="s">
        <v>199</v>
      </c>
      <c r="C105" s="637"/>
      <c r="E105" s="568"/>
      <c r="F105" s="332" t="s">
        <v>199</v>
      </c>
      <c r="G105" s="637"/>
      <c r="H105" s="96"/>
      <c r="I105" s="101"/>
      <c r="J105" s="712"/>
      <c r="K105" s="101"/>
      <c r="L105" s="101"/>
      <c r="M105" s="2243"/>
      <c r="N105" s="96"/>
      <c r="O105" s="93"/>
      <c r="P105" s="101"/>
      <c r="Q105" s="101"/>
      <c r="R105" s="101"/>
      <c r="S105" s="101"/>
      <c r="T105" s="101"/>
      <c r="U105" s="101"/>
      <c r="V105" s="129"/>
      <c r="W105" s="129"/>
      <c r="X105" s="129"/>
      <c r="Y105" s="129"/>
      <c r="Z105" s="129"/>
      <c r="AA105" s="129"/>
      <c r="AB105" s="129"/>
      <c r="AC105" s="101"/>
      <c r="AD105" s="129"/>
      <c r="AE105" s="101"/>
      <c r="AF105" s="100"/>
      <c r="AG105" s="101"/>
      <c r="AH105" s="101"/>
      <c r="AI105" s="96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</row>
    <row r="106" spans="1:88" ht="14.25" customHeight="1">
      <c r="A106" s="235" t="str">
        <f>'7-11л. МЕНЮ '!I360</f>
        <v>783 /22</v>
      </c>
      <c r="B106" s="258" t="str">
        <f>'7-11л. МЕНЮ '!B360</f>
        <v>Чай фруктовый</v>
      </c>
      <c r="C106" s="340">
        <f>'7-11л. МЕНЮ '!C360</f>
        <v>180</v>
      </c>
      <c r="E106" s="1666" t="str">
        <f>'7-11л. МЕНЮ '!I416</f>
        <v>857/22</v>
      </c>
      <c r="F106" s="258" t="str">
        <f>'7-11л. МЕНЮ '!B416</f>
        <v>Отвар шиповника</v>
      </c>
      <c r="G106" s="1554">
        <f>'7-11л. МЕНЮ '!C416</f>
        <v>190</v>
      </c>
      <c r="H106" s="96"/>
      <c r="I106" s="101"/>
      <c r="J106" s="2658"/>
      <c r="K106" s="101"/>
      <c r="L106" s="101"/>
      <c r="M106" s="2243"/>
      <c r="N106" s="96"/>
      <c r="O106" s="93"/>
      <c r="P106" s="101"/>
      <c r="Q106" s="101"/>
      <c r="R106" s="109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356"/>
      <c r="AE106" s="101"/>
      <c r="AF106" s="95"/>
      <c r="AG106" s="101"/>
      <c r="AH106" s="101"/>
      <c r="AI106" s="96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</row>
    <row r="107" spans="1:88" ht="12.75" customHeight="1">
      <c r="A107" s="235" t="str">
        <f>'7-11л. МЕНЮ '!I361</f>
        <v>ТТК /3/17</v>
      </c>
      <c r="B107" s="258" t="str">
        <f>'7-11л. МЕНЮ '!B361</f>
        <v>Бутерброд с сыром   (сыр твердых сортов</v>
      </c>
      <c r="C107" s="340">
        <f>'7-11л. МЕНЮ '!C361</f>
        <v>10</v>
      </c>
      <c r="E107" s="1666" t="str">
        <f>'7-11л. МЕНЮ '!I417</f>
        <v>614/22</v>
      </c>
      <c r="F107" s="258" t="str">
        <f>'7-11л. МЕНЮ '!B417</f>
        <v>Котлеты рубленные из птицы</v>
      </c>
      <c r="G107" s="635">
        <f>'7-11л. МЕНЮ '!C417</f>
        <v>90</v>
      </c>
      <c r="H107" s="102"/>
      <c r="I107" s="101"/>
      <c r="J107" s="2670"/>
      <c r="K107" s="101"/>
      <c r="L107" s="101"/>
      <c r="M107" s="546"/>
      <c r="N107" s="96"/>
      <c r="O107" s="93"/>
      <c r="P107" s="101"/>
      <c r="Q107" s="101"/>
      <c r="R107" s="109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356"/>
      <c r="AE107" s="101"/>
      <c r="AF107" s="95"/>
      <c r="AG107" s="101"/>
      <c r="AH107" s="101"/>
      <c r="AI107" s="96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</row>
    <row r="108" spans="1:88" ht="11.25" customHeight="1">
      <c r="A108" s="2520">
        <f>'7-11л. МЕНЮ '!I362</f>
        <v>0</v>
      </c>
      <c r="B108" s="258" t="str">
        <f>'7-11л. МЕНЮ '!B362</f>
        <v xml:space="preserve">                                      хлеб пшеничный)</v>
      </c>
      <c r="C108" s="340">
        <f>'7-11л. МЕНЮ '!C362</f>
        <v>25</v>
      </c>
      <c r="E108" s="1913">
        <f>'7-11л. МЕНЮ '!I418</f>
        <v>0</v>
      </c>
      <c r="F108" s="165" t="str">
        <f>'7-11л. МЕНЮ '!B418</f>
        <v xml:space="preserve"> с соусом молочным</v>
      </c>
      <c r="G108" s="3204">
        <f>'7-11л. МЕНЮ '!C418</f>
        <v>0</v>
      </c>
      <c r="H108" s="102"/>
      <c r="I108" s="101"/>
      <c r="J108" s="2671"/>
      <c r="K108" s="101"/>
      <c r="L108" s="101"/>
      <c r="M108" s="1610"/>
      <c r="N108" s="109"/>
      <c r="O108" s="1611"/>
      <c r="P108" s="101"/>
      <c r="Q108" s="101"/>
      <c r="R108" s="109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53"/>
      <c r="AC108" s="190"/>
      <c r="AD108" s="356"/>
      <c r="AE108" s="101"/>
      <c r="AF108" s="101"/>
      <c r="AG108" s="101"/>
      <c r="AH108" s="101"/>
      <c r="AI108" s="96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</row>
    <row r="109" spans="1:88" ht="15" customHeight="1">
      <c r="A109" s="236" t="str">
        <f>'7-11л. МЕНЮ '!I363</f>
        <v>Пром.пр.</v>
      </c>
      <c r="B109" s="258" t="str">
        <f>'7-11л. МЕНЮ '!B363</f>
        <v>Кондитерское изделие (печенье)</v>
      </c>
      <c r="C109" s="340">
        <f>'7-11л. МЕНЮ '!C363</f>
        <v>10</v>
      </c>
      <c r="E109" s="1827" t="str">
        <f>'7-11л. МЕНЮ '!I419</f>
        <v>Пром.пр.</v>
      </c>
      <c r="F109" s="165" t="str">
        <f>'7-11л. МЕНЮ '!B419</f>
        <v>Хлеб ржаной</v>
      </c>
      <c r="G109" s="1885">
        <f>'7-11л. МЕНЮ '!C419</f>
        <v>20</v>
      </c>
      <c r="H109" s="96"/>
      <c r="I109" s="1610"/>
      <c r="J109" s="109"/>
      <c r="K109" s="213"/>
      <c r="L109" s="101"/>
      <c r="M109" s="120"/>
      <c r="N109" s="171"/>
      <c r="O109" s="153"/>
      <c r="P109" s="101"/>
      <c r="Q109" s="101"/>
      <c r="R109" s="109"/>
      <c r="S109" s="101"/>
      <c r="T109" s="101"/>
      <c r="U109" s="101"/>
      <c r="V109" s="101"/>
      <c r="W109" s="101"/>
      <c r="X109" s="101"/>
      <c r="Y109" s="101"/>
      <c r="Z109" s="153"/>
      <c r="AA109" s="153"/>
      <c r="AB109" s="153"/>
      <c r="AC109" s="101"/>
      <c r="AD109" s="356"/>
      <c r="AE109" s="101"/>
      <c r="AF109" s="101"/>
      <c r="AG109" s="101"/>
      <c r="AH109" s="101"/>
      <c r="AI109" s="96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</row>
    <row r="110" spans="1:88" ht="13.5" customHeight="1" thickBot="1">
      <c r="A110" s="235" t="str">
        <f>'7-11л. МЕНЮ '!I364</f>
        <v>82 / 21</v>
      </c>
      <c r="B110" s="258" t="str">
        <f>'7-11л. МЕНЮ '!B364</f>
        <v>Фрукты свежие (банан)</v>
      </c>
      <c r="C110" s="340">
        <f>'7-11л. МЕНЮ '!C364</f>
        <v>100</v>
      </c>
      <c r="E110" s="1223" t="s">
        <v>293</v>
      </c>
      <c r="F110" s="1224"/>
      <c r="G110" s="1784">
        <f>'7-11л. МЕНЮ '!C420</f>
        <v>300</v>
      </c>
      <c r="H110" s="101"/>
      <c r="I110" s="120"/>
      <c r="J110" s="171"/>
      <c r="K110" s="153"/>
      <c r="L110" s="101"/>
      <c r="M110" s="110"/>
      <c r="N110" s="108"/>
      <c r="O110" s="91"/>
      <c r="P110" s="101"/>
      <c r="Q110" s="101"/>
      <c r="R110" s="109"/>
      <c r="S110" s="101"/>
      <c r="T110" s="101"/>
      <c r="U110" s="101"/>
      <c r="V110" s="101"/>
      <c r="W110" s="101"/>
      <c r="X110" s="101"/>
      <c r="Y110" s="101"/>
      <c r="Z110" s="153"/>
      <c r="AA110" s="153"/>
      <c r="AB110" s="153"/>
      <c r="AC110" s="101"/>
      <c r="AD110" s="356"/>
      <c r="AE110" s="101"/>
      <c r="AF110" s="101"/>
      <c r="AG110" s="101"/>
      <c r="AH110" s="101"/>
      <c r="AI110" s="96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</row>
    <row r="111" spans="1:88" ht="12.75" customHeight="1" thickBot="1">
      <c r="A111" s="1689" t="s">
        <v>293</v>
      </c>
      <c r="B111" s="1690"/>
      <c r="C111" s="1791">
        <f>'7-11л. МЕНЮ '!C365</f>
        <v>325</v>
      </c>
      <c r="H111" s="101"/>
      <c r="I111" s="119"/>
      <c r="J111" s="96"/>
      <c r="K111" s="93"/>
      <c r="L111" s="101"/>
      <c r="M111" s="110"/>
      <c r="N111" s="96"/>
      <c r="O111" s="93"/>
      <c r="P111" s="101"/>
      <c r="Q111" s="101"/>
      <c r="R111" s="468"/>
      <c r="S111" s="101"/>
      <c r="T111" s="101"/>
      <c r="U111" s="101"/>
      <c r="V111" s="101"/>
      <c r="W111" s="101"/>
      <c r="X111" s="101"/>
      <c r="Y111" s="101"/>
      <c r="Z111" s="153"/>
      <c r="AA111" s="153"/>
      <c r="AB111" s="153"/>
      <c r="AC111" s="101"/>
      <c r="AD111" s="356"/>
      <c r="AE111" s="101"/>
      <c r="AF111" s="101"/>
      <c r="AG111" s="101"/>
      <c r="AH111" s="101"/>
      <c r="AI111" s="96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</row>
    <row r="112" spans="1:88" ht="14.25" customHeight="1">
      <c r="A112" s="3565" t="s">
        <v>432</v>
      </c>
      <c r="B112" s="3566"/>
      <c r="C112" s="59"/>
      <c r="D112" s="59"/>
      <c r="E112" s="59"/>
      <c r="F112" s="74"/>
      <c r="G112" s="74"/>
      <c r="H112" s="536"/>
      <c r="I112" s="111"/>
      <c r="J112" s="96"/>
      <c r="K112" s="93"/>
      <c r="L112" s="116"/>
      <c r="M112" s="101"/>
      <c r="N112" s="2666"/>
      <c r="O112" s="101"/>
      <c r="P112" s="101"/>
      <c r="Q112" s="101"/>
      <c r="R112" s="109"/>
      <c r="S112" s="101"/>
      <c r="T112" s="101"/>
      <c r="U112" s="101"/>
      <c r="V112" s="101"/>
      <c r="W112" s="101"/>
      <c r="X112" s="213"/>
      <c r="Y112" s="101"/>
      <c r="Z112" s="101"/>
      <c r="AA112" s="101"/>
      <c r="AB112" s="101"/>
      <c r="AC112" s="101"/>
      <c r="AD112" s="101"/>
      <c r="AE112" s="101"/>
      <c r="AF112" s="101"/>
      <c r="AG112" s="102"/>
      <c r="AH112" s="96"/>
      <c r="AI112" s="96"/>
      <c r="AJ112" s="96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</row>
    <row r="113" spans="1:88" ht="15.75" customHeight="1" thickBot="1">
      <c r="A113" s="94" t="s">
        <v>486</v>
      </c>
      <c r="D113" s="372" t="s">
        <v>123</v>
      </c>
      <c r="E113" s="75"/>
      <c r="F113" t="s">
        <v>488</v>
      </c>
      <c r="H113" s="519"/>
      <c r="I113" s="101"/>
      <c r="J113" s="108"/>
      <c r="K113" s="101"/>
      <c r="L113" s="101"/>
      <c r="M113" s="101"/>
      <c r="N113" s="2666"/>
      <c r="O113" s="101"/>
      <c r="P113" s="101"/>
      <c r="Q113" s="154"/>
      <c r="R113" s="154"/>
      <c r="S113" s="276"/>
      <c r="T113" s="101"/>
      <c r="U113" s="101"/>
      <c r="V113" s="96"/>
      <c r="W113" s="101"/>
      <c r="X113" s="211"/>
      <c r="Y113" s="191"/>
      <c r="Z113" s="192"/>
      <c r="AA113" s="101"/>
      <c r="AB113" s="101"/>
      <c r="AC113" s="101"/>
      <c r="AD113" s="101"/>
      <c r="AE113" s="101"/>
      <c r="AF113" s="101"/>
      <c r="AG113" s="101"/>
      <c r="AH113" s="101"/>
      <c r="AI113" s="96"/>
      <c r="AJ113" s="96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</row>
    <row r="114" spans="1:88" ht="15" customHeight="1">
      <c r="A114" s="34" t="s">
        <v>2</v>
      </c>
      <c r="B114" s="76" t="s">
        <v>3</v>
      </c>
      <c r="C114" s="241" t="s">
        <v>4</v>
      </c>
      <c r="E114" s="34" t="s">
        <v>2</v>
      </c>
      <c r="F114" s="76" t="s">
        <v>3</v>
      </c>
      <c r="G114" s="241" t="s">
        <v>4</v>
      </c>
      <c r="H114" s="519"/>
      <c r="I114" s="114"/>
      <c r="J114" s="96"/>
      <c r="K114" s="93"/>
      <c r="L114" s="101"/>
      <c r="M114" s="1610"/>
      <c r="N114" s="109"/>
      <c r="O114" s="2509"/>
      <c r="P114" s="101"/>
      <c r="Q114" s="101"/>
      <c r="R114" s="109"/>
      <c r="S114" s="101"/>
      <c r="T114" s="101"/>
      <c r="U114" s="101"/>
      <c r="V114" s="96"/>
      <c r="W114" s="95"/>
      <c r="X114" s="96"/>
      <c r="Y114" s="199"/>
      <c r="Z114" s="133"/>
      <c r="AA114" s="101"/>
      <c r="AB114" s="101"/>
      <c r="AC114" s="101"/>
      <c r="AD114" s="101"/>
      <c r="AE114" s="101"/>
      <c r="AF114" s="101"/>
      <c r="AG114" s="101"/>
      <c r="AH114" s="101"/>
      <c r="AI114" s="96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</row>
    <row r="115" spans="1:88" ht="15" customHeight="1" thickBot="1">
      <c r="A115" s="251" t="s">
        <v>5</v>
      </c>
      <c r="B115"/>
      <c r="C115" s="261" t="s">
        <v>59</v>
      </c>
      <c r="D115" s="25"/>
      <c r="E115" s="251" t="s">
        <v>5</v>
      </c>
      <c r="G115" s="261" t="s">
        <v>59</v>
      </c>
      <c r="H115" s="116"/>
      <c r="I115" s="1610"/>
      <c r="J115" s="109"/>
      <c r="K115" s="213"/>
      <c r="L115" s="101"/>
      <c r="M115" s="101"/>
      <c r="N115" s="101"/>
      <c r="O115" s="101"/>
      <c r="P115" s="101"/>
      <c r="Q115" s="110"/>
      <c r="R115" s="96"/>
      <c r="S115" s="95"/>
      <c r="T115" s="101"/>
      <c r="U115" s="101"/>
      <c r="V115" s="101"/>
      <c r="W115" s="116"/>
      <c r="X115" s="256"/>
      <c r="Y115" s="108"/>
      <c r="Z115" s="135"/>
      <c r="AA115" s="101"/>
      <c r="AB115" s="101"/>
      <c r="AC115" s="101"/>
      <c r="AD115" s="101"/>
      <c r="AE115" s="101"/>
      <c r="AF115" s="101"/>
      <c r="AG115" s="101"/>
      <c r="AH115" s="101"/>
      <c r="AI115" s="96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</row>
    <row r="116" spans="1:88" ht="14.25" customHeight="1" thickBot="1">
      <c r="A116" s="1663" t="s">
        <v>379</v>
      </c>
      <c r="B116" s="1688"/>
      <c r="C116" s="1551"/>
      <c r="E116" s="1643" t="s">
        <v>436</v>
      </c>
      <c r="F116" s="107"/>
      <c r="G116" s="1551"/>
      <c r="H116" s="101"/>
      <c r="I116" s="101"/>
      <c r="J116" s="101"/>
      <c r="K116" s="101"/>
      <c r="L116" s="101"/>
      <c r="M116" s="101"/>
      <c r="N116" s="171"/>
      <c r="O116" s="101"/>
      <c r="P116" s="101"/>
      <c r="Q116" s="110"/>
      <c r="R116" s="101"/>
      <c r="S116" s="95"/>
      <c r="T116" s="93"/>
      <c r="U116" s="101"/>
      <c r="V116" s="101"/>
      <c r="W116" s="101"/>
      <c r="X116" s="96"/>
      <c r="Y116" s="95"/>
      <c r="Z116" s="138"/>
      <c r="AA116" s="101"/>
      <c r="AB116" s="101"/>
      <c r="AC116" s="101"/>
      <c r="AD116" s="101"/>
      <c r="AE116" s="101"/>
      <c r="AF116" s="101"/>
      <c r="AG116" s="101"/>
      <c r="AH116" s="101"/>
      <c r="AI116" s="96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</row>
    <row r="117" spans="1:88" ht="14.25" customHeight="1">
      <c r="A117" s="232"/>
      <c r="B117" s="332" t="s">
        <v>131</v>
      </c>
      <c r="C117" s="223"/>
      <c r="E117" s="232"/>
      <c r="F117" s="332" t="s">
        <v>131</v>
      </c>
      <c r="G117" s="223"/>
      <c r="H117" s="134"/>
      <c r="I117" s="110"/>
      <c r="J117" s="96"/>
      <c r="K117" s="93"/>
      <c r="L117" s="101"/>
      <c r="M117" s="95"/>
      <c r="N117" s="96"/>
      <c r="O117" s="91"/>
      <c r="P117" s="101"/>
      <c r="Q117" s="101"/>
      <c r="R117" s="101"/>
      <c r="S117" s="101"/>
      <c r="T117" s="99"/>
      <c r="U117" s="101"/>
      <c r="V117" s="101"/>
      <c r="W117" s="101"/>
      <c r="X117" s="102"/>
      <c r="Y117" s="105"/>
      <c r="Z117" s="193"/>
      <c r="AA117" s="101"/>
      <c r="AB117" s="101"/>
      <c r="AC117" s="101"/>
      <c r="AD117" s="101"/>
      <c r="AE117" s="101"/>
      <c r="AF117" s="101"/>
      <c r="AG117" s="101"/>
      <c r="AH117" s="101"/>
      <c r="AI117" s="96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</row>
    <row r="118" spans="1:88" ht="14.25" customHeight="1">
      <c r="A118" s="1629" t="str">
        <f>'7-11л. МЕНЮ '!I449</f>
        <v>181 / 17</v>
      </c>
      <c r="B118" s="258" t="str">
        <f>'7-11л. МЕНЮ '!B449</f>
        <v>Каша рисовая молочная жидкая</v>
      </c>
      <c r="C118" s="164">
        <f>'7-11л. МЕНЮ '!C449</f>
        <v>200</v>
      </c>
      <c r="E118" s="376" t="str">
        <f>'7-11л. МЕНЮ '!I505</f>
        <v>53 / 21</v>
      </c>
      <c r="F118" s="331" t="str">
        <f>'7-11л. МЕНЮ '!B505</f>
        <v xml:space="preserve">Икра свекольная </v>
      </c>
      <c r="G118" s="336">
        <f>'7-11л. МЕНЮ '!C505</f>
        <v>80</v>
      </c>
      <c r="H118" s="157"/>
      <c r="I118" s="101"/>
      <c r="J118" s="108"/>
      <c r="K118" s="101"/>
      <c r="L118" s="101"/>
      <c r="M118" s="170"/>
      <c r="N118" s="96"/>
      <c r="O118" s="93"/>
      <c r="P118" s="101"/>
      <c r="Q118" s="101"/>
      <c r="R118" s="101"/>
      <c r="S118" s="101"/>
      <c r="T118" s="99"/>
      <c r="U118" s="101"/>
      <c r="V118" s="101"/>
      <c r="W118" s="101"/>
      <c r="X118" s="96"/>
      <c r="Y118" s="95"/>
      <c r="Z118" s="138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262"/>
      <c r="AM118" s="101"/>
      <c r="AN118" s="122"/>
      <c r="AO118" s="101"/>
      <c r="AP118" s="101"/>
      <c r="AQ118" s="101"/>
      <c r="AR118" s="134"/>
      <c r="AS118" s="99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</row>
    <row r="119" spans="1:88" ht="14.25" customHeight="1">
      <c r="A119" s="1629" t="str">
        <f>'7-11л. МЕНЮ '!I450</f>
        <v>54-1з/22</v>
      </c>
      <c r="B119" s="258" t="str">
        <f>'7-11л. МЕНЮ '!B450</f>
        <v>Сыр твёрдых сортов в нарезке</v>
      </c>
      <c r="C119" s="164">
        <f>'7-11л. МЕНЮ '!C450</f>
        <v>20</v>
      </c>
      <c r="E119" s="376" t="str">
        <f>'7-11л. МЕНЮ '!I506</f>
        <v>492/22</v>
      </c>
      <c r="F119" s="331" t="str">
        <f>'7-11л. МЕНЮ '!B506</f>
        <v>Азу из говядины с картофелем</v>
      </c>
      <c r="G119" s="336">
        <f>'7-11л. МЕНЮ '!C506</f>
        <v>190</v>
      </c>
      <c r="H119" s="96"/>
      <c r="I119" s="110"/>
      <c r="J119" s="96"/>
      <c r="K119" s="93"/>
      <c r="L119" s="101"/>
      <c r="M119" s="2243"/>
      <c r="N119" s="96"/>
      <c r="O119" s="91"/>
      <c r="P119" s="101"/>
      <c r="Q119" s="101"/>
      <c r="R119" s="101"/>
      <c r="S119" s="101"/>
      <c r="T119" s="99"/>
      <c r="U119" s="101"/>
      <c r="V119" s="101"/>
      <c r="W119" s="101"/>
      <c r="X119" s="106"/>
      <c r="Y119" s="108"/>
      <c r="Z119" s="358"/>
      <c r="AA119" s="101"/>
      <c r="AB119" s="101"/>
      <c r="AC119" s="101"/>
      <c r="AD119" s="101"/>
      <c r="AE119" s="101"/>
      <c r="AF119" s="101"/>
      <c r="AG119" s="101"/>
      <c r="AH119" s="101"/>
      <c r="AI119" s="114"/>
      <c r="AJ119" s="96"/>
      <c r="AK119" s="95"/>
      <c r="AL119" s="96"/>
      <c r="AM119" s="96"/>
      <c r="AN119" s="102"/>
      <c r="AO119" s="102"/>
      <c r="AP119" s="367"/>
      <c r="AQ119" s="367"/>
      <c r="AR119" s="96"/>
      <c r="AS119" s="96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</row>
    <row r="120" spans="1:88" ht="15.75" customHeight="1">
      <c r="A120" s="1629" t="str">
        <f>'7-11л. МЕНЮ '!I451</f>
        <v>53-19з/22</v>
      </c>
      <c r="B120" s="258" t="str">
        <f>'7-11л. МЕНЮ '!B451</f>
        <v>Масло сливочное (порциями)</v>
      </c>
      <c r="C120" s="164">
        <f>'7-11л. МЕНЮ '!C451</f>
        <v>10</v>
      </c>
      <c r="E120" s="376" t="str">
        <f>'7-11л. МЕНЮ '!I507</f>
        <v>54-1хн/22</v>
      </c>
      <c r="F120" s="331" t="str">
        <f>'7-11л. МЕНЮ '!B507</f>
        <v>Компот из смеси сухофруктов</v>
      </c>
      <c r="G120" s="336">
        <f>'7-11л. МЕНЮ '!C507</f>
        <v>200</v>
      </c>
      <c r="H120" s="96"/>
      <c r="I120" s="2245"/>
      <c r="J120" s="96"/>
      <c r="K120" s="93"/>
      <c r="L120" s="101"/>
      <c r="M120" s="120"/>
      <c r="N120" s="96"/>
      <c r="O120" s="101"/>
      <c r="P120" s="101"/>
      <c r="Q120" s="101"/>
      <c r="R120" s="101"/>
      <c r="S120" s="101"/>
      <c r="T120" s="96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96"/>
      <c r="AK120" s="95"/>
      <c r="AL120" s="96"/>
      <c r="AM120" s="96"/>
      <c r="AN120" s="102"/>
      <c r="AO120" s="368"/>
      <c r="AP120" s="367"/>
      <c r="AQ120" s="367"/>
      <c r="AR120" s="96"/>
      <c r="AS120" s="96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</row>
    <row r="121" spans="1:88" ht="16.5" customHeight="1">
      <c r="A121" s="1629" t="str">
        <f>'7-11л. МЕНЮ '!I452</f>
        <v>457 / 21</v>
      </c>
      <c r="B121" s="258" t="str">
        <f>'7-11л. МЕНЮ '!B452</f>
        <v>Чай с сахаром</v>
      </c>
      <c r="C121" s="164">
        <f>'7-11л. МЕНЮ '!C452</f>
        <v>180</v>
      </c>
      <c r="E121" s="376" t="str">
        <f>'7-11л. МЕНЮ '!I508</f>
        <v>Пром.пр.</v>
      </c>
      <c r="F121" s="331" t="str">
        <f>'7-11л. МЕНЮ '!B508</f>
        <v>Хлеб пшеничный</v>
      </c>
      <c r="G121" s="336">
        <f>'7-11л. МЕНЮ '!C508</f>
        <v>50</v>
      </c>
      <c r="H121" s="96"/>
      <c r="I121" s="119"/>
      <c r="J121" s="96"/>
      <c r="K121" s="93"/>
      <c r="L121" s="101"/>
      <c r="M121" s="2243"/>
      <c r="N121" s="96"/>
      <c r="O121" s="91"/>
      <c r="P121" s="101"/>
      <c r="Q121" s="101"/>
      <c r="R121" s="101"/>
      <c r="S121" s="101"/>
      <c r="T121" s="96"/>
      <c r="U121" s="206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96"/>
      <c r="AK121" s="95"/>
      <c r="AL121" s="96"/>
      <c r="AM121" s="96"/>
      <c r="AN121" s="102"/>
      <c r="AO121" s="102"/>
      <c r="AP121" s="367"/>
      <c r="AQ121" s="367"/>
      <c r="AR121" s="96"/>
      <c r="AS121" s="96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</row>
    <row r="122" spans="1:88" ht="15.75" customHeight="1">
      <c r="A122" s="1629" t="str">
        <f>'7-11л. МЕНЮ '!I453</f>
        <v>992/22</v>
      </c>
      <c r="B122" s="258" t="str">
        <f>'7-11л. МЕНЮ '!B453</f>
        <v>Булочка домашняя</v>
      </c>
      <c r="C122" s="164">
        <f>'7-11л. МЕНЮ '!C453</f>
        <v>35</v>
      </c>
      <c r="E122" s="376" t="str">
        <f>'7-11л. МЕНЮ '!I509</f>
        <v>Пром.пр.</v>
      </c>
      <c r="F122" s="331" t="str">
        <f>'7-11л. МЕНЮ '!B509</f>
        <v>Хлеб ржаной</v>
      </c>
      <c r="G122" s="336">
        <f>'7-11л. МЕНЮ '!C509</f>
        <v>20</v>
      </c>
      <c r="H122" s="96"/>
      <c r="I122" s="110"/>
      <c r="J122" s="96"/>
      <c r="K122" s="93"/>
      <c r="L122" s="101"/>
      <c r="M122" s="2243"/>
      <c r="N122" s="96"/>
      <c r="O122" s="93"/>
      <c r="P122" s="101"/>
      <c r="Q122" s="101"/>
      <c r="R122" s="101"/>
      <c r="S122" s="101"/>
      <c r="T122" s="96"/>
      <c r="U122" s="206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96"/>
      <c r="AK122" s="99"/>
      <c r="AL122" s="96"/>
      <c r="AM122" s="96"/>
      <c r="AN122" s="102"/>
      <c r="AO122" s="102"/>
      <c r="AP122" s="367"/>
      <c r="AQ122" s="367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</row>
    <row r="123" spans="1:88" ht="15" customHeight="1" thickBot="1">
      <c r="A123" s="1629" t="str">
        <f>'7-11л. МЕНЮ '!I454</f>
        <v>Пром.пр.</v>
      </c>
      <c r="B123" s="240" t="str">
        <f>'7-11л. МЕНЮ '!B454</f>
        <v>Хлеб ржаной</v>
      </c>
      <c r="C123" s="164">
        <f>'7-11л. МЕНЮ '!C454</f>
        <v>20</v>
      </c>
      <c r="E123" s="1689" t="s">
        <v>291</v>
      </c>
      <c r="F123" s="2002"/>
      <c r="G123" s="2494">
        <f>'7-11л. МЕНЮ '!C510</f>
        <v>540</v>
      </c>
      <c r="H123" s="197"/>
      <c r="I123" s="2243"/>
      <c r="J123" s="96"/>
      <c r="K123" s="93"/>
      <c r="L123" s="101"/>
      <c r="M123" s="120"/>
      <c r="N123" s="171"/>
      <c r="O123" s="101"/>
      <c r="P123" s="101"/>
      <c r="Q123" s="101"/>
      <c r="R123" s="101"/>
      <c r="S123" s="101"/>
      <c r="T123" s="96"/>
      <c r="U123" s="208"/>
      <c r="V123" s="101"/>
      <c r="W123" s="101"/>
      <c r="X123" s="101"/>
      <c r="Y123" s="267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96"/>
      <c r="AK123" s="95"/>
      <c r="AL123" s="96"/>
      <c r="AM123" s="96"/>
      <c r="AN123" s="102"/>
      <c r="AO123" s="102"/>
      <c r="AP123" s="367"/>
      <c r="AQ123" s="367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</row>
    <row r="124" spans="1:88" ht="15" customHeight="1">
      <c r="A124" s="1629" t="str">
        <f>'7-11л. МЕНЮ '!I455</f>
        <v xml:space="preserve">338 / 17 </v>
      </c>
      <c r="B124" s="240" t="str">
        <f>'7-11л. МЕНЮ '!B455</f>
        <v>Фрукты свежие (яблоко)</v>
      </c>
      <c r="C124" s="164">
        <f>'7-11л. МЕНЮ '!C455</f>
        <v>105</v>
      </c>
      <c r="E124" s="568"/>
      <c r="F124" s="332" t="s">
        <v>108</v>
      </c>
      <c r="G124" s="223"/>
      <c r="H124" s="211"/>
      <c r="I124" s="546"/>
      <c r="J124" s="96"/>
      <c r="K124" s="93"/>
      <c r="L124" s="101"/>
      <c r="M124" s="170"/>
      <c r="N124" s="108"/>
      <c r="O124" s="327"/>
      <c r="P124" s="101"/>
      <c r="Q124" s="101"/>
      <c r="R124" s="101"/>
      <c r="S124" s="101"/>
      <c r="T124" s="96"/>
      <c r="U124" s="101"/>
      <c r="V124" s="101"/>
      <c r="W124" s="101"/>
      <c r="X124" s="211"/>
      <c r="Y124" s="191"/>
      <c r="Z124" s="268"/>
      <c r="AA124" s="211"/>
      <c r="AB124" s="191"/>
      <c r="AC124" s="268"/>
      <c r="AD124" s="101"/>
      <c r="AE124" s="101"/>
      <c r="AF124" s="101"/>
      <c r="AG124" s="101"/>
      <c r="AH124" s="101"/>
      <c r="AI124" s="93"/>
      <c r="AJ124" s="96"/>
      <c r="AK124" s="95"/>
      <c r="AL124" s="99"/>
      <c r="AM124" s="99"/>
      <c r="AN124" s="102"/>
      <c r="AO124" s="102"/>
      <c r="AP124" s="367"/>
      <c r="AQ124" s="369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</row>
    <row r="125" spans="1:88" ht="12.75" customHeight="1" thickBot="1">
      <c r="A125" s="1689" t="s">
        <v>291</v>
      </c>
      <c r="B125" s="1690"/>
      <c r="C125" s="1783">
        <f>'7-11л. МЕНЮ '!C456</f>
        <v>570</v>
      </c>
      <c r="E125" s="1823" t="str">
        <f>'7-11л. МЕНЮ '!I514</f>
        <v>54-3з/22</v>
      </c>
      <c r="F125" s="1442" t="str">
        <f>'7-11л. МЕНЮ '!B514</f>
        <v>Помидор в нарезке</v>
      </c>
      <c r="G125" s="1554">
        <f>'7-11л. МЕНЮ '!C514</f>
        <v>60</v>
      </c>
      <c r="H125" s="99"/>
      <c r="I125" s="101"/>
      <c r="J125" s="109"/>
      <c r="K125" s="101"/>
      <c r="L125" s="101"/>
      <c r="M125" s="120"/>
      <c r="N125" s="1311"/>
      <c r="O125" s="327"/>
      <c r="P125" s="101"/>
      <c r="Q125" s="101"/>
      <c r="R125" s="101"/>
      <c r="S125" s="101"/>
      <c r="T125" s="96"/>
      <c r="U125" s="101"/>
      <c r="V125" s="101"/>
      <c r="W125" s="101"/>
      <c r="X125" s="96"/>
      <c r="Y125" s="104"/>
      <c r="Z125" s="269"/>
      <c r="AA125" s="96"/>
      <c r="AB125" s="95"/>
      <c r="AC125" s="132"/>
      <c r="AD125" s="101"/>
      <c r="AE125" s="101"/>
      <c r="AF125" s="101"/>
      <c r="AG125" s="101"/>
      <c r="AH125" s="101"/>
      <c r="AI125" s="101"/>
      <c r="AJ125" s="101"/>
      <c r="AK125" s="109"/>
      <c r="AL125" s="96"/>
      <c r="AM125" s="96"/>
      <c r="AN125" s="96"/>
      <c r="AO125" s="96"/>
      <c r="AP125" s="101"/>
      <c r="AQ125" s="101"/>
      <c r="AR125" s="196"/>
      <c r="AS125" s="99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</row>
    <row r="126" spans="1:88" ht="17.25" customHeight="1">
      <c r="A126" s="568"/>
      <c r="B126" s="332" t="s">
        <v>108</v>
      </c>
      <c r="C126" s="223"/>
      <c r="E126" s="1823" t="str">
        <f>'7-11л. МЕНЮ '!I515</f>
        <v>242/22</v>
      </c>
      <c r="F126" s="1442" t="str">
        <f>'7-11л. МЕНЮ '!B515</f>
        <v>Суп картофельный с макаронами</v>
      </c>
      <c r="G126" s="1554">
        <f>'7-11л. МЕНЮ '!C515</f>
        <v>200</v>
      </c>
      <c r="H126" s="267"/>
      <c r="I126" s="1610"/>
      <c r="J126" s="109"/>
      <c r="K126" s="2509"/>
      <c r="L126" s="101"/>
      <c r="M126" s="101"/>
      <c r="N126" s="1311"/>
      <c r="O126" s="101"/>
      <c r="P126" s="101"/>
      <c r="Q126" s="101"/>
      <c r="R126" s="101"/>
      <c r="S126" s="101"/>
      <c r="T126" s="96"/>
      <c r="U126" s="101"/>
      <c r="V126" s="101"/>
      <c r="W126" s="101"/>
      <c r="X126" s="96"/>
      <c r="Y126" s="95"/>
      <c r="Z126" s="138"/>
      <c r="AA126" s="96"/>
      <c r="AB126" s="100"/>
      <c r="AC126" s="127"/>
      <c r="AD126" s="101"/>
      <c r="AE126" s="101"/>
      <c r="AF126" s="101"/>
      <c r="AG126" s="101"/>
      <c r="AH126" s="101"/>
      <c r="AI126" s="101"/>
      <c r="AJ126" s="101"/>
      <c r="AK126" s="101"/>
      <c r="AL126" s="96"/>
      <c r="AM126" s="96"/>
      <c r="AN126" s="101"/>
      <c r="AO126" s="101"/>
      <c r="AP126" s="101"/>
      <c r="AQ126" s="101"/>
      <c r="AR126" s="99"/>
      <c r="AS126" s="370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</row>
    <row r="127" spans="1:88" ht="14.25" customHeight="1">
      <c r="A127" s="1666" t="str">
        <f>'7-11л. МЕНЮ '!I460</f>
        <v>54-2з/22</v>
      </c>
      <c r="B127" s="258" t="str">
        <f>'7-11л. МЕНЮ '!B460</f>
        <v>Огурец в нарезке</v>
      </c>
      <c r="C127" s="635">
        <f>'7-11л. МЕНЮ '!C460</f>
        <v>60</v>
      </c>
      <c r="E127" s="1823" t="str">
        <f>'7-11л. МЕНЮ '!I516</f>
        <v>588/22</v>
      </c>
      <c r="F127" s="1442" t="str">
        <f>'7-11л. МЕНЮ '!B516</f>
        <v>Курица по тайски</v>
      </c>
      <c r="G127" s="1554">
        <f>'7-11л. МЕНЮ '!C516</f>
        <v>155</v>
      </c>
      <c r="H127" s="211"/>
      <c r="I127" s="120"/>
      <c r="J127" s="171"/>
      <c r="K127" s="101"/>
      <c r="L127" s="101"/>
      <c r="M127" s="170"/>
      <c r="N127" s="460"/>
      <c r="O127" s="93"/>
      <c r="P127" s="101"/>
      <c r="Q127" s="101"/>
      <c r="R127" s="101"/>
      <c r="S127" s="101"/>
      <c r="T127" s="96"/>
      <c r="U127" s="101"/>
      <c r="V127" s="101"/>
      <c r="W127" s="101"/>
      <c r="X127" s="96"/>
      <c r="Y127" s="95"/>
      <c r="Z127" s="138"/>
      <c r="AA127" s="96"/>
      <c r="AB127" s="95"/>
      <c r="AC127" s="132"/>
      <c r="AD127" s="101"/>
      <c r="AE127" s="101"/>
      <c r="AF127" s="101"/>
      <c r="AG127" s="101"/>
      <c r="AH127" s="101"/>
      <c r="AI127" s="96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</row>
    <row r="128" spans="1:88" ht="14.25" customHeight="1">
      <c r="A128" s="1666" t="str">
        <f>'7-11л. МЕНЮ '!I461</f>
        <v>113 /21</v>
      </c>
      <c r="B128" s="258" t="str">
        <f>'7-11л. МЕНЮ '!B461</f>
        <v>Суп картофельный с бобовыми</v>
      </c>
      <c r="C128" s="635">
        <f>'7-11л. МЕНЮ '!C461</f>
        <v>200</v>
      </c>
      <c r="E128" s="2017" t="str">
        <f>'7-11л. МЕНЮ '!I517</f>
        <v>460 / 21</v>
      </c>
      <c r="F128" s="250" t="str">
        <f>'7-11л. МЕНЮ '!B517</f>
        <v>Чай с молоком</v>
      </c>
      <c r="G128" s="1555">
        <f>'7-11л. МЕНЮ '!C517</f>
        <v>190</v>
      </c>
      <c r="H128" s="96"/>
      <c r="I128" s="120"/>
      <c r="J128" s="108"/>
      <c r="K128" s="91"/>
      <c r="L128" s="101"/>
      <c r="M128" s="120"/>
      <c r="N128" s="96"/>
      <c r="O128" s="93"/>
      <c r="P128" s="101"/>
      <c r="Q128" s="101"/>
      <c r="R128" s="101"/>
      <c r="S128" s="101"/>
      <c r="T128" s="122"/>
      <c r="U128" s="101"/>
      <c r="V128" s="157"/>
      <c r="W128" s="101"/>
      <c r="X128" s="96"/>
      <c r="Y128" s="95"/>
      <c r="Z128" s="132"/>
      <c r="AA128" s="96"/>
      <c r="AB128" s="95"/>
      <c r="AC128" s="138"/>
      <c r="AD128" s="101"/>
      <c r="AE128" s="101"/>
      <c r="AF128" s="101"/>
      <c r="AG128" s="102"/>
      <c r="AH128" s="96"/>
      <c r="AI128" s="96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</row>
    <row r="129" spans="1:88" ht="13.5" customHeight="1">
      <c r="A129" s="1666" t="str">
        <f>'7-11л. МЕНЮ '!I462</f>
        <v>333 /21</v>
      </c>
      <c r="B129" s="258" t="str">
        <f>'7-11л. МЕНЮ '!B462</f>
        <v>Голубцы ленивые</v>
      </c>
      <c r="C129" s="635">
        <f>'7-11л. МЕНЮ '!C462</f>
        <v>90</v>
      </c>
      <c r="E129" s="2220" t="str">
        <f>'7-11л. МЕНЮ '!I518</f>
        <v>Пром.пр.</v>
      </c>
      <c r="F129" s="1443" t="str">
        <f>'7-11л. МЕНЮ '!B518</f>
        <v>Кондитерские изделия (печенье)</v>
      </c>
      <c r="G129" s="1776">
        <f>'7-11л. МЕНЮ '!C518</f>
        <v>15</v>
      </c>
      <c r="H129" s="96"/>
      <c r="I129" s="110"/>
      <c r="J129" s="96"/>
      <c r="K129" s="93"/>
      <c r="L129" s="101"/>
      <c r="M129" s="2243"/>
      <c r="N129" s="108"/>
      <c r="O129" s="91"/>
      <c r="P129" s="101"/>
      <c r="Q129" s="101"/>
      <c r="R129" s="101"/>
      <c r="S129" s="101"/>
      <c r="T129" s="96"/>
      <c r="U129" s="101"/>
      <c r="V129" s="96"/>
      <c r="W129" s="101"/>
      <c r="X129" s="101"/>
      <c r="Y129" s="101"/>
      <c r="Z129" s="101"/>
      <c r="AA129" s="96"/>
      <c r="AB129" s="95"/>
      <c r="AC129" s="138"/>
      <c r="AD129" s="101"/>
      <c r="AE129" s="101"/>
      <c r="AF129" s="101"/>
      <c r="AG129" s="102"/>
      <c r="AH129" s="96"/>
      <c r="AI129" s="96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</row>
    <row r="130" spans="1:88" ht="12.75" customHeight="1">
      <c r="A130" s="1666" t="str">
        <f>'7-11л. МЕНЮ '!I463</f>
        <v>181/21</v>
      </c>
      <c r="B130" s="258" t="str">
        <f>'7-11л. МЕНЮ '!B463</f>
        <v>Картофель запечённый в сметанном соусе</v>
      </c>
      <c r="C130" s="635">
        <f>'7-11л. МЕНЮ '!C463</f>
        <v>180</v>
      </c>
      <c r="E130" s="1823" t="str">
        <f>'7-11л. МЕНЮ '!I519</f>
        <v>Пром.пр.</v>
      </c>
      <c r="F130" s="1442" t="str">
        <f>'7-11л. МЕНЮ '!B519</f>
        <v>Хлеб пшеничный</v>
      </c>
      <c r="G130" s="1554">
        <f>'7-11л. МЕНЮ '!C519</f>
        <v>60</v>
      </c>
      <c r="H130" s="96"/>
      <c r="I130" s="101"/>
      <c r="J130" s="96"/>
      <c r="K130" s="513"/>
      <c r="L130" s="101"/>
      <c r="M130" s="101"/>
      <c r="N130" s="108"/>
      <c r="O130" s="101"/>
      <c r="P130" s="468"/>
      <c r="Q130" s="101"/>
      <c r="R130" s="101"/>
      <c r="S130" s="101"/>
      <c r="T130" s="101"/>
      <c r="U130" s="101"/>
      <c r="V130" s="213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2"/>
      <c r="AH130" s="96"/>
      <c r="AI130" s="96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</row>
    <row r="131" spans="1:88" ht="14.25" customHeight="1">
      <c r="A131" s="1666" t="str">
        <f>'7-11л. МЕНЮ '!I464</f>
        <v>501 /21</v>
      </c>
      <c r="B131" s="258" t="str">
        <f>'7-11л. МЕНЮ '!B464</f>
        <v>Сок фруктовый (абрикосовый)</v>
      </c>
      <c r="C131" s="635">
        <f>'7-11л. МЕНЮ '!C464</f>
        <v>200</v>
      </c>
      <c r="E131" s="2017" t="str">
        <f>'7-11л. МЕНЮ '!I520</f>
        <v>Пром.пр.</v>
      </c>
      <c r="F131" s="250" t="str">
        <f>'7-11л. МЕНЮ '!B520</f>
        <v>Хлеб ржаной</v>
      </c>
      <c r="G131" s="1554">
        <f>'7-11л. МЕНЮ '!C520</f>
        <v>30</v>
      </c>
      <c r="H131" s="96"/>
      <c r="I131" s="110"/>
      <c r="J131" s="96"/>
      <c r="K131" s="93"/>
      <c r="L131" s="101"/>
      <c r="M131" s="2243"/>
      <c r="N131" s="121"/>
      <c r="O131" s="93"/>
      <c r="P131" s="116"/>
      <c r="Q131" s="101"/>
      <c r="R131" s="101"/>
      <c r="S131" s="101"/>
      <c r="T131" s="101"/>
      <c r="U131" s="101"/>
      <c r="V131" s="157"/>
      <c r="W131" s="354"/>
      <c r="X131" s="210"/>
      <c r="Y131" s="127"/>
      <c r="Z131" s="101"/>
      <c r="AA131" s="213"/>
      <c r="AB131" s="101"/>
      <c r="AC131" s="101"/>
      <c r="AD131" s="101"/>
      <c r="AE131" s="101"/>
      <c r="AF131" s="101"/>
      <c r="AG131" s="101"/>
      <c r="AH131" s="101"/>
      <c r="AI131" s="96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</row>
    <row r="132" spans="1:88" ht="13.5" customHeight="1">
      <c r="A132" s="1666" t="str">
        <f>'7-11л. МЕНЮ '!I465</f>
        <v>Пром.пр.</v>
      </c>
      <c r="B132" s="258" t="str">
        <f>'7-11л. МЕНЮ '!B465</f>
        <v>Хлеб пшеничный</v>
      </c>
      <c r="C132" s="635">
        <f>'7-11л. МЕНЮ '!C465</f>
        <v>55</v>
      </c>
      <c r="E132" s="2017" t="str">
        <f>'7-11л. МЕНЮ '!I521</f>
        <v xml:space="preserve">338 / 17 </v>
      </c>
      <c r="F132" s="250" t="str">
        <f>'7-11л. МЕНЮ '!B521</f>
        <v>Фрукты свежие (яблоко)</v>
      </c>
      <c r="G132" s="1554">
        <f>'7-11л. МЕНЮ '!C521</f>
        <v>105</v>
      </c>
      <c r="H132" s="102"/>
      <c r="I132" s="170"/>
      <c r="J132" s="1240"/>
      <c r="K132" s="93"/>
      <c r="L132" s="101"/>
      <c r="M132" s="2243"/>
      <c r="N132" s="121"/>
      <c r="O132" s="93"/>
      <c r="P132" s="541"/>
      <c r="Q132" s="101"/>
      <c r="R132" s="101"/>
      <c r="S132" s="101"/>
      <c r="T132" s="101"/>
      <c r="U132" s="101"/>
      <c r="V132" s="129"/>
      <c r="W132" s="96"/>
      <c r="X132" s="95"/>
      <c r="Y132" s="138"/>
      <c r="Z132" s="101"/>
      <c r="AA132" s="211"/>
      <c r="AB132" s="191"/>
      <c r="AC132" s="192"/>
      <c r="AD132" s="101"/>
      <c r="AE132" s="113"/>
      <c r="AF132" s="112"/>
      <c r="AG132" s="95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</row>
    <row r="133" spans="1:88" ht="17.25" customHeight="1" thickBot="1">
      <c r="A133" s="1640" t="str">
        <f>'7-11л. МЕНЮ '!I466</f>
        <v>Пром.пр.</v>
      </c>
      <c r="B133" s="240" t="str">
        <f>'7-11л. МЕНЮ '!B466</f>
        <v>Хлеб ржаной</v>
      </c>
      <c r="C133" s="635">
        <f>'7-11л. МЕНЮ '!C466</f>
        <v>30</v>
      </c>
      <c r="E133" s="1223" t="s">
        <v>292</v>
      </c>
      <c r="F133" s="1224"/>
      <c r="G133" s="2493">
        <f>'7-11л. МЕНЮ '!C522</f>
        <v>815</v>
      </c>
      <c r="H133" s="102"/>
      <c r="I133" s="101"/>
      <c r="J133" s="106"/>
      <c r="K133" s="101"/>
      <c r="L133" s="101"/>
      <c r="M133" s="546"/>
      <c r="N133" s="96"/>
      <c r="O133" s="93"/>
      <c r="P133" s="175"/>
      <c r="Q133" s="101"/>
      <c r="R133" s="101"/>
      <c r="S133" s="101"/>
      <c r="T133" s="96"/>
      <c r="U133" s="95"/>
      <c r="V133" s="101"/>
      <c r="W133" s="99"/>
      <c r="X133" s="100"/>
      <c r="Y133" s="127"/>
      <c r="Z133" s="101"/>
      <c r="AA133" s="96"/>
      <c r="AB133" s="108"/>
      <c r="AC133" s="135"/>
      <c r="AD133" s="110"/>
      <c r="AE133" s="101"/>
      <c r="AF133" s="101"/>
      <c r="AG133" s="96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</row>
    <row r="134" spans="1:88" ht="18" customHeight="1" thickBot="1">
      <c r="A134" s="1223" t="s">
        <v>292</v>
      </c>
      <c r="B134" s="1211"/>
      <c r="C134" s="1926">
        <f>'7-11л. МЕНЮ '!C467</f>
        <v>815</v>
      </c>
      <c r="E134" s="568"/>
      <c r="F134" s="332" t="s">
        <v>199</v>
      </c>
      <c r="G134" s="637"/>
      <c r="H134" s="96"/>
      <c r="I134" s="110"/>
      <c r="J134" s="96"/>
      <c r="K134" s="93"/>
      <c r="L134" s="101"/>
      <c r="M134" s="120"/>
      <c r="N134" s="171"/>
      <c r="O134" s="153"/>
      <c r="P134" s="203"/>
      <c r="Q134" s="101"/>
      <c r="R134" s="101"/>
      <c r="S134" s="101"/>
      <c r="T134" s="101"/>
      <c r="U134" s="101"/>
      <c r="V134" s="101"/>
      <c r="W134" s="99"/>
      <c r="X134" s="119"/>
      <c r="Y134" s="138"/>
      <c r="Z134" s="101"/>
      <c r="AA134" s="96"/>
      <c r="AB134" s="252"/>
      <c r="AC134" s="132"/>
      <c r="AD134" s="101"/>
      <c r="AE134" s="96"/>
      <c r="AF134" s="96"/>
      <c r="AG134" s="101"/>
      <c r="AH134" s="187"/>
      <c r="AI134" s="101"/>
      <c r="AJ134" s="96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</row>
    <row r="135" spans="1:88" ht="18" customHeight="1">
      <c r="A135" s="568"/>
      <c r="B135" s="332" t="s">
        <v>199</v>
      </c>
      <c r="C135" s="637"/>
      <c r="E135" s="1666" t="str">
        <f>'7-11л. МЕНЮ '!I526</f>
        <v>470 / 21</v>
      </c>
      <c r="F135" s="258" t="str">
        <f>'7-11л. МЕНЮ '!B526</f>
        <v>Кисломолочный напиток</v>
      </c>
      <c r="G135" s="635">
        <f>'7-11л. МЕНЮ '!C526</f>
        <v>200</v>
      </c>
      <c r="H135" s="106"/>
      <c r="I135" s="2243"/>
      <c r="J135" s="121"/>
      <c r="K135" s="93"/>
      <c r="L135" s="101"/>
      <c r="M135" s="110"/>
      <c r="N135" s="96"/>
      <c r="O135" s="91"/>
      <c r="P135" s="93"/>
      <c r="Q135" s="101"/>
      <c r="R135" s="101"/>
      <c r="S135" s="101"/>
      <c r="T135" s="101"/>
      <c r="U135" s="101"/>
      <c r="V135" s="101"/>
      <c r="W135" s="99"/>
      <c r="X135" s="100"/>
      <c r="Y135" s="136"/>
      <c r="Z135" s="101"/>
      <c r="AA135" s="96"/>
      <c r="AB135" s="95"/>
      <c r="AC135" s="127"/>
      <c r="AD135" s="101"/>
      <c r="AE135" s="101"/>
      <c r="AF135" s="101"/>
      <c r="AG135" s="99"/>
      <c r="AH135" s="187"/>
      <c r="AI135" s="101"/>
      <c r="AJ135" s="96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/>
      <c r="BZ135" s="101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</row>
    <row r="136" spans="1:88" ht="15" customHeight="1">
      <c r="A136" s="186" t="str">
        <f>'7-11л. МЕНЮ '!I471</f>
        <v>470 / 21</v>
      </c>
      <c r="B136" s="240" t="str">
        <f>'7-11л. МЕНЮ '!B471</f>
        <v>Кисломолочный напиток</v>
      </c>
      <c r="C136" s="2481">
        <f>'7-11л. МЕНЮ '!C471</f>
        <v>0</v>
      </c>
      <c r="E136" s="1827">
        <f>'7-11л. МЕНЮ '!I527</f>
        <v>0</v>
      </c>
      <c r="F136" s="165" t="str">
        <f>'7-11л. МЕНЮ '!B527</f>
        <v>Кефир  (м. д. ж. 2,5% )</v>
      </c>
      <c r="G136" s="1884"/>
      <c r="H136" s="256"/>
      <c r="I136" s="2243"/>
      <c r="J136" s="121"/>
      <c r="K136" s="93"/>
      <c r="L136" s="101"/>
      <c r="M136" s="101"/>
      <c r="N136" s="96"/>
      <c r="O136" s="101"/>
      <c r="P136" s="1613"/>
      <c r="Q136" s="101"/>
      <c r="R136" s="101"/>
      <c r="S136" s="101"/>
      <c r="T136" s="101"/>
      <c r="U136" s="101"/>
      <c r="V136" s="101"/>
      <c r="W136" s="99"/>
      <c r="X136" s="100"/>
      <c r="Y136" s="136"/>
      <c r="Z136" s="101"/>
      <c r="AA136" s="96"/>
      <c r="AB136" s="95"/>
      <c r="AC136" s="127"/>
      <c r="AD136" s="96"/>
      <c r="AE136" s="108"/>
      <c r="AF136" s="188"/>
      <c r="AG136" s="101"/>
      <c r="AH136" s="101"/>
      <c r="AI136" s="101"/>
      <c r="AJ136" s="122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</row>
    <row r="137" spans="1:88" ht="12.75" customHeight="1">
      <c r="A137" s="2482">
        <f>'7-11л. МЕНЮ '!I472</f>
        <v>0</v>
      </c>
      <c r="B137" s="240" t="str">
        <f>'7-11л. МЕНЮ '!B472</f>
        <v>Кефир  (м. д. ж. 2,5% )</v>
      </c>
      <c r="C137" s="229">
        <f>'7-11л. МЕНЮ '!C472</f>
        <v>200</v>
      </c>
      <c r="E137" s="2492" t="str">
        <f>'7-11л. МЕНЮ '!I528</f>
        <v>150/17</v>
      </c>
      <c r="F137" s="165" t="str">
        <f>'7-11л. МЕНЮ '!B528</f>
        <v xml:space="preserve">Зразы картофельные </v>
      </c>
      <c r="G137" s="3063">
        <f>'7-11л. МЕНЮ '!C528</f>
        <v>120</v>
      </c>
      <c r="H137" s="96"/>
      <c r="I137" s="1610"/>
      <c r="J137" s="101"/>
      <c r="K137" s="213"/>
      <c r="L137" s="101"/>
      <c r="M137" s="110"/>
      <c r="N137" s="2668"/>
      <c r="O137" s="91"/>
      <c r="P137" s="93"/>
      <c r="Q137" s="101"/>
      <c r="R137" s="101"/>
      <c r="S137" s="101"/>
      <c r="T137" s="101"/>
      <c r="U137" s="101"/>
      <c r="V137" s="101"/>
      <c r="W137" s="102"/>
      <c r="X137" s="103"/>
      <c r="Y137" s="136"/>
      <c r="Z137" s="101"/>
      <c r="AA137" s="96"/>
      <c r="AB137" s="95"/>
      <c r="AC137" s="127"/>
      <c r="AD137" s="96"/>
      <c r="AE137" s="104"/>
      <c r="AF137" s="116"/>
      <c r="AG137" s="101"/>
      <c r="AH137" s="101"/>
      <c r="AI137" s="101"/>
      <c r="AJ137" s="99"/>
      <c r="AK137" s="100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</row>
    <row r="138" spans="1:88" ht="13.5" customHeight="1">
      <c r="A138" s="186" t="str">
        <f>'7-11л. МЕНЮ '!I473</f>
        <v>152/17</v>
      </c>
      <c r="B138" s="240" t="str">
        <f>'7-11л. МЕНЮ '!B473</f>
        <v>Котлеты морковные с творогом</v>
      </c>
      <c r="C138" s="229">
        <f>'7-11л. МЕНЮ '!C473</f>
        <v>90</v>
      </c>
      <c r="E138" s="1827" t="str">
        <f>'7-11л. МЕНЮ '!I529</f>
        <v>Пром.пр.</v>
      </c>
      <c r="F138" s="165" t="str">
        <f>'7-11л. МЕНЮ '!B529</f>
        <v>Хлеб пшеничный</v>
      </c>
      <c r="G138" s="1885">
        <f>'7-11л. МЕНЮ '!C529</f>
        <v>20</v>
      </c>
      <c r="H138" s="106"/>
      <c r="I138" s="120"/>
      <c r="J138" s="171"/>
      <c r="K138" s="153"/>
      <c r="L138" s="116"/>
      <c r="M138" s="110"/>
      <c r="N138" s="96"/>
      <c r="O138" s="93"/>
      <c r="P138" s="93"/>
      <c r="Q138" s="101"/>
      <c r="R138" s="101"/>
      <c r="S138" s="101"/>
      <c r="T138" s="101"/>
      <c r="U138" s="101"/>
      <c r="V138" s="101"/>
      <c r="W138" s="99"/>
      <c r="X138" s="100"/>
      <c r="Y138" s="136"/>
      <c r="Z138" s="101"/>
      <c r="AA138" s="96"/>
      <c r="AB138" s="110"/>
      <c r="AC138" s="138"/>
      <c r="AD138" s="101"/>
      <c r="AE138" s="101"/>
      <c r="AF138" s="101"/>
      <c r="AG138" s="101"/>
      <c r="AH138" s="101"/>
      <c r="AI138" s="100"/>
      <c r="AJ138" s="99"/>
      <c r="AK138" s="99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</row>
    <row r="139" spans="1:88" ht="15" customHeight="1" thickBot="1">
      <c r="A139" s="1672" t="str">
        <f>'7-11л. МЕНЮ '!I474</f>
        <v>Пром.пр.</v>
      </c>
      <c r="B139" s="240" t="str">
        <f>'7-11л. МЕНЮ '!B474</f>
        <v>Хлеб пш. (батон)</v>
      </c>
      <c r="C139" s="229">
        <f>'7-11л. МЕНЮ '!C474</f>
        <v>20</v>
      </c>
      <c r="E139" s="1223" t="s">
        <v>293</v>
      </c>
      <c r="F139" s="659"/>
      <c r="G139" s="2493">
        <f>'7-11л. МЕНЮ '!C530</f>
        <v>340</v>
      </c>
      <c r="H139" s="96"/>
      <c r="I139" s="110"/>
      <c r="J139" s="96"/>
      <c r="K139" s="91"/>
      <c r="L139" s="111"/>
      <c r="M139" s="101"/>
      <c r="N139" s="109"/>
      <c r="O139" s="101"/>
      <c r="P139" s="93"/>
      <c r="Q139" s="101"/>
      <c r="R139" s="109"/>
      <c r="S139" s="101"/>
      <c r="T139" s="101"/>
      <c r="U139" s="101"/>
      <c r="V139" s="96"/>
      <c r="W139" s="96"/>
      <c r="X139" s="95"/>
      <c r="Y139" s="138"/>
      <c r="Z139" s="101"/>
      <c r="AA139" s="96"/>
      <c r="AB139" s="95"/>
      <c r="AC139" s="127"/>
      <c r="AD139" s="101"/>
      <c r="AE139" s="101"/>
      <c r="AF139" s="101"/>
      <c r="AG139" s="101"/>
      <c r="AH139" s="101"/>
      <c r="AI139" s="215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1"/>
      <c r="BZ139" s="101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</row>
    <row r="140" spans="1:88" ht="15" customHeight="1" thickBot="1">
      <c r="A140" s="1999" t="s">
        <v>206</v>
      </c>
      <c r="B140" s="1224"/>
      <c r="C140" s="1783">
        <f>'7-11л. МЕНЮ '!C475</f>
        <v>310</v>
      </c>
      <c r="H140" s="106"/>
      <c r="I140" s="101"/>
      <c r="J140" s="96"/>
      <c r="K140" s="101"/>
      <c r="L140" s="116"/>
      <c r="M140" s="116"/>
      <c r="N140" s="116"/>
      <c r="O140" s="116"/>
      <c r="P140" s="93"/>
      <c r="Q140" s="101"/>
      <c r="R140" s="109"/>
      <c r="S140" s="101"/>
      <c r="T140" s="101"/>
      <c r="U140" s="101"/>
      <c r="V140" s="101"/>
      <c r="W140" s="110"/>
      <c r="X140" s="96"/>
      <c r="Y140" s="93"/>
      <c r="Z140" s="101"/>
      <c r="AA140" s="96"/>
      <c r="AB140" s="95"/>
      <c r="AC140" s="127"/>
      <c r="AD140" s="101"/>
      <c r="AE140" s="101"/>
      <c r="AF140" s="101"/>
      <c r="AG140" s="101"/>
      <c r="AH140" s="101"/>
      <c r="AI140" s="100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</row>
    <row r="141" spans="1:88" ht="15" customHeight="1" thickBot="1">
      <c r="E141" s="1643" t="s">
        <v>437</v>
      </c>
      <c r="F141" s="1550"/>
      <c r="G141" s="612"/>
      <c r="H141" s="198"/>
      <c r="I141" s="96"/>
      <c r="J141" s="212"/>
      <c r="K141" s="91"/>
      <c r="L141" s="116"/>
      <c r="M141" s="101"/>
      <c r="N141" s="2666"/>
      <c r="O141" s="101"/>
      <c r="P141" s="95"/>
      <c r="Q141" s="101"/>
      <c r="R141" s="109"/>
      <c r="S141" s="101"/>
      <c r="T141" s="93"/>
      <c r="U141" s="101"/>
      <c r="V141" s="157"/>
      <c r="W141" s="122"/>
      <c r="X141" s="101"/>
      <c r="Y141" s="101"/>
      <c r="Z141" s="101"/>
      <c r="AA141" s="96"/>
      <c r="AB141" s="103"/>
      <c r="AC141" s="136"/>
      <c r="AD141" s="96"/>
      <c r="AE141" s="95"/>
      <c r="AF141" s="132"/>
      <c r="AG141" s="101"/>
      <c r="AH141" s="101"/>
      <c r="AI141" s="100"/>
      <c r="AJ141" s="101"/>
      <c r="AK141" s="101"/>
      <c r="AL141" s="99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</row>
    <row r="142" spans="1:88" ht="12.75" customHeight="1">
      <c r="D142" s="80"/>
      <c r="E142" s="232"/>
      <c r="F142" s="332" t="s">
        <v>131</v>
      </c>
      <c r="G142" s="223"/>
      <c r="H142" s="541"/>
      <c r="I142" s="96"/>
      <c r="J142" s="212"/>
      <c r="K142" s="2401"/>
      <c r="L142" s="116"/>
      <c r="M142" s="101"/>
      <c r="N142" s="2666"/>
      <c r="O142" s="101"/>
      <c r="P142" s="116"/>
      <c r="Q142" s="101"/>
      <c r="R142" s="101"/>
      <c r="S142" s="101"/>
      <c r="T142" s="99"/>
      <c r="U142" s="101"/>
      <c r="V142" s="101"/>
      <c r="W142" s="96"/>
      <c r="X142" s="95"/>
      <c r="Y142" s="138"/>
      <c r="Z142" s="101"/>
      <c r="AA142" s="101"/>
      <c r="AB142" s="101"/>
      <c r="AC142" s="101"/>
      <c r="AD142" s="96"/>
      <c r="AE142" s="95"/>
      <c r="AF142" s="132"/>
      <c r="AG142" s="101"/>
      <c r="AH142" s="101"/>
      <c r="AI142" s="116"/>
      <c r="AJ142" s="101"/>
      <c r="AK142" s="101"/>
      <c r="AL142" s="101"/>
      <c r="AM142" s="19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/>
      <c r="BZ142" s="101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</row>
    <row r="143" spans="1:88" ht="12" customHeight="1">
      <c r="D143" s="80"/>
      <c r="E143" s="1666" t="str">
        <f>'7-11л. МЕНЮ '!I560</f>
        <v>269 / 17</v>
      </c>
      <c r="F143" s="258" t="str">
        <f>'7-11л. МЕНЮ '!B560</f>
        <v>Котлета особая (мясная)</v>
      </c>
      <c r="G143" s="164">
        <f>'7-11л. МЕНЮ '!C560</f>
        <v>90</v>
      </c>
      <c r="H143" s="175"/>
      <c r="I143" s="2243"/>
      <c r="J143" s="96"/>
      <c r="K143" s="93"/>
      <c r="L143" s="116"/>
      <c r="M143" s="1610"/>
      <c r="N143" s="109"/>
      <c r="O143" s="213"/>
      <c r="P143" s="153"/>
      <c r="Q143" s="101"/>
      <c r="R143" s="101"/>
      <c r="S143" s="101"/>
      <c r="T143" s="99"/>
      <c r="U143" s="101"/>
      <c r="V143" s="101"/>
      <c r="W143" s="96"/>
      <c r="X143" s="95"/>
      <c r="Y143" s="138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12"/>
      <c r="AM143" s="99"/>
      <c r="AN143" s="99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/>
      <c r="BZ143" s="101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</row>
    <row r="144" spans="1:88" ht="15" customHeight="1">
      <c r="D144" s="11"/>
      <c r="E144" s="1640" t="str">
        <f>'7-11л. МЕНЮ '!I561</f>
        <v>303/17</v>
      </c>
      <c r="F144" s="240" t="str">
        <f>'7-11л. МЕНЮ '!B561</f>
        <v>Каша вязкая (гречневая)</v>
      </c>
      <c r="G144" s="229">
        <f>'7-11л. МЕНЮ '!C561</f>
        <v>150</v>
      </c>
      <c r="H144" s="203"/>
      <c r="I144" s="116"/>
      <c r="J144" s="116"/>
      <c r="K144" s="116"/>
      <c r="L144" s="116"/>
      <c r="M144" s="101"/>
      <c r="N144" s="109"/>
      <c r="O144" s="101"/>
      <c r="P144" s="93"/>
      <c r="Q144" s="101"/>
      <c r="R144" s="101"/>
      <c r="S144" s="101"/>
      <c r="T144" s="99"/>
      <c r="U144" s="101"/>
      <c r="V144" s="101"/>
      <c r="W144" s="96"/>
      <c r="X144" s="95"/>
      <c r="Y144" s="138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96"/>
      <c r="AJ144" s="96"/>
      <c r="AK144" s="96"/>
      <c r="AL144" s="96"/>
      <c r="AM144" s="96"/>
      <c r="AN144" s="96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1"/>
      <c r="BZ144" s="101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</row>
    <row r="145" spans="1:88" ht="12.75" customHeight="1">
      <c r="D145" s="627"/>
      <c r="E145" s="1788" t="str">
        <f>'7-11л. МЕНЮ '!I562</f>
        <v>469 / 21</v>
      </c>
      <c r="F145" s="258" t="str">
        <f>'7-11л. МЕНЮ '!B562</f>
        <v>Молоко кипячёное</v>
      </c>
      <c r="G145" s="2000">
        <f>'7-11л. МЕНЮ '!C562</f>
        <v>200</v>
      </c>
      <c r="H145" s="174"/>
      <c r="I145" s="721"/>
      <c r="J145" s="96"/>
      <c r="K145" s="109"/>
      <c r="L145" s="116"/>
      <c r="M145" s="101"/>
      <c r="N145" s="109"/>
      <c r="O145" s="101"/>
      <c r="P145" s="93"/>
      <c r="Q145" s="101"/>
      <c r="R145" s="101"/>
      <c r="S145" s="101"/>
      <c r="T145" s="96"/>
      <c r="U145" s="101"/>
      <c r="V145" s="101"/>
      <c r="W145" s="96"/>
      <c r="X145" s="95"/>
      <c r="Y145" s="138"/>
      <c r="Z145" s="101"/>
      <c r="AA145" s="101"/>
      <c r="AB145" s="101"/>
      <c r="AC145" s="101"/>
      <c r="AD145" s="96"/>
      <c r="AE145" s="252"/>
      <c r="AF145" s="132"/>
      <c r="AG145" s="101"/>
      <c r="AH145" s="101"/>
      <c r="AI145" s="96"/>
      <c r="AJ145" s="96"/>
      <c r="AK145" s="96"/>
      <c r="AL145" s="96"/>
      <c r="AM145" s="99"/>
      <c r="AN145" s="100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1"/>
      <c r="BZ145" s="101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</row>
    <row r="146" spans="1:88" ht="12.75" customHeight="1">
      <c r="D146" s="333"/>
      <c r="E146" s="1792" t="str">
        <f>'7-11л. МЕНЮ '!I563</f>
        <v>Пром.пр.</v>
      </c>
      <c r="F146" s="240" t="str">
        <f>'7-11л. МЕНЮ '!B563</f>
        <v>Хлеб пшеничный</v>
      </c>
      <c r="G146" s="321">
        <f>'7-11л. МЕНЮ '!C563</f>
        <v>40</v>
      </c>
      <c r="H146" s="174"/>
      <c r="I146" s="101"/>
      <c r="J146" s="171"/>
      <c r="K146" s="101"/>
      <c r="L146" s="116"/>
      <c r="M146" s="116"/>
      <c r="N146" s="116"/>
      <c r="O146" s="116"/>
      <c r="P146" s="93"/>
      <c r="Q146" s="101"/>
      <c r="R146" s="109"/>
      <c r="S146" s="101"/>
      <c r="T146" s="96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2"/>
      <c r="AJ146" s="102"/>
      <c r="AK146" s="96"/>
      <c r="AL146" s="96"/>
      <c r="AM146" s="96"/>
      <c r="AN146" s="95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</row>
    <row r="147" spans="1:88" ht="13.5" customHeight="1">
      <c r="A147" s="1" t="s">
        <v>844</v>
      </c>
      <c r="C147" s="73"/>
      <c r="E147" s="2502" t="str">
        <f>'7-11л. МЕНЮ '!I564</f>
        <v>Пром.пр.</v>
      </c>
      <c r="F147" s="728" t="str">
        <f>'7-11л. МЕНЮ '!B564</f>
        <v>Хлеб ржаной</v>
      </c>
      <c r="G147" s="1556">
        <f>'7-11л. МЕНЮ '!C564</f>
        <v>30</v>
      </c>
      <c r="H147" s="174"/>
      <c r="I147" s="99"/>
      <c r="J147" s="121"/>
      <c r="K147" s="93"/>
      <c r="L147" s="116"/>
      <c r="M147" s="116"/>
      <c r="N147" s="116"/>
      <c r="O147" s="116"/>
      <c r="P147" s="93"/>
      <c r="Q147" s="101"/>
      <c r="R147" s="109"/>
      <c r="S147" s="101"/>
      <c r="T147" s="96"/>
      <c r="U147" s="101"/>
      <c r="V147" s="101"/>
      <c r="W147" s="191"/>
      <c r="X147" s="268"/>
      <c r="Y147" s="191"/>
      <c r="Z147" s="268"/>
      <c r="AA147" s="101"/>
      <c r="AB147" s="99"/>
      <c r="AC147" s="187"/>
      <c r="AD147" s="101"/>
      <c r="AE147" s="101"/>
      <c r="AF147" s="101"/>
      <c r="AG147" s="101"/>
      <c r="AH147" s="101"/>
      <c r="AI147" s="102"/>
      <c r="AJ147" s="216"/>
      <c r="AK147" s="101"/>
      <c r="AL147" s="101"/>
      <c r="AM147" s="96"/>
      <c r="AN147" s="95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1"/>
      <c r="BZ147" s="101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</row>
    <row r="148" spans="1:88" ht="12.75" customHeight="1" thickBot="1">
      <c r="A148" s="517" t="s">
        <v>446</v>
      </c>
      <c r="C148" s="73"/>
      <c r="E148" s="1223" t="s">
        <v>291</v>
      </c>
      <c r="F148" s="1224"/>
      <c r="G148" s="1783">
        <f>'7-11л. МЕНЮ '!C565</f>
        <v>510</v>
      </c>
      <c r="H148" s="174"/>
      <c r="I148" s="110"/>
      <c r="J148" s="121"/>
      <c r="K148" s="93"/>
      <c r="L148" s="116"/>
      <c r="M148" s="116"/>
      <c r="N148" s="116"/>
      <c r="O148" s="116"/>
      <c r="P148" s="93"/>
      <c r="Q148" s="101"/>
      <c r="R148" s="109"/>
      <c r="S148" s="101"/>
      <c r="T148" s="96"/>
      <c r="U148" s="101"/>
      <c r="V148" s="96"/>
      <c r="W148" s="95"/>
      <c r="X148" s="132"/>
      <c r="Y148" s="360"/>
      <c r="Z148" s="358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96"/>
      <c r="AN148" s="95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1"/>
      <c r="BZ148" s="101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</row>
    <row r="149" spans="1:88" ht="13.5" customHeight="1">
      <c r="A149" s="2790" t="s">
        <v>982</v>
      </c>
      <c r="E149" s="568"/>
      <c r="F149" s="332" t="s">
        <v>108</v>
      </c>
      <c r="G149" s="223"/>
      <c r="H149" s="174"/>
      <c r="I149" s="120"/>
      <c r="J149" s="96"/>
      <c r="K149" s="93"/>
      <c r="L149" s="101"/>
      <c r="M149" s="116"/>
      <c r="N149" s="116"/>
      <c r="O149" s="116"/>
      <c r="P149" s="111"/>
      <c r="Q149" s="101"/>
      <c r="R149" s="109"/>
      <c r="S149" s="101"/>
      <c r="T149" s="96"/>
      <c r="U149" s="101"/>
      <c r="V149" s="96"/>
      <c r="W149" s="95"/>
      <c r="X149" s="132"/>
      <c r="Y149" s="171"/>
      <c r="Z149" s="358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6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</row>
    <row r="150" spans="1:88" ht="13.5" customHeight="1">
      <c r="A150" s="60" t="s">
        <v>983</v>
      </c>
      <c r="E150" s="376" t="str">
        <f>'7-11л. МЕНЮ '!I569</f>
        <v>54-31-32з/22</v>
      </c>
      <c r="F150" s="1442" t="str">
        <f>'7-11л. МЕНЮ '!B569</f>
        <v>Капуста с морковью в нарезке</v>
      </c>
      <c r="G150" s="336">
        <f>'7-11л. МЕНЮ '!C569</f>
        <v>60</v>
      </c>
      <c r="H150" s="174"/>
      <c r="I150" s="94"/>
      <c r="K150" s="1"/>
      <c r="L150" s="101"/>
      <c r="M150" s="101"/>
      <c r="N150" s="109"/>
      <c r="O150" s="116"/>
      <c r="P150" s="175"/>
      <c r="Q150" s="101"/>
      <c r="R150" s="109"/>
      <c r="S150" s="101"/>
      <c r="T150" s="96"/>
      <c r="U150" s="101"/>
      <c r="V150" s="96"/>
      <c r="W150" s="95"/>
      <c r="X150" s="132"/>
      <c r="Y150" s="171"/>
      <c r="Z150" s="358"/>
      <c r="AA150" s="101"/>
      <c r="AB150" s="101"/>
      <c r="AC150" s="101"/>
      <c r="AD150" s="96"/>
      <c r="AE150" s="95"/>
      <c r="AF150" s="138"/>
      <c r="AG150" s="101"/>
      <c r="AH150" s="101"/>
      <c r="AI150" s="95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</row>
    <row r="151" spans="1:88" ht="16.5" customHeight="1">
      <c r="A151" s="530" t="s">
        <v>981</v>
      </c>
      <c r="C151" s="517"/>
      <c r="E151" s="376" t="str">
        <f>'7-11л. МЕНЮ '!I570</f>
        <v>98 /21</v>
      </c>
      <c r="F151" s="1442" t="str">
        <f>'7-11л. МЕНЮ '!B570</f>
        <v>Свекольник со сметаной</v>
      </c>
      <c r="G151" s="336">
        <f>'7-11л. МЕНЮ '!C570</f>
        <v>200</v>
      </c>
      <c r="H151" s="174"/>
      <c r="I151" s="2790"/>
      <c r="J151" s="116"/>
      <c r="K151" s="1"/>
      <c r="L151" s="101"/>
      <c r="M151" s="101"/>
      <c r="N151" s="109"/>
      <c r="O151" s="116"/>
      <c r="P151" s="203"/>
      <c r="Q151" s="101"/>
      <c r="R151" s="109"/>
      <c r="S151" s="101"/>
      <c r="T151" s="96"/>
      <c r="U151" s="101"/>
      <c r="V151" s="96"/>
      <c r="W151" s="272"/>
      <c r="X151" s="273"/>
      <c r="Y151" s="171"/>
      <c r="Z151" s="358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</row>
    <row r="152" spans="1:88" ht="14.25" customHeight="1">
      <c r="A152" s="2790" t="s">
        <v>984</v>
      </c>
      <c r="C152" s="517"/>
      <c r="E152" s="3243" t="str">
        <f>'7-11л. МЕНЮ '!I571</f>
        <v>334/22</v>
      </c>
      <c r="F152" s="250" t="str">
        <f>'7-11л. МЕНЮ '!B571</f>
        <v>Рагу из овощей</v>
      </c>
      <c r="G152" s="2228">
        <f>'7-11л. МЕНЮ '!C571</f>
        <v>180</v>
      </c>
      <c r="H152" s="548"/>
      <c r="I152" s="2790"/>
      <c r="J152" s="1"/>
      <c r="K152" s="1"/>
      <c r="L152" s="101"/>
      <c r="M152" s="101"/>
      <c r="N152" s="101"/>
      <c r="O152" s="116"/>
      <c r="P152" s="1163"/>
      <c r="Q152" s="101"/>
      <c r="R152" s="109"/>
      <c r="S152" s="101"/>
      <c r="T152" s="96"/>
      <c r="U152" s="206"/>
      <c r="V152" s="96"/>
      <c r="W152" s="272"/>
      <c r="X152" s="273"/>
      <c r="Y152" s="171"/>
      <c r="Z152" s="358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</row>
    <row r="153" spans="1:88" ht="15" customHeight="1">
      <c r="A153" s="3375"/>
      <c r="B153" s="724" t="s">
        <v>985</v>
      </c>
      <c r="E153" s="376" t="str">
        <f>'7-11л. МЕНЮ '!I572</f>
        <v>471/22</v>
      </c>
      <c r="F153" s="1442" t="str">
        <f>'7-11л. МЕНЮ '!B572</f>
        <v xml:space="preserve">фишболы </v>
      </c>
      <c r="G153" s="336">
        <f>'7-11л. МЕНЮ '!C572</f>
        <v>90</v>
      </c>
      <c r="H153" s="116"/>
      <c r="I153" s="2790"/>
      <c r="J153" s="1"/>
      <c r="K153" s="101"/>
      <c r="L153" s="101"/>
      <c r="M153" s="101"/>
      <c r="N153" s="101"/>
      <c r="O153" s="116"/>
      <c r="P153" s="101"/>
      <c r="Q153" s="101"/>
      <c r="R153" s="109"/>
      <c r="S153" s="101"/>
      <c r="T153" s="122"/>
      <c r="U153" s="101"/>
      <c r="V153" s="96"/>
      <c r="W153" s="252"/>
      <c r="X153" s="132"/>
      <c r="Y153" s="171"/>
      <c r="Z153" s="358"/>
      <c r="AA153" s="101"/>
      <c r="AB153" s="101"/>
      <c r="AC153" s="101"/>
      <c r="AD153" s="96"/>
      <c r="AE153" s="103"/>
      <c r="AF153" s="136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</row>
    <row r="154" spans="1:88" ht="12" customHeight="1">
      <c r="A154" s="2790" t="s">
        <v>986</v>
      </c>
      <c r="B154" s="3376"/>
      <c r="E154" s="3243" t="str">
        <f>'7-11л. МЕНЮ '!I573</f>
        <v>481/21</v>
      </c>
      <c r="F154" s="250" t="str">
        <f>'7-11л. МЕНЮ '!B573</f>
        <v>Кисель   витаминный</v>
      </c>
      <c r="G154" s="2228">
        <f>'7-11л. МЕНЮ '!C573</f>
        <v>180</v>
      </c>
      <c r="H154" s="116"/>
      <c r="I154" s="530"/>
      <c r="J154" s="116"/>
      <c r="K154" s="101"/>
      <c r="L154" s="101"/>
      <c r="M154" s="101"/>
      <c r="N154" s="101"/>
      <c r="O154" s="116"/>
      <c r="P154" s="116"/>
      <c r="Q154" s="101"/>
      <c r="R154" s="109"/>
      <c r="S154" s="101"/>
      <c r="T154" s="101"/>
      <c r="U154" s="101"/>
      <c r="V154" s="96"/>
      <c r="W154" s="95"/>
      <c r="X154" s="132"/>
      <c r="Y154" s="171"/>
      <c r="Z154" s="358"/>
      <c r="AA154" s="101"/>
      <c r="AB154" s="101"/>
      <c r="AC154" s="101"/>
      <c r="AD154" s="96"/>
      <c r="AE154" s="103"/>
      <c r="AF154" s="136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</row>
    <row r="155" spans="1:88" ht="12.75" customHeight="1">
      <c r="A155" s="517"/>
      <c r="B155" s="724" t="s">
        <v>987</v>
      </c>
      <c r="C155" s="73"/>
      <c r="E155" s="1765" t="str">
        <f>'7-11л. МЕНЮ '!I574</f>
        <v>Пром.пр.</v>
      </c>
      <c r="F155" s="250" t="str">
        <f>'7-11л. МЕНЮ '!B574</f>
        <v>Хлеб пшеничный</v>
      </c>
      <c r="G155" s="336">
        <f>'7-11л. МЕНЮ '!C574</f>
        <v>60</v>
      </c>
      <c r="H155" s="174"/>
      <c r="I155" s="3319"/>
      <c r="J155" s="1"/>
      <c r="K155" s="101"/>
      <c r="L155" s="116"/>
      <c r="M155" s="101"/>
      <c r="N155" s="101"/>
      <c r="O155" s="116"/>
      <c r="P155" s="116"/>
      <c r="Q155" s="101"/>
      <c r="R155" s="109"/>
      <c r="S155" s="101"/>
      <c r="T155" s="101"/>
      <c r="U155" s="101"/>
      <c r="V155" s="99"/>
      <c r="W155" s="95"/>
      <c r="X155" s="127"/>
      <c r="Y155" s="171"/>
      <c r="Z155" s="358"/>
      <c r="AA155" s="101"/>
      <c r="AB155" s="101"/>
      <c r="AC155" s="101"/>
      <c r="AD155" s="101"/>
      <c r="AE155" s="101"/>
      <c r="AF155" s="96"/>
      <c r="AG155" s="95"/>
      <c r="AH155" s="96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</row>
    <row r="156" spans="1:88" ht="12.75" customHeight="1">
      <c r="A156" s="724"/>
      <c r="B156" s="2790" t="s">
        <v>989</v>
      </c>
      <c r="E156" s="1765" t="str">
        <f>'7-11л. МЕНЮ '!I575</f>
        <v>Пром.пр.</v>
      </c>
      <c r="F156" s="250" t="str">
        <f>'7-11л. МЕНЮ '!B575</f>
        <v>Хлеб ржаной</v>
      </c>
      <c r="G156" s="336">
        <f>'7-11л. МЕНЮ '!C575</f>
        <v>20</v>
      </c>
      <c r="H156" s="174"/>
      <c r="I156" s="530"/>
      <c r="J156" s="116"/>
      <c r="K156" s="146"/>
      <c r="L156" s="116"/>
      <c r="M156" s="101"/>
      <c r="N156" s="101"/>
      <c r="O156" s="116"/>
      <c r="P156" s="101"/>
      <c r="Q156" s="101"/>
      <c r="R156" s="109"/>
      <c r="S156" s="101"/>
      <c r="T156" s="101"/>
      <c r="U156" s="101"/>
      <c r="V156" s="96"/>
      <c r="W156" s="95"/>
      <c r="X156" s="138"/>
      <c r="Y156" s="360"/>
      <c r="Z156" s="358"/>
      <c r="AA156" s="101"/>
      <c r="AB156" s="101"/>
      <c r="AC156" s="101"/>
      <c r="AD156" s="177"/>
      <c r="AE156" s="101"/>
      <c r="AF156" s="101"/>
      <c r="AG156" s="95"/>
      <c r="AH156" s="99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</row>
    <row r="157" spans="1:88" ht="11.25" customHeight="1">
      <c r="A157" s="517"/>
      <c r="B157" s="724" t="s">
        <v>988</v>
      </c>
      <c r="E157" s="1765" t="str">
        <f>'7-11л. МЕНЮ '!I576</f>
        <v xml:space="preserve">338 / 17 </v>
      </c>
      <c r="F157" s="250" t="str">
        <f>'7-11л. МЕНЮ '!B576</f>
        <v>Фрукты свежие (яблоко)</v>
      </c>
      <c r="G157" s="336">
        <f>'7-11л. МЕНЮ '!C576</f>
        <v>100</v>
      </c>
      <c r="H157" s="174"/>
      <c r="I157" s="530"/>
      <c r="J157" s="1503"/>
      <c r="K157" s="101"/>
      <c r="L157" s="116"/>
      <c r="M157" s="101"/>
      <c r="N157" s="101"/>
      <c r="O157" s="116"/>
      <c r="P157" s="116"/>
      <c r="Q157" s="101"/>
      <c r="R157" s="109"/>
      <c r="S157" s="101"/>
      <c r="T157" s="101"/>
      <c r="U157" s="101"/>
      <c r="V157" s="96"/>
      <c r="W157" s="95"/>
      <c r="X157" s="138"/>
      <c r="Y157" s="171"/>
      <c r="Z157" s="358"/>
      <c r="AA157" s="101"/>
      <c r="AB157" s="101"/>
      <c r="AC157" s="101"/>
      <c r="AD157" s="157"/>
      <c r="AE157" s="191"/>
      <c r="AF157" s="268"/>
      <c r="AG157" s="95"/>
      <c r="AH157" s="101"/>
      <c r="AI157" s="101"/>
      <c r="AJ157" s="189"/>
      <c r="AK157" s="189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</row>
    <row r="158" spans="1:88" ht="14.25" customHeight="1" thickBot="1">
      <c r="B158" s="517"/>
      <c r="E158" s="1223" t="s">
        <v>292</v>
      </c>
      <c r="F158" s="1224"/>
      <c r="G158" s="2003">
        <f>'7-11л. МЕНЮ '!C577</f>
        <v>890</v>
      </c>
      <c r="H158" s="174"/>
      <c r="I158" s="87"/>
      <c r="J158" s="530"/>
      <c r="K158" s="109"/>
      <c r="L158" s="116"/>
      <c r="M158" s="101"/>
      <c r="N158" s="101"/>
      <c r="O158" s="545"/>
      <c r="P158" s="116"/>
      <c r="Q158" s="101"/>
      <c r="R158" s="109"/>
      <c r="S158" s="101"/>
      <c r="T158" s="96"/>
      <c r="U158" s="95"/>
      <c r="V158" s="96"/>
      <c r="W158" s="95"/>
      <c r="X158" s="138"/>
      <c r="Y158" s="171"/>
      <c r="Z158" s="358"/>
      <c r="AA158" s="101"/>
      <c r="AB158" s="101"/>
      <c r="AC158" s="101"/>
      <c r="AD158" s="96"/>
      <c r="AE158" s="95"/>
      <c r="AF158" s="132"/>
      <c r="AG158" s="95"/>
      <c r="AH158" s="101"/>
      <c r="AI158" s="101"/>
      <c r="AJ158" s="189"/>
      <c r="AK158" s="189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</row>
    <row r="159" spans="1:88" ht="13.5" customHeight="1">
      <c r="B159"/>
      <c r="E159" s="1683"/>
      <c r="F159" s="1671" t="s">
        <v>199</v>
      </c>
      <c r="G159" s="1684"/>
      <c r="H159" s="174"/>
      <c r="I159" s="120"/>
      <c r="J159" s="108"/>
      <c r="K159" s="327"/>
      <c r="L159" s="116"/>
      <c r="M159" s="101"/>
      <c r="N159" s="101"/>
      <c r="O159" s="111"/>
      <c r="P159" s="111"/>
      <c r="Q159" s="101"/>
      <c r="R159" s="109"/>
      <c r="S159" s="101"/>
      <c r="T159" s="101"/>
      <c r="U159" s="101"/>
      <c r="V159" s="96"/>
      <c r="W159" s="100"/>
      <c r="X159" s="127"/>
      <c r="Y159" s="171"/>
      <c r="Z159" s="358"/>
      <c r="AA159" s="101"/>
      <c r="AB159" s="101"/>
      <c r="AC159" s="101"/>
      <c r="AD159" s="101"/>
      <c r="AE159" s="101"/>
      <c r="AF159" s="101"/>
      <c r="AG159" s="96"/>
      <c r="AH159" s="96"/>
      <c r="AI159" s="101"/>
      <c r="AJ159" s="189"/>
      <c r="AK159" s="189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</row>
    <row r="160" spans="1:88" ht="13.5" customHeight="1">
      <c r="A160" s="724"/>
      <c r="B160"/>
      <c r="E160" s="1201" t="str">
        <f>'7-11л. МЕНЮ '!I581</f>
        <v>465 / 21</v>
      </c>
      <c r="F160" s="230" t="str">
        <f>'7-11л. МЕНЮ '!B581</f>
        <v>Кофейный напиток с молоком</v>
      </c>
      <c r="G160" s="249">
        <f>'7-11л. МЕНЮ '!C581</f>
        <v>190</v>
      </c>
      <c r="H160" s="174"/>
      <c r="I160" s="110"/>
      <c r="J160" s="2668"/>
      <c r="K160" s="91"/>
      <c r="L160" s="116"/>
      <c r="M160" s="93"/>
      <c r="N160" s="328"/>
      <c r="O160" s="328"/>
      <c r="P160" s="111"/>
      <c r="Q160" s="101"/>
      <c r="R160" s="109"/>
      <c r="S160" s="101"/>
      <c r="T160" s="101"/>
      <c r="U160" s="101"/>
      <c r="V160" s="96"/>
      <c r="W160" s="214"/>
      <c r="X160" s="274"/>
      <c r="Y160" s="171"/>
      <c r="Z160" s="358"/>
      <c r="AA160" s="101"/>
      <c r="AB160" s="101"/>
      <c r="AC160" s="101"/>
      <c r="AD160" s="101"/>
      <c r="AE160" s="101"/>
      <c r="AF160" s="101"/>
      <c r="AG160" s="96"/>
      <c r="AH160" s="96"/>
      <c r="AI160" s="101"/>
      <c r="AJ160" s="96"/>
      <c r="AK160" s="96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</row>
    <row r="161" spans="1:88" ht="12.75" customHeight="1">
      <c r="A161" s="517"/>
      <c r="B161"/>
      <c r="E161" s="1201" t="str">
        <f>'7-11л. МЕНЮ '!I582</f>
        <v>276/17</v>
      </c>
      <c r="F161" s="230" t="str">
        <f>'7-11л. МЕНЮ '!B582</f>
        <v xml:space="preserve">Рулет с макаронами и / </v>
      </c>
      <c r="G161" s="249">
        <f>'7-11л. МЕНЮ '!C582</f>
        <v>98</v>
      </c>
      <c r="H161" s="549"/>
      <c r="I161" s="110"/>
      <c r="J161" s="121"/>
      <c r="K161" s="111"/>
      <c r="L161" s="111"/>
      <c r="M161" s="116"/>
      <c r="N161" s="474"/>
      <c r="O161" s="474"/>
      <c r="P161" s="474"/>
      <c r="Q161" s="101"/>
      <c r="R161" s="109"/>
      <c r="S161" s="101"/>
      <c r="T161" s="101"/>
      <c r="U161" s="101"/>
      <c r="V161" s="96"/>
      <c r="W161" s="181"/>
      <c r="X161" s="359"/>
      <c r="Y161" s="171"/>
      <c r="Z161" s="358"/>
      <c r="AA161" s="101"/>
      <c r="AB161" s="101"/>
      <c r="AC161" s="101"/>
      <c r="AD161" s="101"/>
      <c r="AE161" s="101"/>
      <c r="AF161" s="101"/>
      <c r="AG161" s="177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</row>
    <row r="162" spans="1:88" ht="14.25" customHeight="1">
      <c r="E162" s="1201" t="str">
        <f>'7-11л. МЕНЮ '!I583</f>
        <v>331/17</v>
      </c>
      <c r="F162" s="230" t="str">
        <f>'7-11л. МЕНЮ '!B583</f>
        <v>соус сметанный с томатом</v>
      </c>
      <c r="G162" s="249">
        <f>'7-11л. МЕНЮ '!C583</f>
        <v>20</v>
      </c>
      <c r="H162" s="101"/>
      <c r="I162" s="2243"/>
      <c r="J162" s="121"/>
      <c r="K162" s="91"/>
      <c r="L162" s="116"/>
      <c r="M162" s="196"/>
      <c r="N162" s="1612"/>
      <c r="O162" s="1612"/>
      <c r="P162" s="1612"/>
      <c r="Q162" s="101"/>
      <c r="R162" s="109"/>
      <c r="S162" s="101"/>
      <c r="T162" s="101"/>
      <c r="U162" s="101"/>
      <c r="V162" s="99"/>
      <c r="W162" s="181"/>
      <c r="X162" s="359"/>
      <c r="Y162" s="171"/>
      <c r="Z162" s="358"/>
      <c r="AA162" s="101"/>
      <c r="AB162" s="101"/>
      <c r="AC162" s="101"/>
      <c r="AD162" s="101"/>
      <c r="AE162" s="101"/>
      <c r="AF162" s="101"/>
      <c r="AG162" s="96"/>
      <c r="AH162" s="95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</row>
    <row r="163" spans="1:88" ht="14.25" customHeight="1">
      <c r="D163" s="11"/>
      <c r="E163" s="1201" t="str">
        <f>'7-11л. МЕНЮ '!I584</f>
        <v>Пром.пр.</v>
      </c>
      <c r="F163" s="230" t="str">
        <f>'7-11л. МЕНЮ '!B584</f>
        <v>Хлеб ржаной</v>
      </c>
      <c r="G163" s="249">
        <f>'7-11л. МЕНЮ '!C584</f>
        <v>20</v>
      </c>
      <c r="H163" s="349"/>
      <c r="I163" s="2243"/>
      <c r="J163" s="121"/>
      <c r="K163" s="93"/>
      <c r="L163" s="101"/>
      <c r="M163" s="101"/>
      <c r="N163" s="109"/>
      <c r="O163" s="101"/>
      <c r="P163" s="127"/>
      <c r="Q163" s="101"/>
      <c r="R163" s="109"/>
      <c r="S163" s="101"/>
      <c r="T163" s="101"/>
      <c r="U163" s="101"/>
      <c r="V163" s="99"/>
      <c r="W163" s="181"/>
      <c r="X163" s="359"/>
      <c r="Y163" s="171"/>
      <c r="Z163" s="358"/>
      <c r="AA163" s="101"/>
      <c r="AB163" s="101"/>
      <c r="AC163" s="101"/>
      <c r="AD163" s="121"/>
      <c r="AE163" s="95"/>
      <c r="AF163" s="194"/>
      <c r="AG163" s="96"/>
      <c r="AH163" s="95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</row>
    <row r="164" spans="1:88" ht="13.5" customHeight="1" thickBot="1">
      <c r="D164" s="11"/>
      <c r="E164" s="1223" t="s">
        <v>293</v>
      </c>
      <c r="F164" s="659"/>
      <c r="G164" s="1791">
        <f>'7-11л. МЕНЮ '!C585</f>
        <v>328</v>
      </c>
      <c r="H164" s="116"/>
      <c r="I164" s="546"/>
      <c r="J164" s="121"/>
      <c r="K164" s="93"/>
      <c r="L164" s="101"/>
      <c r="M164" s="101"/>
      <c r="N164" s="109"/>
      <c r="O164" s="101"/>
      <c r="P164" s="138"/>
      <c r="Q164" s="101"/>
      <c r="R164" s="468"/>
      <c r="S164" s="101"/>
      <c r="T164" s="101"/>
      <c r="U164" s="101"/>
      <c r="V164" s="99"/>
      <c r="W164" s="181"/>
      <c r="X164" s="359"/>
      <c r="Y164" s="171"/>
      <c r="Z164" s="358"/>
      <c r="AA164" s="101"/>
      <c r="AB164" s="101"/>
      <c r="AC164" s="101"/>
      <c r="AD164" s="99"/>
      <c r="AE164" s="95"/>
      <c r="AF164" s="132"/>
      <c r="AG164" s="96"/>
      <c r="AH164" s="95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</row>
    <row r="165" spans="1:88" ht="13.5" customHeight="1">
      <c r="D165" s="11"/>
      <c r="H165" s="116"/>
      <c r="I165" s="120"/>
      <c r="J165" s="171"/>
      <c r="K165" s="153"/>
      <c r="L165" s="101"/>
      <c r="M165" s="101"/>
      <c r="N165" s="109"/>
      <c r="O165" s="101"/>
      <c r="P165" s="138"/>
      <c r="Q165" s="101"/>
      <c r="R165" s="109"/>
      <c r="S165" s="101"/>
      <c r="T165" s="101"/>
      <c r="U165" s="101"/>
      <c r="V165" s="99"/>
      <c r="W165" s="181"/>
      <c r="X165" s="359"/>
      <c r="Y165" s="171"/>
      <c r="Z165" s="358"/>
      <c r="AA165" s="101"/>
      <c r="AB165" s="101"/>
      <c r="AC165" s="101"/>
      <c r="AD165" s="101"/>
      <c r="AE165" s="101"/>
      <c r="AF165" s="101"/>
      <c r="AG165" s="96"/>
      <c r="AH165" s="95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</row>
    <row r="166" spans="1:88" ht="12.75" customHeight="1">
      <c r="D166" s="11"/>
      <c r="H166" s="536"/>
      <c r="I166" s="467"/>
      <c r="J166" s="96"/>
      <c r="K166" s="93"/>
      <c r="L166" s="101"/>
      <c r="M166" s="101"/>
      <c r="N166" s="109"/>
      <c r="O166" s="101"/>
      <c r="P166" s="193"/>
      <c r="Q166" s="101"/>
      <c r="R166" s="109"/>
      <c r="S166" s="275"/>
      <c r="T166" s="101"/>
      <c r="U166" s="101"/>
      <c r="V166" s="99"/>
      <c r="W166" s="181"/>
      <c r="X166" s="359"/>
      <c r="Y166" s="171"/>
      <c r="Z166" s="358"/>
      <c r="AA166" s="101"/>
      <c r="AB166" s="101"/>
      <c r="AC166" s="101"/>
      <c r="AD166" s="96"/>
      <c r="AE166" s="95"/>
      <c r="AF166" s="95"/>
      <c r="AG166" s="102"/>
      <c r="AH166" s="103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</row>
    <row r="167" spans="1:88" ht="15" customHeight="1">
      <c r="D167" s="11"/>
      <c r="H167" s="536"/>
      <c r="I167" s="101"/>
      <c r="J167" s="96"/>
      <c r="K167" s="101"/>
      <c r="L167" s="101"/>
      <c r="M167" s="101"/>
      <c r="N167" s="109"/>
      <c r="O167" s="101"/>
      <c r="P167" s="136"/>
      <c r="Q167" s="101"/>
      <c r="R167" s="109"/>
      <c r="S167" s="101"/>
      <c r="T167" s="101"/>
      <c r="U167" s="101"/>
      <c r="V167" s="99"/>
      <c r="W167" s="100"/>
      <c r="X167" s="127"/>
      <c r="Y167" s="99"/>
      <c r="Z167" s="91"/>
      <c r="AA167" s="101"/>
      <c r="AB167" s="101"/>
      <c r="AC167" s="101"/>
      <c r="AD167" s="101"/>
      <c r="AE167" s="101"/>
      <c r="AF167" s="100"/>
      <c r="AG167" s="102"/>
      <c r="AH167" s="103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</row>
    <row r="168" spans="1:88" ht="12.75" customHeight="1">
      <c r="D168" s="116"/>
      <c r="H168" s="101"/>
      <c r="I168" s="110"/>
      <c r="J168" s="96"/>
      <c r="K168" s="93"/>
      <c r="L168" s="101"/>
      <c r="M168" s="101"/>
      <c r="N168" s="109"/>
      <c r="O168" s="101"/>
      <c r="P168" s="138"/>
      <c r="Q168" s="154"/>
      <c r="R168" s="154"/>
      <c r="S168" s="276"/>
      <c r="T168" s="101"/>
      <c r="U168" s="101"/>
      <c r="V168" s="99"/>
      <c r="W168" s="100"/>
      <c r="X168" s="127"/>
      <c r="Y168" s="99"/>
      <c r="Z168" s="100"/>
      <c r="AA168" s="127"/>
      <c r="AB168" s="101"/>
      <c r="AC168" s="101"/>
      <c r="AD168" s="177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</row>
    <row r="169" spans="1:88" ht="15" customHeight="1">
      <c r="D169" s="116"/>
      <c r="H169" s="101"/>
      <c r="I169" s="120"/>
      <c r="J169" s="2655"/>
      <c r="K169" s="327"/>
      <c r="L169" s="101"/>
      <c r="M169" s="101"/>
      <c r="N169" s="109"/>
      <c r="O169" s="101"/>
      <c r="P169" s="138"/>
      <c r="Q169" s="101"/>
      <c r="R169" s="109"/>
      <c r="S169" s="101"/>
      <c r="T169" s="101"/>
      <c r="U169" s="101"/>
      <c r="V169" s="99"/>
      <c r="W169" s="100"/>
      <c r="X169" s="127"/>
      <c r="Y169" s="99"/>
      <c r="Z169" s="100"/>
      <c r="AA169" s="127"/>
      <c r="AB169" s="101"/>
      <c r="AC169" s="101"/>
      <c r="AD169" s="157"/>
      <c r="AE169" s="191"/>
      <c r="AF169" s="268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</row>
    <row r="170" spans="1:88" ht="14.25" customHeight="1">
      <c r="D170" s="116"/>
      <c r="E170" s="116"/>
      <c r="F170" s="101"/>
      <c r="G170" s="101"/>
      <c r="H170" s="101"/>
      <c r="I170" s="110"/>
      <c r="J170" s="96"/>
      <c r="K170" s="93"/>
      <c r="L170" s="101"/>
      <c r="M170" s="101"/>
      <c r="N170" s="109"/>
      <c r="O170" s="108"/>
      <c r="P170" s="138"/>
      <c r="Q170" s="110"/>
      <c r="R170" s="96"/>
      <c r="S170" s="95"/>
      <c r="T170" s="101"/>
      <c r="U170" s="101"/>
      <c r="V170" s="99"/>
      <c r="W170" s="100"/>
      <c r="X170" s="127"/>
      <c r="Y170" s="101"/>
      <c r="Z170" s="101"/>
      <c r="AA170" s="101"/>
      <c r="AB170" s="101"/>
      <c r="AC170" s="101"/>
      <c r="AD170" s="96"/>
      <c r="AE170" s="95"/>
      <c r="AF170" s="132"/>
      <c r="AG170" s="110"/>
      <c r="AH170" s="96"/>
      <c r="AI170" s="93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</row>
    <row r="171" spans="1:88" ht="17.25" customHeight="1">
      <c r="A171" s="1"/>
      <c r="B171" s="1"/>
      <c r="C171" s="1"/>
      <c r="D171" s="116"/>
      <c r="E171" s="116"/>
      <c r="F171" s="101"/>
      <c r="G171" s="101"/>
      <c r="H171" s="101"/>
      <c r="I171" s="101"/>
      <c r="J171" s="109"/>
      <c r="K171" s="101"/>
      <c r="L171" s="101"/>
      <c r="M171" s="101"/>
      <c r="N171" s="109"/>
      <c r="O171" s="95"/>
      <c r="P171" s="193"/>
      <c r="Q171" s="110"/>
      <c r="R171" s="101"/>
      <c r="S171" s="95"/>
      <c r="T171" s="101"/>
      <c r="U171" s="101"/>
      <c r="V171" s="96"/>
      <c r="W171" s="100"/>
      <c r="X171" s="127"/>
      <c r="Y171" s="197"/>
      <c r="Z171" s="101"/>
      <c r="AA171" s="101"/>
      <c r="AB171" s="101"/>
      <c r="AC171" s="101"/>
      <c r="AD171" s="96"/>
      <c r="AE171" s="95"/>
      <c r="AF171" s="138"/>
      <c r="AG171" s="112"/>
      <c r="AH171" s="96"/>
      <c r="AI171" s="153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</row>
    <row r="172" spans="1:88">
      <c r="H172" s="101"/>
      <c r="I172" s="120"/>
      <c r="J172" s="121"/>
      <c r="K172" s="101"/>
      <c r="L172" s="101"/>
      <c r="M172" s="101"/>
      <c r="N172" s="109"/>
      <c r="O172" s="95"/>
      <c r="P172" s="138"/>
      <c r="Q172" s="101"/>
      <c r="R172" s="101"/>
      <c r="S172" s="101"/>
      <c r="T172" s="93"/>
      <c r="U172" s="101"/>
      <c r="V172" s="102"/>
      <c r="W172" s="103"/>
      <c r="X172" s="136"/>
      <c r="Y172" s="157"/>
      <c r="Z172" s="191"/>
      <c r="AA172" s="211"/>
      <c r="AB172" s="101"/>
      <c r="AC172" s="101"/>
      <c r="AD172" s="96"/>
      <c r="AE172" s="95"/>
      <c r="AF172" s="138"/>
      <c r="AG172" s="96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</row>
    <row r="173" spans="1:88" ht="12.75" customHeight="1">
      <c r="H173" s="101"/>
      <c r="I173" s="120"/>
      <c r="J173" s="121"/>
      <c r="K173" s="101"/>
      <c r="L173" s="101"/>
      <c r="M173" s="101"/>
      <c r="N173" s="109"/>
      <c r="O173" s="95"/>
      <c r="P173" s="101"/>
      <c r="Q173" s="101"/>
      <c r="R173" s="101"/>
      <c r="S173" s="101"/>
      <c r="T173" s="99"/>
      <c r="U173" s="101"/>
      <c r="V173" s="96"/>
      <c r="W173" s="95"/>
      <c r="X173" s="132"/>
      <c r="Y173" s="99"/>
      <c r="Z173" s="100"/>
      <c r="AA173" s="127"/>
      <c r="AB173" s="101"/>
      <c r="AC173" s="101"/>
      <c r="AD173" s="96"/>
      <c r="AE173" s="95"/>
      <c r="AF173" s="138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1"/>
      <c r="BZ173" s="101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</row>
    <row r="174" spans="1:88" ht="15" customHeight="1">
      <c r="H174" s="101"/>
      <c r="I174" s="2245"/>
      <c r="J174" s="96"/>
      <c r="K174" s="93"/>
      <c r="L174" s="101"/>
      <c r="M174" s="101"/>
      <c r="N174" s="109"/>
      <c r="O174" s="95"/>
      <c r="P174" s="192"/>
      <c r="Q174" s="101"/>
      <c r="R174" s="101"/>
      <c r="S174" s="101"/>
      <c r="T174" s="99"/>
      <c r="U174" s="101"/>
      <c r="V174" s="101"/>
      <c r="W174" s="101"/>
      <c r="X174" s="101"/>
      <c r="Y174" s="99"/>
      <c r="Z174" s="95"/>
      <c r="AA174" s="138"/>
      <c r="AB174" s="91"/>
      <c r="AC174" s="101"/>
      <c r="AD174" s="96"/>
      <c r="AE174" s="95"/>
      <c r="AF174" s="132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1"/>
      <c r="BZ174" s="101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</row>
    <row r="175" spans="1:88" ht="15.75" customHeight="1">
      <c r="H175" s="101"/>
      <c r="I175" s="2245"/>
      <c r="J175" s="96"/>
      <c r="K175" s="93"/>
      <c r="L175" s="101"/>
      <c r="M175" s="101"/>
      <c r="N175" s="109"/>
      <c r="O175" s="101"/>
      <c r="P175" s="101"/>
      <c r="Q175" s="101"/>
      <c r="R175" s="101"/>
      <c r="S175" s="101"/>
      <c r="T175" s="99"/>
      <c r="U175" s="101"/>
      <c r="V175" s="99"/>
      <c r="W175" s="100"/>
      <c r="X175" s="127"/>
      <c r="Y175" s="101"/>
      <c r="Z175" s="200"/>
      <c r="AA175" s="116"/>
      <c r="AB175" s="116"/>
      <c r="AC175" s="101"/>
      <c r="AD175" s="121"/>
      <c r="AE175" s="95"/>
      <c r="AF175" s="194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1"/>
      <c r="BZ175" s="101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</row>
    <row r="176" spans="1:88" ht="15" customHeight="1">
      <c r="H176" s="101"/>
      <c r="I176" s="1610"/>
      <c r="J176" s="109"/>
      <c r="K176" s="3145"/>
      <c r="L176" s="101"/>
      <c r="M176" s="101"/>
      <c r="N176" s="109"/>
      <c r="O176" s="101"/>
      <c r="P176" s="101"/>
      <c r="Q176" s="101"/>
      <c r="R176" s="101"/>
      <c r="S176" s="101"/>
      <c r="T176" s="96"/>
      <c r="U176" s="101"/>
      <c r="V176" s="99"/>
      <c r="W176" s="100"/>
      <c r="X176" s="127"/>
      <c r="Y176" s="101"/>
      <c r="Z176" s="211"/>
      <c r="AA176" s="191"/>
      <c r="AB176" s="192"/>
      <c r="AC176" s="101"/>
      <c r="AD176" s="99"/>
      <c r="AE176" s="95"/>
      <c r="AF176" s="132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1"/>
      <c r="BZ176" s="101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</row>
    <row r="177" spans="8:88" ht="15.75" customHeight="1">
      <c r="H177" s="101"/>
      <c r="I177" s="101"/>
      <c r="J177" s="101"/>
      <c r="K177" s="101"/>
      <c r="L177" s="101"/>
      <c r="M177" s="101"/>
      <c r="N177" s="109"/>
      <c r="O177" s="91"/>
      <c r="P177" s="101"/>
      <c r="Q177" s="101"/>
      <c r="R177" s="101"/>
      <c r="S177" s="101"/>
      <c r="T177" s="96"/>
      <c r="U177" s="101"/>
      <c r="V177" s="99"/>
      <c r="W177" s="100"/>
      <c r="X177" s="127"/>
      <c r="Y177" s="101"/>
      <c r="Z177" s="99"/>
      <c r="AA177" s="100"/>
      <c r="AB177" s="127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1"/>
      <c r="BZ177" s="101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</row>
    <row r="178" spans="8:88">
      <c r="H178" s="101"/>
      <c r="I178" s="101"/>
      <c r="J178" s="101"/>
      <c r="K178" s="101"/>
      <c r="L178" s="101"/>
      <c r="M178" s="101"/>
      <c r="N178" s="109"/>
      <c r="O178" s="91"/>
      <c r="P178" s="101"/>
      <c r="Q178" s="101"/>
      <c r="R178" s="101"/>
      <c r="S178" s="101"/>
      <c r="T178" s="96"/>
      <c r="U178" s="101"/>
      <c r="V178" s="99"/>
      <c r="W178" s="100"/>
      <c r="X178" s="127"/>
      <c r="Y178" s="101"/>
      <c r="Z178" s="99"/>
      <c r="AA178" s="100"/>
      <c r="AB178" s="127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1"/>
      <c r="BZ178" s="101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</row>
    <row r="179" spans="8:88" ht="12.75" customHeight="1">
      <c r="H179" s="101"/>
      <c r="I179" s="101"/>
      <c r="J179" s="101"/>
      <c r="K179" s="101"/>
      <c r="L179" s="101"/>
      <c r="M179" s="101"/>
      <c r="N179" s="109"/>
      <c r="O179" s="93"/>
      <c r="P179" s="101"/>
      <c r="Q179" s="101"/>
      <c r="R179" s="101"/>
      <c r="S179" s="101"/>
      <c r="T179" s="96"/>
      <c r="U179" s="101"/>
      <c r="V179" s="96"/>
      <c r="W179" s="100"/>
      <c r="X179" s="127"/>
      <c r="Y179" s="101"/>
      <c r="Z179" s="99"/>
      <c r="AA179" s="100"/>
      <c r="AB179" s="127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1"/>
      <c r="BZ179" s="101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</row>
    <row r="180" spans="8:88" ht="15.75" customHeight="1">
      <c r="H180" s="211"/>
      <c r="I180" s="101"/>
      <c r="J180" s="101"/>
      <c r="K180" s="101"/>
      <c r="L180" s="101"/>
      <c r="M180" s="101"/>
      <c r="N180" s="109"/>
      <c r="O180" s="101"/>
      <c r="P180" s="101"/>
      <c r="Q180" s="101"/>
      <c r="R180" s="101"/>
      <c r="S180" s="101"/>
      <c r="T180" s="96"/>
      <c r="U180" s="101"/>
      <c r="V180" s="102"/>
      <c r="W180" s="103"/>
      <c r="X180" s="136"/>
      <c r="Y180" s="101"/>
      <c r="Z180" s="99"/>
      <c r="AA180" s="100"/>
      <c r="AB180" s="127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1"/>
      <c r="BZ180" s="101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</row>
    <row r="181" spans="8:88" ht="13.5" customHeight="1">
      <c r="H181" s="96"/>
      <c r="I181" s="101"/>
      <c r="J181" s="101"/>
      <c r="K181" s="101"/>
      <c r="L181" s="101"/>
      <c r="M181" s="101"/>
      <c r="N181" s="109"/>
      <c r="O181" s="101"/>
      <c r="P181" s="101"/>
      <c r="Q181" s="101"/>
      <c r="R181" s="101"/>
      <c r="S181" s="101"/>
      <c r="T181" s="96"/>
      <c r="U181" s="101"/>
      <c r="V181" s="96"/>
      <c r="W181" s="95"/>
      <c r="X181" s="132"/>
      <c r="Y181" s="101"/>
      <c r="Z181" s="96"/>
      <c r="AA181" s="100"/>
      <c r="AB181" s="127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1"/>
      <c r="BZ181" s="101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</row>
    <row r="182" spans="8:88" ht="13.5" customHeight="1">
      <c r="H182" s="96"/>
      <c r="I182" s="101"/>
      <c r="J182" s="101"/>
      <c r="K182" s="101"/>
      <c r="L182" s="101"/>
      <c r="M182" s="101"/>
      <c r="N182" s="109"/>
      <c r="O182" s="101"/>
      <c r="P182" s="101"/>
      <c r="Q182" s="101"/>
      <c r="R182" s="101"/>
      <c r="S182" s="101"/>
      <c r="T182" s="96"/>
      <c r="U182" s="101"/>
      <c r="V182" s="99"/>
      <c r="W182" s="91"/>
      <c r="X182" s="101"/>
      <c r="Y182" s="99"/>
      <c r="Z182" s="102"/>
      <c r="AA182" s="103"/>
      <c r="AB182" s="136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1"/>
      <c r="BZ182" s="101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</row>
    <row r="183" spans="8:88" ht="13.5" customHeight="1">
      <c r="H183" s="96"/>
      <c r="I183" s="101"/>
      <c r="J183" s="101"/>
      <c r="K183" s="101"/>
      <c r="L183" s="101"/>
      <c r="M183" s="101"/>
      <c r="N183" s="109"/>
      <c r="O183" s="101"/>
      <c r="P183" s="101"/>
      <c r="Q183" s="101"/>
      <c r="R183" s="101"/>
      <c r="S183" s="101"/>
      <c r="T183" s="96"/>
      <c r="U183" s="206"/>
      <c r="V183" s="99"/>
      <c r="W183" s="100"/>
      <c r="X183" s="127"/>
      <c r="Y183" s="101"/>
      <c r="Z183" s="96"/>
      <c r="AA183" s="95"/>
      <c r="AB183" s="132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1"/>
      <c r="BZ183" s="101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</row>
    <row r="184" spans="8:88" ht="13.5" customHeight="1">
      <c r="H184" s="96"/>
      <c r="I184" s="101"/>
      <c r="J184" s="101"/>
      <c r="K184" s="101"/>
      <c r="L184" s="101"/>
      <c r="M184" s="101"/>
      <c r="N184" s="109"/>
      <c r="O184" s="101"/>
      <c r="P184" s="101"/>
      <c r="Q184" s="101"/>
      <c r="R184" s="101"/>
      <c r="S184" s="101"/>
      <c r="T184" s="122"/>
      <c r="U184" s="101"/>
      <c r="V184" s="99"/>
      <c r="W184" s="100"/>
      <c r="X184" s="127"/>
      <c r="Y184" s="101"/>
      <c r="Z184" s="99"/>
      <c r="AA184" s="9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1"/>
      <c r="BZ184" s="101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</row>
    <row r="185" spans="8:88" ht="13.5" customHeight="1">
      <c r="H185" s="102"/>
      <c r="I185" s="101"/>
      <c r="J185" s="101"/>
      <c r="K185" s="101"/>
      <c r="L185" s="101"/>
      <c r="M185" s="101"/>
      <c r="N185" s="109"/>
      <c r="O185" s="101"/>
      <c r="P185" s="101"/>
      <c r="Q185" s="101"/>
      <c r="R185" s="101"/>
      <c r="S185" s="101"/>
      <c r="T185" s="101"/>
      <c r="U185" s="101"/>
      <c r="V185" s="96"/>
      <c r="W185" s="95"/>
      <c r="X185" s="116"/>
      <c r="Y185" s="101"/>
      <c r="Z185" s="99"/>
      <c r="AA185" s="100"/>
      <c r="AB185" s="127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1"/>
      <c r="BZ185" s="101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</row>
    <row r="186" spans="8:88" ht="12.75" customHeight="1">
      <c r="H186" s="102"/>
      <c r="I186" s="101"/>
      <c r="J186" s="101"/>
      <c r="K186" s="101"/>
      <c r="L186" s="101"/>
      <c r="M186" s="101"/>
      <c r="N186" s="109"/>
      <c r="O186" s="95"/>
      <c r="P186" s="101"/>
      <c r="Q186" s="101"/>
      <c r="R186" s="101"/>
      <c r="S186" s="101"/>
      <c r="T186" s="101"/>
      <c r="U186" s="101"/>
      <c r="V186" s="96"/>
      <c r="W186" s="95"/>
      <c r="X186" s="116"/>
      <c r="Y186" s="101"/>
      <c r="Z186" s="99"/>
      <c r="AA186" s="100"/>
      <c r="AB186" s="127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1"/>
      <c r="BZ186" s="101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</row>
    <row r="187" spans="8:88" ht="15" customHeight="1">
      <c r="H187" s="102"/>
      <c r="I187" s="101"/>
      <c r="J187" s="101"/>
      <c r="K187" s="101"/>
      <c r="L187" s="101"/>
      <c r="M187" s="101"/>
      <c r="N187" s="109"/>
      <c r="O187" s="95"/>
      <c r="P187" s="101"/>
      <c r="Q187" s="101"/>
      <c r="R187" s="101"/>
      <c r="S187" s="101"/>
      <c r="T187" s="101"/>
      <c r="U187" s="101"/>
      <c r="V187" s="96"/>
      <c r="W187" s="95"/>
      <c r="X187" s="116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1"/>
      <c r="BZ187" s="101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</row>
    <row r="188" spans="8:88" ht="15.75" customHeight="1">
      <c r="H188" s="101"/>
      <c r="I188" s="101"/>
      <c r="J188" s="101"/>
      <c r="K188" s="101"/>
      <c r="L188" s="101"/>
      <c r="M188" s="101"/>
      <c r="N188" s="109"/>
      <c r="O188" s="109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1"/>
      <c r="BZ188" s="101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</row>
    <row r="189" spans="8:88" ht="13.5" customHeight="1">
      <c r="H189" s="101"/>
      <c r="I189" s="101"/>
      <c r="J189" s="101"/>
      <c r="K189" s="101"/>
      <c r="L189" s="101"/>
      <c r="M189" s="101"/>
      <c r="N189" s="109"/>
      <c r="O189" s="101"/>
      <c r="P189" s="101"/>
      <c r="Q189" s="101"/>
      <c r="R189" s="101"/>
      <c r="S189" s="101"/>
      <c r="T189" s="96"/>
      <c r="U189" s="95"/>
      <c r="V189" s="157"/>
      <c r="W189" s="191"/>
      <c r="X189" s="192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1"/>
      <c r="BZ189" s="101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</row>
    <row r="190" spans="8:88">
      <c r="H190" s="101"/>
      <c r="I190" s="101"/>
      <c r="J190" s="101"/>
      <c r="K190" s="101"/>
      <c r="L190" s="101"/>
      <c r="M190" s="101"/>
      <c r="N190" s="109"/>
      <c r="O190" s="108"/>
      <c r="P190" s="192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  <c r="BV190" s="101"/>
      <c r="BW190" s="101"/>
      <c r="BX190" s="101"/>
      <c r="BY190" s="101"/>
      <c r="BZ190" s="101"/>
      <c r="CA190" s="101"/>
      <c r="CB190" s="101"/>
      <c r="CC190" s="101"/>
      <c r="CD190" s="101"/>
      <c r="CE190" s="101"/>
      <c r="CF190" s="101"/>
      <c r="CG190" s="101"/>
      <c r="CH190" s="101"/>
      <c r="CI190" s="101"/>
      <c r="CJ190" s="101"/>
    </row>
    <row r="191" spans="8:88" ht="15" customHeight="1">
      <c r="H191" s="211"/>
      <c r="I191" s="101"/>
      <c r="J191" s="101"/>
      <c r="K191" s="101"/>
      <c r="L191" s="101"/>
      <c r="M191" s="101"/>
      <c r="N191" s="109"/>
      <c r="O191" s="101"/>
      <c r="P191" s="127"/>
      <c r="Q191" s="101"/>
      <c r="R191" s="101"/>
      <c r="S191" s="101"/>
      <c r="T191" s="101"/>
      <c r="U191" s="101"/>
      <c r="V191" s="96"/>
      <c r="W191" s="95"/>
      <c r="X191" s="138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1"/>
      <c r="BM191" s="101"/>
      <c r="BN191" s="101"/>
      <c r="BO191" s="101"/>
      <c r="BP191" s="101"/>
      <c r="BQ191" s="101"/>
      <c r="BR191" s="101"/>
      <c r="BS191" s="101"/>
      <c r="BT191" s="101"/>
      <c r="BU191" s="101"/>
      <c r="BV191" s="101"/>
      <c r="BW191" s="101"/>
      <c r="BX191" s="101"/>
      <c r="BY191" s="101"/>
      <c r="BZ191" s="101"/>
      <c r="CA191" s="101"/>
      <c r="CB191" s="101"/>
      <c r="CC191" s="101"/>
      <c r="CD191" s="101"/>
      <c r="CE191" s="101"/>
      <c r="CF191" s="101"/>
      <c r="CG191" s="101"/>
      <c r="CH191" s="101"/>
      <c r="CI191" s="101"/>
      <c r="CJ191" s="101"/>
    </row>
    <row r="192" spans="8:88" ht="12.75" customHeight="1">
      <c r="H192" s="96"/>
      <c r="I192" s="101"/>
      <c r="J192" s="101"/>
      <c r="K192" s="101"/>
      <c r="L192" s="101"/>
      <c r="M192" s="101"/>
      <c r="N192" s="109"/>
      <c r="O192" s="95"/>
      <c r="P192" s="138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  <c r="BP192" s="101"/>
      <c r="BQ192" s="101"/>
      <c r="BR192" s="101"/>
      <c r="BS192" s="101"/>
      <c r="BT192" s="101"/>
      <c r="BU192" s="101"/>
      <c r="BV192" s="101"/>
      <c r="BW192" s="101"/>
      <c r="BX192" s="101"/>
      <c r="BY192" s="101"/>
      <c r="BZ192" s="101"/>
      <c r="CA192" s="101"/>
      <c r="CB192" s="101"/>
      <c r="CC192" s="101"/>
      <c r="CD192" s="101"/>
      <c r="CE192" s="101"/>
      <c r="CF192" s="101"/>
      <c r="CG192" s="101"/>
      <c r="CH192" s="101"/>
      <c r="CI192" s="101"/>
      <c r="CJ192" s="101"/>
    </row>
    <row r="193" spans="8:88" ht="15" customHeight="1">
      <c r="H193" s="102"/>
      <c r="I193" s="101"/>
      <c r="J193" s="101"/>
      <c r="K193" s="101"/>
      <c r="L193" s="101"/>
      <c r="M193" s="101"/>
      <c r="N193" s="109"/>
      <c r="O193" s="95"/>
      <c r="P193" s="135"/>
      <c r="Q193" s="101"/>
      <c r="R193" s="101"/>
      <c r="S193" s="101"/>
      <c r="T193" s="101"/>
      <c r="U193" s="101"/>
      <c r="V193" s="96"/>
      <c r="W193" s="95"/>
      <c r="X193" s="138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  <c r="BR193" s="101"/>
      <c r="BS193" s="101"/>
      <c r="BT193" s="101"/>
      <c r="BU193" s="101"/>
      <c r="BV193" s="101"/>
      <c r="BW193" s="101"/>
      <c r="BX193" s="101"/>
      <c r="BY193" s="101"/>
      <c r="BZ193" s="101"/>
      <c r="CA193" s="101"/>
      <c r="CB193" s="101"/>
      <c r="CC193" s="101"/>
      <c r="CD193" s="101"/>
      <c r="CE193" s="101"/>
      <c r="CF193" s="101"/>
      <c r="CG193" s="101"/>
      <c r="CH193" s="101"/>
      <c r="CI193" s="101"/>
      <c r="CJ193" s="101"/>
    </row>
    <row r="194" spans="8:88" ht="15" customHeight="1">
      <c r="H194" s="96"/>
      <c r="I194" s="101"/>
      <c r="J194" s="101"/>
      <c r="K194" s="101"/>
      <c r="L194" s="101"/>
      <c r="M194" s="101"/>
      <c r="N194" s="109"/>
      <c r="O194" s="101"/>
      <c r="P194" s="193"/>
      <c r="Q194" s="101"/>
      <c r="R194" s="101"/>
      <c r="S194" s="101"/>
      <c r="T194" s="101"/>
      <c r="U194" s="101"/>
      <c r="V194" s="106"/>
      <c r="W194" s="108"/>
      <c r="X194" s="116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1"/>
      <c r="BU194" s="101"/>
      <c r="BV194" s="101"/>
      <c r="BW194" s="101"/>
      <c r="BX194" s="101"/>
      <c r="BY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</row>
    <row r="195" spans="8:88" ht="16.5" customHeight="1">
      <c r="H195" s="99"/>
      <c r="I195" s="101"/>
      <c r="J195" s="101"/>
      <c r="K195" s="101"/>
      <c r="L195" s="101"/>
      <c r="M195" s="101"/>
      <c r="N195" s="109"/>
      <c r="O195" s="101"/>
      <c r="P195" s="136"/>
      <c r="Q195" s="101"/>
      <c r="R195" s="109"/>
      <c r="S195" s="101"/>
      <c r="T195" s="101"/>
      <c r="U195" s="101"/>
      <c r="V195" s="106"/>
      <c r="W195" s="108"/>
      <c r="X195" s="116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1"/>
      <c r="BU195" s="101"/>
      <c r="BV195" s="101"/>
      <c r="BW195" s="101"/>
      <c r="BX195" s="101"/>
      <c r="BY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</row>
    <row r="196" spans="8:88" ht="14.25" customHeight="1">
      <c r="H196" s="99"/>
      <c r="I196" s="101"/>
      <c r="J196" s="101"/>
      <c r="K196" s="101"/>
      <c r="L196" s="101"/>
      <c r="M196" s="101"/>
      <c r="N196" s="109"/>
      <c r="O196" s="101"/>
      <c r="P196" s="133"/>
      <c r="Q196" s="101"/>
      <c r="R196" s="109"/>
      <c r="S196" s="101"/>
      <c r="T196" s="101"/>
      <c r="U196" s="101"/>
      <c r="V196" s="96"/>
      <c r="W196" s="181"/>
      <c r="X196" s="116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  <c r="BN196" s="101"/>
      <c r="BO196" s="101"/>
      <c r="BP196" s="101"/>
      <c r="BQ196" s="101"/>
      <c r="BR196" s="101"/>
      <c r="BS196" s="101"/>
      <c r="BT196" s="101"/>
      <c r="BU196" s="101"/>
      <c r="BV196" s="101"/>
      <c r="BW196" s="101"/>
      <c r="BX196" s="101"/>
      <c r="BY196" s="101"/>
      <c r="BZ196" s="101"/>
      <c r="CA196" s="101"/>
      <c r="CB196" s="101"/>
      <c r="CC196" s="101"/>
      <c r="CD196" s="101"/>
      <c r="CE196" s="101"/>
      <c r="CF196" s="101"/>
      <c r="CG196" s="101"/>
      <c r="CH196" s="101"/>
      <c r="CI196" s="101"/>
      <c r="CJ196" s="101"/>
    </row>
    <row r="197" spans="8:88" ht="15" customHeight="1">
      <c r="H197" s="96"/>
      <c r="I197" s="101"/>
      <c r="J197" s="101"/>
      <c r="K197" s="101"/>
      <c r="L197" s="101"/>
      <c r="M197" s="101"/>
      <c r="N197" s="109"/>
      <c r="O197" s="101"/>
      <c r="P197" s="127"/>
      <c r="Q197" s="101"/>
      <c r="R197" s="109"/>
      <c r="S197" s="101"/>
      <c r="T197" s="101"/>
      <c r="U197" s="101"/>
      <c r="V197" s="101"/>
      <c r="W197" s="191"/>
      <c r="X197" s="268"/>
      <c r="Y197" s="191"/>
      <c r="Z197" s="268"/>
      <c r="AA197" s="101"/>
      <c r="AB197" s="99"/>
      <c r="AC197" s="187"/>
      <c r="AD197" s="96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  <c r="BW197" s="101"/>
      <c r="BX197" s="101"/>
      <c r="BY197" s="101"/>
      <c r="BZ197" s="101"/>
      <c r="CA197" s="101"/>
      <c r="CB197" s="101"/>
      <c r="CC197" s="101"/>
      <c r="CD197" s="101"/>
      <c r="CE197" s="101"/>
      <c r="CF197" s="101"/>
      <c r="CG197" s="101"/>
      <c r="CH197" s="101"/>
      <c r="CI197" s="101"/>
      <c r="CJ197" s="101"/>
    </row>
    <row r="198" spans="8:88" ht="18" customHeight="1">
      <c r="H198" s="96"/>
      <c r="I198" s="101"/>
      <c r="J198" s="101"/>
      <c r="K198" s="101"/>
      <c r="L198" s="101"/>
      <c r="M198" s="101"/>
      <c r="N198" s="109"/>
      <c r="O198" s="101"/>
      <c r="P198" s="101"/>
      <c r="Q198" s="101"/>
      <c r="R198" s="109"/>
      <c r="S198" s="101"/>
      <c r="T198" s="101"/>
      <c r="U198" s="101"/>
      <c r="V198" s="278"/>
      <c r="W198" s="95"/>
      <c r="X198" s="138"/>
      <c r="Y198" s="357"/>
      <c r="Z198" s="358"/>
      <c r="AA198" s="101"/>
      <c r="AB198" s="101"/>
      <c r="AC198" s="101"/>
      <c r="AD198" s="101"/>
      <c r="AE198" s="191"/>
      <c r="AF198" s="268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01"/>
      <c r="BN198" s="101"/>
      <c r="BO198" s="101"/>
      <c r="BP198" s="101"/>
      <c r="BQ198" s="101"/>
      <c r="BR198" s="101"/>
      <c r="BS198" s="101"/>
      <c r="BT198" s="101"/>
      <c r="BU198" s="101"/>
      <c r="BV198" s="101"/>
      <c r="BW198" s="101"/>
      <c r="BX198" s="101"/>
      <c r="BY198" s="101"/>
      <c r="BZ198" s="101"/>
      <c r="CA198" s="101"/>
      <c r="CB198" s="101"/>
      <c r="CC198" s="101"/>
      <c r="CD198" s="101"/>
      <c r="CE198" s="101"/>
      <c r="CF198" s="101"/>
      <c r="CG198" s="101"/>
      <c r="CH198" s="101"/>
      <c r="CI198" s="101"/>
      <c r="CJ198" s="101"/>
    </row>
    <row r="199" spans="8:88" ht="16.5" customHeight="1">
      <c r="H199" s="96"/>
      <c r="I199" s="101"/>
      <c r="J199" s="101"/>
      <c r="K199" s="101"/>
      <c r="L199" s="101"/>
      <c r="M199" s="101"/>
      <c r="N199" s="109"/>
      <c r="O199" s="101"/>
      <c r="P199" s="192"/>
      <c r="Q199" s="101"/>
      <c r="R199" s="109"/>
      <c r="S199" s="101"/>
      <c r="T199" s="96"/>
      <c r="U199" s="96"/>
      <c r="V199" s="278"/>
      <c r="W199" s="95"/>
      <c r="X199" s="138"/>
      <c r="Y199" s="171"/>
      <c r="Z199" s="358"/>
      <c r="AA199" s="101"/>
      <c r="AB199" s="101"/>
      <c r="AC199" s="101"/>
      <c r="AD199" s="96"/>
      <c r="AE199" s="95"/>
      <c r="AF199" s="138"/>
      <c r="AG199" s="96"/>
      <c r="AH199" s="95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  <c r="BN199" s="101"/>
      <c r="BO199" s="101"/>
      <c r="BP199" s="101"/>
      <c r="BQ199" s="101"/>
      <c r="BR199" s="101"/>
      <c r="BS199" s="101"/>
      <c r="BT199" s="101"/>
      <c r="BU199" s="101"/>
      <c r="BV199" s="101"/>
      <c r="BW199" s="101"/>
      <c r="BX199" s="101"/>
      <c r="BY199" s="101"/>
      <c r="BZ199" s="101"/>
      <c r="CA199" s="101"/>
      <c r="CB199" s="101"/>
      <c r="CC199" s="101"/>
      <c r="CD199" s="101"/>
      <c r="CE199" s="101"/>
      <c r="CF199" s="101"/>
      <c r="CG199" s="101"/>
      <c r="CH199" s="101"/>
      <c r="CI199" s="101"/>
      <c r="CJ199" s="101"/>
    </row>
    <row r="200" spans="8:88" ht="13.5" customHeight="1">
      <c r="H200" s="96"/>
      <c r="I200" s="101"/>
      <c r="J200" s="101"/>
      <c r="K200" s="101"/>
      <c r="L200" s="101"/>
      <c r="M200" s="101"/>
      <c r="N200" s="109"/>
      <c r="O200" s="101"/>
      <c r="P200" s="138"/>
      <c r="Q200" s="101"/>
      <c r="R200" s="109"/>
      <c r="S200" s="101"/>
      <c r="T200" s="93"/>
      <c r="U200" s="101"/>
      <c r="V200" s="96"/>
      <c r="W200" s="95"/>
      <c r="X200" s="138"/>
      <c r="Y200" s="171"/>
      <c r="Z200" s="358"/>
      <c r="AA200" s="101"/>
      <c r="AB200" s="101"/>
      <c r="AC200" s="101"/>
      <c r="AD200" s="112"/>
      <c r="AE200" s="253"/>
      <c r="AF200" s="127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  <c r="BI200" s="101"/>
      <c r="BJ200" s="101"/>
      <c r="BK200" s="101"/>
      <c r="BL200" s="101"/>
      <c r="BM200" s="101"/>
      <c r="BN200" s="101"/>
      <c r="BO200" s="101"/>
      <c r="BP200" s="101"/>
      <c r="BQ200" s="101"/>
      <c r="BR200" s="101"/>
      <c r="BS200" s="101"/>
      <c r="BT200" s="101"/>
      <c r="BU200" s="101"/>
      <c r="BV200" s="101"/>
      <c r="BW200" s="101"/>
      <c r="BX200" s="101"/>
      <c r="BY200" s="101"/>
      <c r="BZ200" s="101"/>
      <c r="CA200" s="101"/>
      <c r="CB200" s="101"/>
      <c r="CC200" s="101"/>
      <c r="CD200" s="101"/>
      <c r="CE200" s="101"/>
      <c r="CF200" s="101"/>
      <c r="CG200" s="101"/>
      <c r="CH200" s="101"/>
      <c r="CI200" s="101"/>
      <c r="CJ200" s="101"/>
    </row>
    <row r="201" spans="8:88" ht="15" customHeight="1">
      <c r="H201" s="99"/>
      <c r="I201" s="101"/>
      <c r="J201" s="101"/>
      <c r="K201" s="101"/>
      <c r="L201" s="101"/>
      <c r="M201" s="101"/>
      <c r="N201" s="109"/>
      <c r="O201" s="180"/>
      <c r="P201" s="138"/>
      <c r="Q201" s="101"/>
      <c r="R201" s="109"/>
      <c r="S201" s="101"/>
      <c r="T201" s="99"/>
      <c r="U201" s="101"/>
      <c r="V201" s="96"/>
      <c r="W201" s="95"/>
      <c r="X201" s="138"/>
      <c r="Y201" s="171"/>
      <c r="Z201" s="358"/>
      <c r="AA201" s="101"/>
      <c r="AB201" s="101"/>
      <c r="AC201" s="101"/>
      <c r="AD201" s="96"/>
      <c r="AE201" s="95"/>
      <c r="AF201" s="138"/>
      <c r="AG201" s="199"/>
      <c r="AH201" s="133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  <c r="BI201" s="101"/>
      <c r="BJ201" s="101"/>
      <c r="BK201" s="101"/>
      <c r="BL201" s="101"/>
      <c r="BM201" s="101"/>
      <c r="BN201" s="101"/>
      <c r="BO201" s="101"/>
      <c r="BP201" s="101"/>
      <c r="BQ201" s="101"/>
      <c r="BR201" s="101"/>
      <c r="BS201" s="101"/>
      <c r="BT201" s="101"/>
      <c r="BU201" s="101"/>
      <c r="BV201" s="101"/>
      <c r="BW201" s="101"/>
      <c r="BX201" s="101"/>
      <c r="BY201" s="101"/>
      <c r="BZ201" s="101"/>
      <c r="CA201" s="101"/>
      <c r="CB201" s="101"/>
      <c r="CC201" s="101"/>
      <c r="CD201" s="101"/>
      <c r="CE201" s="101"/>
      <c r="CF201" s="101"/>
      <c r="CG201" s="101"/>
      <c r="CH201" s="101"/>
      <c r="CI201" s="101"/>
      <c r="CJ201" s="101"/>
    </row>
    <row r="202" spans="8:88" ht="15" customHeight="1">
      <c r="H202" s="106"/>
      <c r="I202" s="101"/>
      <c r="J202" s="101"/>
      <c r="K202" s="101"/>
      <c r="L202" s="101"/>
      <c r="M202" s="101"/>
      <c r="N202" s="109"/>
      <c r="O202" s="101"/>
      <c r="P202" s="138"/>
      <c r="Q202" s="101"/>
      <c r="R202" s="101"/>
      <c r="S202" s="101"/>
      <c r="T202" s="99"/>
      <c r="U202" s="101"/>
      <c r="V202" s="96"/>
      <c r="W202" s="103"/>
      <c r="X202" s="136"/>
      <c r="Y202" s="171"/>
      <c r="Z202" s="358"/>
      <c r="AA202" s="101"/>
      <c r="AB202" s="101"/>
      <c r="AC202" s="101"/>
      <c r="AD202" s="96"/>
      <c r="AE202" s="110"/>
      <c r="AF202" s="138"/>
      <c r="AG202" s="101"/>
      <c r="AH202" s="133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  <c r="BN202" s="101"/>
      <c r="BO202" s="101"/>
      <c r="BP202" s="101"/>
      <c r="BQ202" s="101"/>
      <c r="BR202" s="101"/>
      <c r="BS202" s="101"/>
      <c r="BT202" s="101"/>
      <c r="BU202" s="101"/>
      <c r="BV202" s="101"/>
      <c r="BW202" s="101"/>
      <c r="BX202" s="101"/>
      <c r="BY202" s="101"/>
      <c r="BZ202" s="101"/>
      <c r="CA202" s="101"/>
      <c r="CB202" s="101"/>
      <c r="CC202" s="101"/>
      <c r="CD202" s="101"/>
      <c r="CE202" s="101"/>
      <c r="CF202" s="101"/>
      <c r="CG202" s="101"/>
      <c r="CH202" s="101"/>
      <c r="CI202" s="101"/>
      <c r="CJ202" s="101"/>
    </row>
    <row r="203" spans="8:88" ht="14.25" customHeight="1">
      <c r="H203" s="96"/>
      <c r="I203" s="101"/>
      <c r="J203" s="101"/>
      <c r="K203" s="101"/>
      <c r="L203" s="101"/>
      <c r="M203" s="101"/>
      <c r="N203" s="109"/>
      <c r="O203" s="190"/>
      <c r="P203" s="101"/>
      <c r="Q203" s="101"/>
      <c r="R203" s="101"/>
      <c r="S203" s="101"/>
      <c r="T203" s="99"/>
      <c r="U203" s="101"/>
      <c r="V203" s="96"/>
      <c r="W203" s="95"/>
      <c r="X203" s="132"/>
      <c r="Y203" s="171"/>
      <c r="Z203" s="358"/>
      <c r="AA203" s="101"/>
      <c r="AB203" s="101"/>
      <c r="AC203" s="101"/>
      <c r="AD203" s="102"/>
      <c r="AE203" s="105"/>
      <c r="AF203" s="193"/>
      <c r="AG203" s="101"/>
      <c r="AH203" s="133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1"/>
      <c r="BO203" s="101"/>
      <c r="BP203" s="101"/>
      <c r="BQ203" s="101"/>
      <c r="BR203" s="101"/>
      <c r="BS203" s="101"/>
      <c r="BT203" s="101"/>
      <c r="BU203" s="101"/>
      <c r="BV203" s="101"/>
      <c r="BW203" s="101"/>
      <c r="BX203" s="101"/>
      <c r="BY203" s="101"/>
      <c r="BZ203" s="101"/>
      <c r="CA203" s="101"/>
      <c r="CB203" s="101"/>
      <c r="CC203" s="101"/>
      <c r="CD203" s="101"/>
      <c r="CE203" s="101"/>
      <c r="CF203" s="101"/>
      <c r="CG203" s="101"/>
      <c r="CH203" s="101"/>
      <c r="CI203" s="101"/>
      <c r="CJ203" s="101"/>
    </row>
    <row r="204" spans="8:88" ht="12.75" customHeight="1">
      <c r="H204" s="102"/>
      <c r="I204" s="101"/>
      <c r="J204" s="101"/>
      <c r="K204" s="101"/>
      <c r="L204" s="101"/>
      <c r="M204" s="101"/>
      <c r="N204" s="109"/>
      <c r="O204" s="190"/>
      <c r="P204" s="101"/>
      <c r="Q204" s="101"/>
      <c r="R204" s="101"/>
      <c r="S204" s="101"/>
      <c r="T204" s="96"/>
      <c r="U204" s="101"/>
      <c r="V204" s="96"/>
      <c r="W204" s="95"/>
      <c r="X204" s="132"/>
      <c r="Y204" s="171"/>
      <c r="Z204" s="358"/>
      <c r="AA204" s="101"/>
      <c r="AB204" s="101"/>
      <c r="AC204" s="101"/>
      <c r="AD204" s="96"/>
      <c r="AE204" s="103"/>
      <c r="AF204" s="136"/>
      <c r="AG204" s="101"/>
      <c r="AH204" s="133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  <c r="BW204" s="101"/>
      <c r="BX204" s="101"/>
      <c r="BY204" s="101"/>
      <c r="BZ204" s="101"/>
      <c r="CA204" s="101"/>
      <c r="CB204" s="101"/>
      <c r="CC204" s="101"/>
      <c r="CD204" s="101"/>
      <c r="CE204" s="101"/>
      <c r="CF204" s="101"/>
      <c r="CG204" s="101"/>
      <c r="CH204" s="101"/>
      <c r="CI204" s="101"/>
      <c r="CJ204" s="101"/>
    </row>
    <row r="205" spans="8:88" ht="14.25" customHeight="1">
      <c r="H205" s="102"/>
      <c r="I205" s="101"/>
      <c r="J205" s="101"/>
      <c r="K205" s="101"/>
      <c r="L205" s="101"/>
      <c r="M205" s="101"/>
      <c r="N205" s="109"/>
      <c r="O205" s="101"/>
      <c r="P205" s="101"/>
      <c r="Q205" s="101"/>
      <c r="R205" s="101"/>
      <c r="S205" s="101"/>
      <c r="T205" s="96"/>
      <c r="U205" s="101"/>
      <c r="V205" s="102"/>
      <c r="W205" s="279"/>
      <c r="X205" s="280"/>
      <c r="Y205" s="171"/>
      <c r="Z205" s="358"/>
      <c r="AA205" s="101"/>
      <c r="AB205" s="101"/>
      <c r="AC205" s="101"/>
      <c r="AD205" s="102"/>
      <c r="AE205" s="95"/>
      <c r="AF205" s="138"/>
      <c r="AG205" s="101"/>
      <c r="AH205" s="116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1"/>
      <c r="BM205" s="101"/>
      <c r="BN205" s="101"/>
      <c r="BO205" s="101"/>
      <c r="BP205" s="101"/>
      <c r="BQ205" s="101"/>
      <c r="BR205" s="101"/>
      <c r="BS205" s="101"/>
      <c r="BT205" s="101"/>
      <c r="BU205" s="101"/>
      <c r="BV205" s="101"/>
      <c r="BW205" s="101"/>
      <c r="BX205" s="101"/>
      <c r="BY205" s="101"/>
      <c r="BZ205" s="101"/>
      <c r="CA205" s="101"/>
      <c r="CB205" s="101"/>
      <c r="CC205" s="101"/>
      <c r="CD205" s="101"/>
      <c r="CE205" s="101"/>
      <c r="CF205" s="101"/>
      <c r="CG205" s="101"/>
      <c r="CH205" s="101"/>
      <c r="CI205" s="101"/>
      <c r="CJ205" s="101"/>
    </row>
    <row r="206" spans="8:88" ht="15.75" customHeight="1">
      <c r="H206" s="96"/>
      <c r="I206" s="101"/>
      <c r="J206" s="101"/>
      <c r="K206" s="101"/>
      <c r="L206" s="101"/>
      <c r="M206" s="101"/>
      <c r="N206" s="109"/>
      <c r="O206" s="101"/>
      <c r="P206" s="101"/>
      <c r="Q206" s="101"/>
      <c r="R206" s="101"/>
      <c r="S206" s="101"/>
      <c r="T206" s="96"/>
      <c r="U206" s="101"/>
      <c r="V206" s="96"/>
      <c r="W206" s="110"/>
      <c r="X206" s="257"/>
      <c r="Y206" s="360"/>
      <c r="Z206" s="358"/>
      <c r="AA206" s="101"/>
      <c r="AB206" s="101"/>
      <c r="AC206" s="101"/>
      <c r="AD206" s="96"/>
      <c r="AE206" s="95"/>
      <c r="AF206" s="138"/>
      <c r="AG206" s="199"/>
      <c r="AH206" s="133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  <c r="BW206" s="101"/>
      <c r="BX206" s="101"/>
      <c r="BY206" s="101"/>
      <c r="BZ206" s="101"/>
      <c r="CA206" s="101"/>
      <c r="CB206" s="101"/>
      <c r="CC206" s="101"/>
      <c r="CD206" s="101"/>
      <c r="CE206" s="101"/>
      <c r="CF206" s="101"/>
      <c r="CG206" s="101"/>
      <c r="CH206" s="101"/>
      <c r="CI206" s="101"/>
      <c r="CJ206" s="101"/>
    </row>
    <row r="207" spans="8:88" ht="12.75" customHeight="1">
      <c r="H207" s="96"/>
      <c r="I207" s="101"/>
      <c r="J207" s="101"/>
      <c r="K207" s="101"/>
      <c r="L207" s="101"/>
      <c r="M207" s="101"/>
      <c r="N207" s="109"/>
      <c r="O207" s="101"/>
      <c r="P207" s="101"/>
      <c r="Q207" s="101"/>
      <c r="R207" s="109"/>
      <c r="S207" s="101"/>
      <c r="T207" s="96"/>
      <c r="U207" s="101"/>
      <c r="V207" s="96"/>
      <c r="W207" s="110"/>
      <c r="X207" s="138"/>
      <c r="Y207" s="171"/>
      <c r="Z207" s="358"/>
      <c r="AA207" s="101"/>
      <c r="AB207" s="101"/>
      <c r="AC207" s="101"/>
      <c r="AD207" s="96"/>
      <c r="AE207" s="95"/>
      <c r="AF207" s="138"/>
      <c r="AG207" s="108"/>
      <c r="AH207" s="135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1"/>
      <c r="BO207" s="101"/>
      <c r="BP207" s="101"/>
      <c r="BQ207" s="101"/>
      <c r="BR207" s="101"/>
      <c r="BS207" s="101"/>
      <c r="BT207" s="101"/>
      <c r="BU207" s="101"/>
      <c r="BV207" s="101"/>
      <c r="BW207" s="101"/>
      <c r="BX207" s="101"/>
      <c r="BY207" s="101"/>
      <c r="BZ207" s="101"/>
      <c r="CA207" s="101"/>
      <c r="CB207" s="101"/>
      <c r="CC207" s="101"/>
      <c r="CD207" s="101"/>
      <c r="CE207" s="101"/>
      <c r="CF207" s="101"/>
      <c r="CG207" s="101"/>
      <c r="CH207" s="101"/>
      <c r="CI207" s="101"/>
      <c r="CJ207" s="101"/>
    </row>
    <row r="208" spans="8:88" ht="15" customHeight="1">
      <c r="H208" s="101"/>
      <c r="I208" s="101"/>
      <c r="J208" s="101"/>
      <c r="K208" s="101"/>
      <c r="L208" s="101"/>
      <c r="M208" s="101"/>
      <c r="N208" s="109"/>
      <c r="O208" s="101"/>
      <c r="P208" s="101"/>
      <c r="Q208" s="101"/>
      <c r="R208" s="109"/>
      <c r="S208" s="101"/>
      <c r="T208" s="96"/>
      <c r="U208" s="101"/>
      <c r="V208" s="102"/>
      <c r="W208" s="105"/>
      <c r="X208" s="193"/>
      <c r="Y208" s="171"/>
      <c r="Z208" s="358"/>
      <c r="AA208" s="101"/>
      <c r="AB208" s="101"/>
      <c r="AC208" s="101"/>
      <c r="AD208" s="96"/>
      <c r="AE208" s="110"/>
      <c r="AF208" s="138"/>
      <c r="AG208" s="101"/>
      <c r="AH208" s="133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1"/>
      <c r="BM208" s="101"/>
      <c r="BN208" s="101"/>
      <c r="BO208" s="101"/>
      <c r="BP208" s="101"/>
      <c r="BQ208" s="101"/>
      <c r="BR208" s="101"/>
      <c r="BS208" s="101"/>
      <c r="BT208" s="101"/>
      <c r="BU208" s="101"/>
      <c r="BV208" s="101"/>
      <c r="BW208" s="101"/>
      <c r="BX208" s="101"/>
      <c r="BY208" s="101"/>
      <c r="BZ208" s="101"/>
      <c r="CA208" s="101"/>
      <c r="CB208" s="101"/>
      <c r="CC208" s="101"/>
      <c r="CD208" s="101"/>
      <c r="CE208" s="101"/>
      <c r="CF208" s="101"/>
      <c r="CG208" s="101"/>
      <c r="CH208" s="101"/>
      <c r="CI208" s="101"/>
      <c r="CJ208" s="101"/>
    </row>
    <row r="209" spans="8:88" ht="15" customHeight="1">
      <c r="H209" s="129"/>
      <c r="I209" s="101"/>
      <c r="J209" s="101"/>
      <c r="K209" s="101"/>
      <c r="L209" s="101"/>
      <c r="M209" s="101"/>
      <c r="N209" s="109"/>
      <c r="O209" s="95"/>
      <c r="P209" s="101"/>
      <c r="Q209" s="101"/>
      <c r="R209" s="109"/>
      <c r="S209" s="101"/>
      <c r="T209" s="96"/>
      <c r="U209" s="101"/>
      <c r="V209" s="99"/>
      <c r="W209" s="181"/>
      <c r="X209" s="181"/>
      <c r="Y209" s="171"/>
      <c r="Z209" s="358"/>
      <c r="AA209" s="101"/>
      <c r="AB209" s="101"/>
      <c r="AC209" s="101"/>
      <c r="AD209" s="102"/>
      <c r="AE209" s="105"/>
      <c r="AF209" s="193"/>
      <c r="AG209" s="100"/>
      <c r="AH209" s="127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1"/>
      <c r="BO209" s="101"/>
      <c r="BP209" s="101"/>
      <c r="BQ209" s="101"/>
      <c r="BR209" s="101"/>
      <c r="BS209" s="101"/>
      <c r="BT209" s="101"/>
      <c r="BU209" s="101"/>
      <c r="BV209" s="101"/>
      <c r="BW209" s="101"/>
      <c r="BX209" s="101"/>
      <c r="BY209" s="101"/>
      <c r="BZ209" s="101"/>
      <c r="CA209" s="101"/>
      <c r="CB209" s="101"/>
      <c r="CC209" s="101"/>
      <c r="CD209" s="101"/>
      <c r="CE209" s="101"/>
      <c r="CF209" s="101"/>
      <c r="CG209" s="101"/>
      <c r="CH209" s="101"/>
      <c r="CI209" s="101"/>
      <c r="CJ209" s="101"/>
    </row>
    <row r="210" spans="8:88" ht="12.75" customHeight="1">
      <c r="H210" s="101"/>
      <c r="I210" s="101"/>
      <c r="J210" s="101"/>
      <c r="K210" s="101"/>
      <c r="L210" s="101"/>
      <c r="M210" s="101"/>
      <c r="N210" s="109"/>
      <c r="O210" s="95"/>
      <c r="P210" s="101"/>
      <c r="Q210" s="101"/>
      <c r="R210" s="109"/>
      <c r="S210" s="101"/>
      <c r="T210" s="96"/>
      <c r="U210" s="101"/>
      <c r="V210" s="102"/>
      <c r="W210" s="181"/>
      <c r="X210" s="101"/>
      <c r="Y210" s="171"/>
      <c r="Z210" s="358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1"/>
      <c r="BM210" s="101"/>
      <c r="BN210" s="101"/>
      <c r="BO210" s="101"/>
      <c r="BP210" s="101"/>
      <c r="BQ210" s="101"/>
      <c r="BR210" s="101"/>
      <c r="BS210" s="101"/>
      <c r="BT210" s="101"/>
      <c r="BU210" s="101"/>
      <c r="BV210" s="101"/>
      <c r="BW210" s="101"/>
      <c r="BX210" s="101"/>
      <c r="BY210" s="101"/>
      <c r="BZ210" s="101"/>
      <c r="CA210" s="101"/>
      <c r="CB210" s="101"/>
      <c r="CC210" s="101"/>
      <c r="CD210" s="101"/>
      <c r="CE210" s="101"/>
      <c r="CF210" s="101"/>
      <c r="CG210" s="101"/>
      <c r="CH210" s="101"/>
      <c r="CI210" s="101"/>
      <c r="CJ210" s="101"/>
    </row>
    <row r="211" spans="8:88" ht="12.75" customHeight="1">
      <c r="H211" s="265"/>
      <c r="I211" s="101"/>
      <c r="J211" s="101"/>
      <c r="K211" s="101"/>
      <c r="L211" s="101"/>
      <c r="M211" s="101"/>
      <c r="N211" s="109"/>
      <c r="O211" s="109"/>
      <c r="P211" s="101"/>
      <c r="Q211" s="101"/>
      <c r="R211" s="109"/>
      <c r="S211" s="101"/>
      <c r="T211" s="96"/>
      <c r="U211" s="101"/>
      <c r="V211" s="96"/>
      <c r="W211" s="181"/>
      <c r="X211" s="181"/>
      <c r="Y211" s="171"/>
      <c r="Z211" s="358"/>
      <c r="AA211" s="101"/>
      <c r="AB211" s="101"/>
      <c r="AC211" s="101"/>
      <c r="AD211" s="101"/>
      <c r="AE211" s="101"/>
      <c r="AF211" s="96"/>
      <c r="AG211" s="199"/>
      <c r="AH211" s="133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  <c r="BI211" s="101"/>
      <c r="BJ211" s="101"/>
      <c r="BK211" s="101"/>
      <c r="BL211" s="101"/>
      <c r="BM211" s="101"/>
      <c r="BN211" s="101"/>
      <c r="BO211" s="101"/>
      <c r="BP211" s="101"/>
      <c r="BQ211" s="101"/>
      <c r="BR211" s="101"/>
      <c r="BS211" s="101"/>
      <c r="BT211" s="101"/>
      <c r="BU211" s="101"/>
      <c r="BV211" s="101"/>
      <c r="BW211" s="101"/>
      <c r="BX211" s="101"/>
      <c r="BY211" s="101"/>
      <c r="BZ211" s="101"/>
      <c r="CA211" s="101"/>
      <c r="CB211" s="101"/>
      <c r="CC211" s="101"/>
      <c r="CD211" s="101"/>
      <c r="CE211" s="101"/>
      <c r="CF211" s="101"/>
      <c r="CG211" s="101"/>
      <c r="CH211" s="101"/>
      <c r="CI211" s="101"/>
      <c r="CJ211" s="101"/>
    </row>
    <row r="212" spans="8:88" ht="12" customHeight="1">
      <c r="H212" s="101"/>
      <c r="I212" s="101"/>
      <c r="J212" s="101"/>
      <c r="K212" s="101"/>
      <c r="L212" s="101"/>
      <c r="M212" s="101"/>
      <c r="N212" s="109"/>
      <c r="O212" s="101"/>
      <c r="P212" s="101"/>
      <c r="Q212" s="101"/>
      <c r="R212" s="109"/>
      <c r="S212" s="101"/>
      <c r="T212" s="122"/>
      <c r="U212" s="101"/>
      <c r="V212" s="99"/>
      <c r="W212" s="181"/>
      <c r="X212" s="371"/>
      <c r="Y212" s="171"/>
      <c r="Z212" s="358"/>
      <c r="AA212" s="101"/>
      <c r="AB212" s="101"/>
      <c r="AC212" s="101"/>
      <c r="AD212" s="101"/>
      <c r="AE212" s="101"/>
      <c r="AF212" s="96"/>
      <c r="AG212" s="199"/>
      <c r="AH212" s="133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1"/>
      <c r="BM212" s="101"/>
      <c r="BN212" s="101"/>
      <c r="BO212" s="101"/>
      <c r="BP212" s="101"/>
      <c r="BQ212" s="101"/>
      <c r="BR212" s="101"/>
      <c r="BS212" s="101"/>
      <c r="BT212" s="101"/>
      <c r="BU212" s="101"/>
      <c r="BV212" s="101"/>
      <c r="BW212" s="101"/>
      <c r="BX212" s="101"/>
      <c r="BY212" s="101"/>
      <c r="BZ212" s="101"/>
      <c r="CA212" s="101"/>
      <c r="CB212" s="101"/>
      <c r="CC212" s="101"/>
      <c r="CD212" s="101"/>
      <c r="CE212" s="101"/>
      <c r="CF212" s="101"/>
      <c r="CG212" s="101"/>
      <c r="CH212" s="101"/>
      <c r="CI212" s="101"/>
      <c r="CJ212" s="101"/>
    </row>
    <row r="213" spans="8:88" ht="12.75" customHeight="1">
      <c r="H213" s="2456"/>
      <c r="I213" s="1387"/>
      <c r="J213" s="101"/>
      <c r="K213" s="116"/>
      <c r="L213" s="101"/>
      <c r="M213" s="101"/>
      <c r="N213" s="109"/>
      <c r="O213" s="100"/>
      <c r="P213" s="101"/>
      <c r="Q213" s="101"/>
      <c r="R213" s="109"/>
      <c r="S213" s="101"/>
      <c r="T213" s="101"/>
      <c r="U213" s="101"/>
      <c r="V213" s="99"/>
      <c r="W213" s="181"/>
      <c r="X213" s="359"/>
      <c r="Y213" s="171"/>
      <c r="Z213" s="358"/>
      <c r="AA213" s="101"/>
      <c r="AB213" s="101"/>
      <c r="AC213" s="101"/>
      <c r="AD213" s="101"/>
      <c r="AE213" s="101"/>
      <c r="AF213" s="96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  <c r="BI213" s="101"/>
      <c r="BJ213" s="101"/>
      <c r="BK213" s="101"/>
      <c r="BL213" s="101"/>
      <c r="BM213" s="101"/>
      <c r="BN213" s="101"/>
      <c r="BO213" s="101"/>
      <c r="BP213" s="101"/>
      <c r="BQ213" s="101"/>
      <c r="BR213" s="101"/>
      <c r="BS213" s="101"/>
      <c r="BT213" s="101"/>
      <c r="BU213" s="101"/>
      <c r="BV213" s="101"/>
      <c r="BW213" s="101"/>
      <c r="BX213" s="101"/>
      <c r="BY213" s="101"/>
      <c r="BZ213" s="101"/>
      <c r="CA213" s="101"/>
      <c r="CB213" s="101"/>
      <c r="CC213" s="101"/>
      <c r="CD213" s="101"/>
      <c r="CE213" s="101"/>
      <c r="CF213" s="101"/>
      <c r="CG213" s="101"/>
      <c r="CH213" s="101"/>
      <c r="CI213" s="101"/>
      <c r="CJ213" s="101"/>
    </row>
    <row r="214" spans="8:88" ht="14.25" customHeight="1">
      <c r="H214" s="101"/>
      <c r="I214" s="765"/>
      <c r="J214" s="766"/>
      <c r="K214" s="767"/>
      <c r="L214" s="101"/>
      <c r="M214" s="101"/>
      <c r="N214" s="109"/>
      <c r="O214" s="95"/>
      <c r="P214" s="101"/>
      <c r="Q214" s="101"/>
      <c r="R214" s="109"/>
      <c r="S214" s="101"/>
      <c r="T214" s="101"/>
      <c r="U214" s="101"/>
      <c r="V214" s="99"/>
      <c r="W214" s="181"/>
      <c r="X214" s="359"/>
      <c r="Y214" s="171"/>
      <c r="Z214" s="358"/>
      <c r="AA214" s="101"/>
      <c r="AB214" s="101"/>
      <c r="AC214" s="101"/>
      <c r="AD214" s="101"/>
      <c r="AE214" s="101"/>
      <c r="AF214" s="102"/>
      <c r="AG214" s="105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1"/>
      <c r="BM214" s="101"/>
      <c r="BN214" s="101"/>
      <c r="BO214" s="101"/>
      <c r="BP214" s="101"/>
      <c r="BQ214" s="101"/>
      <c r="BR214" s="101"/>
      <c r="BS214" s="101"/>
      <c r="BT214" s="101"/>
      <c r="BU214" s="101"/>
      <c r="BV214" s="101"/>
      <c r="BW214" s="101"/>
      <c r="BX214" s="101"/>
      <c r="BY214" s="101"/>
      <c r="BZ214" s="101"/>
      <c r="CA214" s="101"/>
      <c r="CB214" s="101"/>
      <c r="CC214" s="101"/>
      <c r="CD214" s="101"/>
      <c r="CE214" s="101"/>
      <c r="CF214" s="101"/>
      <c r="CG214" s="101"/>
      <c r="CH214" s="101"/>
      <c r="CI214" s="101"/>
      <c r="CJ214" s="101"/>
    </row>
    <row r="215" spans="8:88" ht="15.75">
      <c r="H215" s="101"/>
      <c r="I215" s="1387"/>
      <c r="J215" s="101"/>
      <c r="K215" s="766"/>
      <c r="L215" s="101"/>
      <c r="M215" s="101"/>
      <c r="N215" s="101"/>
      <c r="O215" s="101"/>
      <c r="P215" s="101"/>
      <c r="Q215" s="101"/>
      <c r="R215" s="109"/>
      <c r="S215" s="101"/>
      <c r="T215" s="101"/>
      <c r="U215" s="101"/>
      <c r="V215" s="99"/>
      <c r="W215" s="181"/>
      <c r="X215" s="359"/>
      <c r="Y215" s="171"/>
      <c r="Z215" s="358"/>
      <c r="AA215" s="101"/>
      <c r="AB215" s="101"/>
      <c r="AC215" s="101"/>
      <c r="AD215" s="101"/>
      <c r="AE215" s="101"/>
      <c r="AF215" s="102"/>
      <c r="AG215" s="103"/>
      <c r="AH215" s="135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  <c r="BI215" s="101"/>
      <c r="BJ215" s="101"/>
      <c r="BK215" s="101"/>
      <c r="BL215" s="101"/>
      <c r="BM215" s="101"/>
      <c r="BN215" s="101"/>
      <c r="BO215" s="101"/>
      <c r="BP215" s="101"/>
      <c r="BQ215" s="101"/>
      <c r="BR215" s="101"/>
      <c r="BS215" s="101"/>
      <c r="BT215" s="101"/>
      <c r="BU215" s="101"/>
      <c r="BV215" s="101"/>
      <c r="BW215" s="101"/>
      <c r="BX215" s="101"/>
      <c r="BY215" s="101"/>
      <c r="BZ215" s="101"/>
      <c r="CA215" s="101"/>
      <c r="CB215" s="101"/>
      <c r="CC215" s="101"/>
      <c r="CD215" s="101"/>
      <c r="CE215" s="101"/>
      <c r="CF215" s="101"/>
      <c r="CG215" s="101"/>
      <c r="CH215" s="101"/>
      <c r="CI215" s="101"/>
      <c r="CJ215" s="101"/>
    </row>
    <row r="216" spans="8:88" ht="15.75">
      <c r="H216" s="101"/>
      <c r="I216" s="1388"/>
      <c r="J216" s="769"/>
      <c r="K216" s="349"/>
      <c r="L216" s="101"/>
      <c r="M216" s="101"/>
      <c r="N216" s="101"/>
      <c r="O216" s="106"/>
      <c r="P216" s="101"/>
      <c r="Q216" s="101"/>
      <c r="R216" s="109"/>
      <c r="S216" s="101"/>
      <c r="T216" s="101"/>
      <c r="U216" s="101"/>
      <c r="V216" s="99"/>
      <c r="W216" s="181"/>
      <c r="X216" s="359"/>
      <c r="Y216" s="171"/>
      <c r="Z216" s="358"/>
      <c r="AA216" s="101"/>
      <c r="AB216" s="101"/>
      <c r="AC216" s="101"/>
      <c r="AD216" s="101"/>
      <c r="AE216" s="101"/>
      <c r="AF216" s="96"/>
      <c r="AG216" s="108"/>
      <c r="AH216" s="135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1"/>
      <c r="BN216" s="101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1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</row>
    <row r="217" spans="8:88" ht="15" customHeight="1">
      <c r="H217" s="101"/>
      <c r="I217" s="1389"/>
      <c r="J217" s="764"/>
      <c r="K217" s="503"/>
      <c r="L217" s="101"/>
      <c r="M217" s="101"/>
      <c r="N217" s="101"/>
      <c r="O217" s="95"/>
      <c r="P217" s="101"/>
      <c r="Q217" s="101"/>
      <c r="R217" s="109"/>
      <c r="S217" s="101"/>
      <c r="T217" s="96"/>
      <c r="U217" s="95"/>
      <c r="V217" s="101"/>
      <c r="W217" s="101"/>
      <c r="X217" s="101"/>
      <c r="Y217" s="101"/>
      <c r="Z217" s="101"/>
      <c r="AA217" s="101"/>
      <c r="AB217" s="101"/>
      <c r="AC217" s="110"/>
      <c r="AD217" s="106"/>
      <c r="AE217" s="101"/>
      <c r="AF217" s="96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1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1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</row>
    <row r="218" spans="8:88" ht="13.5" customHeight="1">
      <c r="H218" s="101"/>
      <c r="I218" s="770"/>
      <c r="J218" s="508"/>
      <c r="K218" s="508"/>
      <c r="L218" s="101"/>
      <c r="M218" s="101"/>
      <c r="N218" s="101"/>
      <c r="O218" s="100"/>
      <c r="P218" s="101"/>
      <c r="Q218" s="101"/>
      <c r="R218" s="109"/>
      <c r="S218" s="101"/>
      <c r="T218" s="101"/>
      <c r="U218" s="101"/>
      <c r="V218" s="101"/>
      <c r="W218" s="138"/>
      <c r="X218" s="138"/>
      <c r="Y218" s="101"/>
      <c r="Z218" s="358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  <c r="BN218" s="101"/>
      <c r="BO218" s="101"/>
      <c r="BP218" s="101"/>
      <c r="BQ218" s="101"/>
      <c r="BR218" s="101"/>
      <c r="BS218" s="101"/>
      <c r="BT218" s="101"/>
      <c r="BU218" s="101"/>
      <c r="BV218" s="101"/>
      <c r="BW218" s="101"/>
      <c r="BX218" s="101"/>
      <c r="BY218" s="101"/>
      <c r="BZ218" s="101"/>
      <c r="CA218" s="101"/>
      <c r="CB218" s="101"/>
      <c r="CC218" s="101"/>
      <c r="CD218" s="101"/>
      <c r="CE218" s="101"/>
      <c r="CF218" s="101"/>
      <c r="CG218" s="101"/>
      <c r="CH218" s="101"/>
      <c r="CI218" s="101"/>
      <c r="CJ218" s="101"/>
    </row>
    <row r="219" spans="8:88" ht="13.5" customHeight="1">
      <c r="H219" s="101"/>
      <c r="I219" s="116"/>
      <c r="J219" s="116"/>
      <c r="K219" s="116"/>
      <c r="L219" s="101"/>
      <c r="M219" s="101"/>
      <c r="N219" s="101"/>
      <c r="O219" s="101"/>
      <c r="P219" s="101"/>
      <c r="Q219" s="101"/>
      <c r="R219" s="109"/>
      <c r="S219" s="101"/>
      <c r="T219" s="101"/>
      <c r="U219" s="101"/>
      <c r="V219" s="101"/>
      <c r="W219" s="127"/>
      <c r="X219" s="127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1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1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</row>
    <row r="220" spans="8:88" ht="14.25" customHeight="1">
      <c r="H220" s="101"/>
      <c r="I220" s="116"/>
      <c r="J220" s="116"/>
      <c r="K220" s="116"/>
      <c r="L220" s="101"/>
      <c r="M220" s="101"/>
      <c r="N220" s="101"/>
      <c r="O220" s="101"/>
      <c r="P220" s="101"/>
      <c r="Q220" s="101"/>
      <c r="R220" s="109"/>
      <c r="S220" s="101"/>
      <c r="T220" s="101"/>
      <c r="U220" s="101"/>
      <c r="V220" s="101"/>
      <c r="W220" s="138"/>
      <c r="X220" s="138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1"/>
      <c r="BN220" s="101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1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</row>
    <row r="221" spans="8:88" ht="12.75" customHeight="1">
      <c r="H221" s="101"/>
      <c r="I221" s="116"/>
      <c r="J221" s="199"/>
      <c r="K221" s="116"/>
      <c r="L221" s="101"/>
      <c r="M221" s="101"/>
      <c r="N221" s="101"/>
      <c r="O221" s="101"/>
      <c r="P221" s="101"/>
      <c r="Q221" s="101"/>
      <c r="R221" s="109"/>
      <c r="S221" s="101"/>
      <c r="T221" s="101"/>
      <c r="U221" s="101"/>
      <c r="V221" s="101"/>
      <c r="W221" s="138"/>
      <c r="X221" s="138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1"/>
      <c r="BN221" s="101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1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</row>
    <row r="222" spans="8:88" ht="14.25" customHeight="1">
      <c r="H222" s="101"/>
      <c r="I222" s="116"/>
      <c r="J222" s="352"/>
      <c r="K222" s="352"/>
      <c r="L222" s="101"/>
      <c r="M222" s="101"/>
      <c r="N222" s="101"/>
      <c r="O222" s="101"/>
      <c r="P222" s="101"/>
      <c r="Q222" s="101"/>
      <c r="R222" s="468"/>
      <c r="S222" s="101"/>
      <c r="T222" s="101"/>
      <c r="U222" s="101"/>
      <c r="V222" s="129"/>
      <c r="W222" s="193"/>
      <c r="X222" s="193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  <c r="BN222" s="101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1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</row>
    <row r="223" spans="8:88" ht="15.75" customHeight="1">
      <c r="H223" s="134"/>
      <c r="I223" s="116"/>
      <c r="J223" s="765"/>
      <c r="K223" s="116"/>
      <c r="L223" s="101"/>
      <c r="M223" s="101"/>
      <c r="N223" s="101"/>
      <c r="O223" s="101"/>
      <c r="P223" s="101"/>
      <c r="Q223" s="101"/>
      <c r="R223" s="109"/>
      <c r="S223" s="101"/>
      <c r="T223" s="101"/>
      <c r="U223" s="101"/>
      <c r="V223" s="356"/>
      <c r="W223" s="136"/>
      <c r="X223" s="136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1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</row>
    <row r="224" spans="8:88" ht="15" customHeight="1">
      <c r="H224" s="157"/>
      <c r="I224" s="116"/>
      <c r="J224" s="116"/>
      <c r="K224" s="116"/>
      <c r="L224" s="101"/>
      <c r="M224" s="101"/>
      <c r="N224" s="101"/>
      <c r="O224" s="95"/>
      <c r="P224" s="101"/>
      <c r="Q224" s="101"/>
      <c r="R224" s="109"/>
      <c r="S224" s="275"/>
      <c r="T224" s="101"/>
      <c r="U224" s="101"/>
      <c r="V224" s="356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1"/>
      <c r="BN224" s="101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1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</row>
    <row r="225" spans="8:88" ht="13.5" customHeight="1">
      <c r="H225" s="96"/>
      <c r="I225" s="116"/>
      <c r="J225" s="116"/>
      <c r="K225" s="116"/>
      <c r="L225" s="101"/>
      <c r="M225" s="101"/>
      <c r="N225" s="101"/>
      <c r="O225" s="109"/>
      <c r="P225" s="101"/>
      <c r="Q225" s="101"/>
      <c r="R225" s="109"/>
      <c r="S225" s="101"/>
      <c r="T225" s="101"/>
      <c r="U225" s="101"/>
      <c r="V225" s="356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1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</row>
    <row r="226" spans="8:88" ht="13.5" customHeight="1">
      <c r="H226" s="96"/>
      <c r="I226" s="116"/>
      <c r="J226" s="121"/>
      <c r="K226" s="116"/>
      <c r="L226" s="101"/>
      <c r="M226" s="101"/>
      <c r="N226" s="101"/>
      <c r="O226" s="180"/>
      <c r="P226" s="101"/>
      <c r="Q226" s="154"/>
      <c r="R226" s="154"/>
      <c r="S226" s="276"/>
      <c r="T226" s="138"/>
      <c r="U226" s="138"/>
      <c r="V226" s="209"/>
      <c r="W226" s="100"/>
      <c r="X226" s="127"/>
      <c r="Y226" s="180"/>
      <c r="Z226" s="127"/>
      <c r="AA226" s="101"/>
      <c r="AB226" s="127"/>
      <c r="AC226" s="127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1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</row>
    <row r="227" spans="8:88" ht="14.25" customHeight="1">
      <c r="H227" s="96"/>
      <c r="I227" s="116"/>
      <c r="J227" s="96"/>
      <c r="K227" s="116"/>
      <c r="L227" s="101"/>
      <c r="M227" s="101"/>
      <c r="N227" s="101"/>
      <c r="O227" s="101"/>
      <c r="P227" s="101"/>
      <c r="Q227" s="101"/>
      <c r="R227" s="109"/>
      <c r="S227" s="101"/>
      <c r="T227" s="138"/>
      <c r="U227" s="138"/>
      <c r="V227" s="96"/>
      <c r="W227" s="101"/>
      <c r="X227" s="191"/>
      <c r="Y227" s="268"/>
      <c r="Z227" s="191"/>
      <c r="AA227" s="268"/>
      <c r="AB227" s="101"/>
      <c r="AC227" s="99"/>
      <c r="AD227" s="187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1"/>
      <c r="BM227" s="101"/>
      <c r="BN227" s="101"/>
      <c r="BO227" s="101"/>
      <c r="BP227" s="101"/>
      <c r="BQ227" s="101"/>
      <c r="BR227" s="101"/>
      <c r="BS227" s="101"/>
      <c r="BT227" s="101"/>
      <c r="BU227" s="101"/>
      <c r="BV227" s="101"/>
      <c r="BW227" s="101"/>
      <c r="BX227" s="101"/>
      <c r="BY227" s="101"/>
      <c r="BZ227" s="101"/>
      <c r="CA227" s="101"/>
      <c r="CB227" s="101"/>
      <c r="CC227" s="101"/>
      <c r="CD227" s="101"/>
      <c r="CE227" s="101"/>
      <c r="CF227" s="101"/>
      <c r="CG227" s="101"/>
      <c r="CH227" s="101"/>
      <c r="CI227" s="101"/>
      <c r="CJ227" s="101"/>
    </row>
    <row r="228" spans="8:88" ht="15" customHeight="1">
      <c r="H228" s="140"/>
      <c r="I228" s="116"/>
      <c r="J228" s="349"/>
      <c r="K228" s="116"/>
      <c r="L228" s="101"/>
      <c r="M228" s="101"/>
      <c r="N228" s="101"/>
      <c r="O228" s="101"/>
      <c r="P228" s="101"/>
      <c r="Q228" s="110"/>
      <c r="R228" s="96"/>
      <c r="S228" s="95"/>
      <c r="T228" s="138"/>
      <c r="U228" s="138"/>
      <c r="V228" s="99"/>
      <c r="W228" s="96"/>
      <c r="X228" s="95"/>
      <c r="Y228" s="138"/>
      <c r="Z228" s="357"/>
      <c r="AA228" s="358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1"/>
      <c r="BN228" s="101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1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</row>
    <row r="229" spans="8:88">
      <c r="H229" s="157"/>
      <c r="I229" s="543"/>
      <c r="J229" s="1316"/>
      <c r="K229" s="116"/>
      <c r="L229" s="101"/>
      <c r="M229" s="101"/>
      <c r="N229" s="101"/>
      <c r="O229" s="101"/>
      <c r="P229" s="192"/>
      <c r="Q229" s="110"/>
      <c r="R229" s="101"/>
      <c r="S229" s="95"/>
      <c r="T229" s="101"/>
      <c r="U229" s="101"/>
      <c r="V229" s="99"/>
      <c r="W229" s="99"/>
      <c r="X229" s="100"/>
      <c r="Y229" s="127"/>
      <c r="Z229" s="171"/>
      <c r="AA229" s="358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1"/>
      <c r="BN229" s="101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1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</row>
    <row r="230" spans="8:88">
      <c r="H230" s="99"/>
      <c r="I230" s="543"/>
      <c r="J230" s="543"/>
      <c r="K230" s="116"/>
      <c r="L230" s="101"/>
      <c r="M230" s="101"/>
      <c r="N230" s="101"/>
      <c r="O230" s="101"/>
      <c r="P230" s="138"/>
      <c r="Q230" s="101"/>
      <c r="R230" s="101"/>
      <c r="S230" s="101"/>
      <c r="T230" s="101"/>
      <c r="U230" s="101"/>
      <c r="V230" s="99"/>
      <c r="W230" s="96"/>
      <c r="X230" s="95"/>
      <c r="Y230" s="465"/>
      <c r="Z230" s="171"/>
      <c r="AA230" s="358"/>
      <c r="AB230" s="101"/>
      <c r="AC230" s="101"/>
      <c r="AD230" s="101"/>
      <c r="AE230" s="101"/>
      <c r="AF230" s="101"/>
      <c r="AG230" s="100"/>
      <c r="AH230" s="138"/>
      <c r="AI230" s="180"/>
      <c r="AJ230" s="138"/>
      <c r="AK230" s="101"/>
      <c r="AL230" s="127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1"/>
      <c r="BN230" s="101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1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</row>
    <row r="231" spans="8:88" ht="12.75" customHeight="1">
      <c r="H231" s="99"/>
      <c r="I231" s="543"/>
      <c r="J231" s="1316"/>
      <c r="K231" s="116"/>
      <c r="L231" s="101"/>
      <c r="M231" s="101"/>
      <c r="N231" s="101"/>
      <c r="O231" s="101"/>
      <c r="P231" s="101"/>
      <c r="Q231" s="101"/>
      <c r="R231" s="101"/>
      <c r="S231" s="101"/>
      <c r="T231" s="93"/>
      <c r="U231" s="101"/>
      <c r="V231" s="99"/>
      <c r="W231" s="102"/>
      <c r="X231" s="103"/>
      <c r="Y231" s="136"/>
      <c r="Z231" s="171"/>
      <c r="AA231" s="358"/>
      <c r="AB231" s="101"/>
      <c r="AC231" s="101"/>
      <c r="AD231" s="101"/>
      <c r="AE231" s="101"/>
      <c r="AF231" s="101"/>
      <c r="AG231" s="197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1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</row>
    <row r="232" spans="8:88">
      <c r="H232" s="99"/>
      <c r="I232" s="200"/>
      <c r="J232" s="543"/>
      <c r="K232" s="116"/>
      <c r="L232" s="101"/>
      <c r="M232" s="101"/>
      <c r="N232" s="101"/>
      <c r="O232" s="101"/>
      <c r="P232" s="101"/>
      <c r="Q232" s="101"/>
      <c r="R232" s="101"/>
      <c r="S232" s="101"/>
      <c r="T232" s="99"/>
      <c r="U232" s="101"/>
      <c r="V232" s="96"/>
      <c r="W232" s="96"/>
      <c r="X232" s="95"/>
      <c r="Y232" s="138"/>
      <c r="Z232" s="171"/>
      <c r="AA232" s="358"/>
      <c r="AB232" s="101"/>
      <c r="AC232" s="101"/>
      <c r="AD232" s="101"/>
      <c r="AE232" s="101"/>
      <c r="AF232" s="101"/>
      <c r="AG232" s="209"/>
      <c r="AH232" s="100"/>
      <c r="AI232" s="127"/>
      <c r="AJ232" s="106"/>
      <c r="AK232" s="100"/>
      <c r="AL232" s="135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  <c r="BW232" s="101"/>
      <c r="BX232" s="101"/>
      <c r="BY232" s="101"/>
      <c r="BZ232" s="101"/>
      <c r="CA232" s="101"/>
      <c r="CB232" s="101"/>
      <c r="CC232" s="101"/>
      <c r="CD232" s="101"/>
      <c r="CE232" s="101"/>
      <c r="CF232" s="101"/>
      <c r="CG232" s="101"/>
      <c r="CH232" s="101"/>
      <c r="CI232" s="101"/>
      <c r="CJ232" s="101"/>
    </row>
    <row r="233" spans="8:88" ht="14.25" customHeight="1">
      <c r="H233" s="99"/>
      <c r="I233" s="93"/>
      <c r="J233" s="111"/>
      <c r="K233" s="116"/>
      <c r="L233" s="101"/>
      <c r="M233" s="101"/>
      <c r="N233" s="101"/>
      <c r="O233" s="101"/>
      <c r="P233" s="101"/>
      <c r="Q233" s="101"/>
      <c r="R233" s="101"/>
      <c r="S233" s="101"/>
      <c r="T233" s="99"/>
      <c r="U233" s="101"/>
      <c r="V233" s="101"/>
      <c r="W233" s="106"/>
      <c r="X233" s="108"/>
      <c r="Y233" s="358"/>
      <c r="Z233" s="171"/>
      <c r="AA233" s="358"/>
      <c r="AB233" s="101"/>
      <c r="AC233" s="101"/>
      <c r="AD233" s="101"/>
      <c r="AE233" s="101"/>
      <c r="AF233" s="196"/>
      <c r="AG233" s="180"/>
      <c r="AH233" s="180"/>
      <c r="AI233" s="138"/>
      <c r="AJ233" s="96"/>
      <c r="AK233" s="95"/>
      <c r="AL233" s="132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1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</row>
    <row r="234" spans="8:88" ht="12.75" customHeight="1">
      <c r="H234" s="99"/>
      <c r="I234" s="116"/>
      <c r="J234" s="349"/>
      <c r="K234" s="116"/>
      <c r="L234" s="101"/>
      <c r="M234" s="101"/>
      <c r="N234" s="101"/>
      <c r="O234" s="101"/>
      <c r="P234" s="101"/>
      <c r="Q234" s="101"/>
      <c r="R234" s="101"/>
      <c r="S234" s="101"/>
      <c r="T234" s="99"/>
      <c r="U234" s="101"/>
      <c r="V234" s="101"/>
      <c r="W234" s="96"/>
      <c r="X234" s="95"/>
      <c r="Y234" s="132"/>
      <c r="Z234" s="171"/>
      <c r="AA234" s="358"/>
      <c r="AB234" s="101"/>
      <c r="AC234" s="101"/>
      <c r="AD234" s="101"/>
      <c r="AE234" s="157"/>
      <c r="AF234" s="191"/>
      <c r="AG234" s="101"/>
      <c r="AH234" s="99"/>
      <c r="AI234" s="101"/>
      <c r="AJ234" s="460"/>
      <c r="AK234" s="95"/>
      <c r="AL234" s="138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1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</row>
    <row r="235" spans="8:88" ht="13.5" customHeight="1">
      <c r="H235" s="96"/>
      <c r="I235" s="543"/>
      <c r="J235" s="1316"/>
      <c r="K235" s="116"/>
      <c r="L235" s="101"/>
      <c r="M235" s="101"/>
      <c r="N235" s="101"/>
      <c r="O235" s="101"/>
      <c r="P235" s="101"/>
      <c r="Q235" s="101"/>
      <c r="R235" s="101"/>
      <c r="S235" s="101"/>
      <c r="T235" s="99"/>
      <c r="U235" s="101"/>
      <c r="V235" s="101"/>
      <c r="W235" s="96"/>
      <c r="X235" s="95"/>
      <c r="Y235" s="138"/>
      <c r="Z235" s="171"/>
      <c r="AA235" s="358"/>
      <c r="AB235" s="101"/>
      <c r="AC235" s="101"/>
      <c r="AD235" s="101"/>
      <c r="AE235" s="96"/>
      <c r="AF235" s="199"/>
      <c r="AG235" s="99"/>
      <c r="AH235" s="100"/>
      <c r="AI235" s="127"/>
      <c r="AJ235" s="96"/>
      <c r="AK235" s="95"/>
      <c r="AL235" s="132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  <c r="BN235" s="101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1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</row>
    <row r="236" spans="8:88">
      <c r="H236" s="2456"/>
      <c r="I236" s="543"/>
      <c r="J236" s="1316"/>
      <c r="K236" s="116"/>
      <c r="L236" s="101"/>
      <c r="M236" s="101"/>
      <c r="N236" s="101"/>
      <c r="O236" s="129"/>
      <c r="P236" s="101"/>
      <c r="Q236" s="101"/>
      <c r="R236" s="101"/>
      <c r="S236" s="101"/>
      <c r="T236" s="99"/>
      <c r="U236" s="101"/>
      <c r="V236" s="101"/>
      <c r="W236" s="96"/>
      <c r="X236" s="95"/>
      <c r="Y236" s="138"/>
      <c r="Z236" s="360"/>
      <c r="AA236" s="358"/>
      <c r="AB236" s="101"/>
      <c r="AC236" s="101"/>
      <c r="AD236" s="101"/>
      <c r="AE236" s="96"/>
      <c r="AF236" s="212"/>
      <c r="AG236" s="96"/>
      <c r="AH236" s="95"/>
      <c r="AI236" s="138"/>
      <c r="AJ236" s="460"/>
      <c r="AK236" s="95"/>
      <c r="AL236" s="138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1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</row>
    <row r="237" spans="8:88">
      <c r="H237" s="122"/>
      <c r="I237" s="543"/>
      <c r="J237" s="543"/>
      <c r="K237" s="116"/>
      <c r="L237" s="101"/>
      <c r="M237" s="101"/>
      <c r="N237" s="101"/>
      <c r="O237" s="101"/>
      <c r="P237" s="101"/>
      <c r="Q237" s="101"/>
      <c r="R237" s="101"/>
      <c r="S237" s="101"/>
      <c r="T237" s="96"/>
      <c r="U237" s="101"/>
      <c r="V237" s="101"/>
      <c r="W237" s="96"/>
      <c r="X237" s="110"/>
      <c r="Y237" s="138"/>
      <c r="Z237" s="171"/>
      <c r="AA237" s="358"/>
      <c r="AB237" s="101"/>
      <c r="AC237" s="101"/>
      <c r="AD237" s="101"/>
      <c r="AE237" s="96"/>
      <c r="AF237" s="101"/>
      <c r="AG237" s="180"/>
      <c r="AH237" s="180"/>
      <c r="AI237" s="138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/>
      <c r="BU237" s="101"/>
      <c r="BV237" s="101"/>
      <c r="BW237" s="101"/>
      <c r="BX237" s="101"/>
      <c r="BY237" s="101"/>
      <c r="BZ237" s="101"/>
      <c r="CA237" s="101"/>
      <c r="CB237" s="101"/>
      <c r="CC237" s="101"/>
      <c r="CD237" s="101"/>
      <c r="CE237" s="101"/>
      <c r="CF237" s="101"/>
      <c r="CG237" s="101"/>
      <c r="CH237" s="101"/>
      <c r="CI237" s="101"/>
      <c r="CJ237" s="101"/>
    </row>
    <row r="238" spans="8:88">
      <c r="H238" s="157"/>
      <c r="I238" s="200"/>
      <c r="J238" s="1316"/>
      <c r="K238" s="116"/>
      <c r="L238" s="101"/>
      <c r="M238" s="101"/>
      <c r="N238" s="101"/>
      <c r="O238" s="101"/>
      <c r="P238" s="101"/>
      <c r="Q238" s="101"/>
      <c r="R238" s="101"/>
      <c r="S238" s="101"/>
      <c r="T238" s="96"/>
      <c r="U238" s="101"/>
      <c r="V238" s="101"/>
      <c r="W238" s="102"/>
      <c r="X238" s="105"/>
      <c r="Y238" s="193"/>
      <c r="Z238" s="171"/>
      <c r="AA238" s="358"/>
      <c r="AB238" s="101"/>
      <c r="AC238" s="101"/>
      <c r="AD238" s="101"/>
      <c r="AE238" s="99"/>
      <c r="AF238" s="100"/>
      <c r="AG238" s="102"/>
      <c r="AH238" s="103"/>
      <c r="AI238" s="136"/>
      <c r="AJ238" s="110"/>
      <c r="AK238" s="96"/>
      <c r="AL238" s="95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1"/>
      <c r="BN238" s="101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1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</row>
    <row r="239" spans="8:88" ht="14.25" customHeight="1">
      <c r="H239" s="2457"/>
      <c r="I239" s="116"/>
      <c r="J239" s="116"/>
      <c r="K239" s="116"/>
      <c r="L239" s="101"/>
      <c r="M239" s="101"/>
      <c r="N239" s="101"/>
      <c r="O239" s="101"/>
      <c r="P239" s="101"/>
      <c r="Q239" s="101"/>
      <c r="R239" s="101"/>
      <c r="S239" s="101"/>
      <c r="T239" s="96"/>
      <c r="U239" s="208"/>
      <c r="V239" s="101"/>
      <c r="W239" s="99"/>
      <c r="X239" s="181"/>
      <c r="Y239" s="181"/>
      <c r="Z239" s="171"/>
      <c r="AA239" s="358"/>
      <c r="AB239" s="101"/>
      <c r="AC239" s="101"/>
      <c r="AD239" s="101"/>
      <c r="AE239" s="96"/>
      <c r="AF239" s="101"/>
      <c r="AG239" s="96"/>
      <c r="AH239" s="95"/>
      <c r="AI239" s="138"/>
      <c r="AJ239" s="101"/>
      <c r="AK239" s="96"/>
      <c r="AL239" s="95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1"/>
      <c r="BN239" s="101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1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</row>
    <row r="240" spans="8:88" ht="13.5" customHeight="1">
      <c r="H240" s="278"/>
      <c r="I240" s="116"/>
      <c r="J240" s="116"/>
      <c r="K240" s="116"/>
      <c r="L240" s="101"/>
      <c r="M240" s="101"/>
      <c r="N240" s="101"/>
      <c r="O240" s="101"/>
      <c r="P240" s="101"/>
      <c r="Q240" s="101"/>
      <c r="R240" s="101"/>
      <c r="S240" s="101"/>
      <c r="T240" s="96"/>
      <c r="U240" s="208"/>
      <c r="V240" s="101"/>
      <c r="W240" s="102"/>
      <c r="X240" s="181"/>
      <c r="Y240" s="101"/>
      <c r="Z240" s="171"/>
      <c r="AA240" s="358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1"/>
      <c r="BN240" s="101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1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</row>
    <row r="241" spans="8:88" ht="15.75">
      <c r="H241" s="278"/>
      <c r="I241" s="116"/>
      <c r="J241" s="116"/>
      <c r="K241" s="116"/>
      <c r="L241" s="101"/>
      <c r="M241" s="101"/>
      <c r="N241" s="101"/>
      <c r="O241" s="101"/>
      <c r="P241" s="101"/>
      <c r="Q241" s="101"/>
      <c r="R241" s="101"/>
      <c r="S241" s="101"/>
      <c r="T241" s="96"/>
      <c r="U241" s="101"/>
      <c r="V241" s="101"/>
      <c r="W241" s="96"/>
      <c r="X241" s="181"/>
      <c r="Y241" s="181"/>
      <c r="Z241" s="171"/>
      <c r="AA241" s="358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1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</row>
    <row r="242" spans="8:88" ht="12.75" customHeight="1">
      <c r="H242" s="96"/>
      <c r="I242" s="116"/>
      <c r="J242" s="109"/>
      <c r="K242" s="116"/>
      <c r="L242" s="101"/>
      <c r="M242" s="101"/>
      <c r="N242" s="101"/>
      <c r="O242" s="101"/>
      <c r="P242" s="101"/>
      <c r="Q242" s="101"/>
      <c r="R242" s="101"/>
      <c r="S242" s="101"/>
      <c r="T242" s="96"/>
      <c r="U242" s="101"/>
      <c r="V242" s="101"/>
      <c r="W242" s="99"/>
      <c r="X242" s="181"/>
      <c r="Y242" s="371"/>
      <c r="Z242" s="171"/>
      <c r="AA242" s="358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1"/>
      <c r="BZ242" s="101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</row>
    <row r="243" spans="8:88" ht="15.75">
      <c r="H243" s="96"/>
      <c r="I243" s="116"/>
      <c r="J243" s="116"/>
      <c r="K243" s="116"/>
      <c r="L243" s="101"/>
      <c r="M243" s="101"/>
      <c r="N243" s="101"/>
      <c r="O243" s="101"/>
      <c r="P243" s="101"/>
      <c r="Q243" s="101"/>
      <c r="R243" s="101"/>
      <c r="S243" s="101"/>
      <c r="T243" s="96"/>
      <c r="U243" s="101"/>
      <c r="V243" s="101"/>
      <c r="W243" s="99"/>
      <c r="X243" s="181"/>
      <c r="Y243" s="359"/>
      <c r="Z243" s="171"/>
      <c r="AA243" s="358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1"/>
      <c r="BN243" s="101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1"/>
      <c r="BZ243" s="101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</row>
    <row r="244" spans="8:88" ht="15.75">
      <c r="H244" s="99"/>
      <c r="I244" s="116"/>
      <c r="J244" s="116"/>
      <c r="K244" s="116"/>
      <c r="L244" s="101"/>
      <c r="M244" s="101"/>
      <c r="N244" s="101"/>
      <c r="O244" s="101"/>
      <c r="P244" s="101"/>
      <c r="Q244" s="101"/>
      <c r="R244" s="101"/>
      <c r="S244" s="101"/>
      <c r="T244" s="96"/>
      <c r="U244" s="206"/>
      <c r="V244" s="101"/>
      <c r="W244" s="99"/>
      <c r="X244" s="181"/>
      <c r="Y244" s="359"/>
      <c r="Z244" s="171"/>
      <c r="AA244" s="358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01"/>
      <c r="BN244" s="101"/>
      <c r="BO244" s="101"/>
      <c r="BP244" s="101"/>
      <c r="BQ244" s="101"/>
      <c r="BR244" s="101"/>
      <c r="BS244" s="101"/>
      <c r="BT244" s="101"/>
      <c r="BU244" s="101"/>
      <c r="BV244" s="101"/>
      <c r="BW244" s="101"/>
      <c r="BX244" s="101"/>
      <c r="BY244" s="101"/>
      <c r="BZ244" s="101"/>
      <c r="CA244" s="101"/>
      <c r="CB244" s="101"/>
      <c r="CC244" s="101"/>
      <c r="CD244" s="101"/>
      <c r="CE244" s="101"/>
      <c r="CF244" s="101"/>
      <c r="CG244" s="101"/>
      <c r="CH244" s="101"/>
      <c r="CI244" s="101"/>
      <c r="CJ244" s="101"/>
    </row>
    <row r="245" spans="8:88" ht="15.75">
      <c r="H245" s="278"/>
      <c r="I245" s="116"/>
      <c r="J245" s="116"/>
      <c r="K245" s="116"/>
      <c r="L245" s="101"/>
      <c r="M245" s="101"/>
      <c r="N245" s="101"/>
      <c r="O245" s="95"/>
      <c r="P245" s="101"/>
      <c r="Q245" s="101"/>
      <c r="R245" s="101"/>
      <c r="S245" s="101"/>
      <c r="T245" s="122"/>
      <c r="U245" s="101"/>
      <c r="V245" s="101"/>
      <c r="W245" s="99"/>
      <c r="X245" s="181"/>
      <c r="Y245" s="359"/>
      <c r="Z245" s="171"/>
      <c r="AA245" s="358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1"/>
      <c r="BN245" s="101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1"/>
      <c r="BZ245" s="101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</row>
    <row r="246" spans="8:88" ht="15.75">
      <c r="H246" s="278"/>
      <c r="I246" s="116"/>
      <c r="J246" s="116"/>
      <c r="K246" s="116"/>
      <c r="L246" s="101"/>
      <c r="M246" s="101"/>
      <c r="N246" s="101"/>
      <c r="O246" s="101"/>
      <c r="P246" s="192"/>
      <c r="Q246" s="101"/>
      <c r="R246" s="101"/>
      <c r="S246" s="101"/>
      <c r="T246" s="96"/>
      <c r="U246" s="101"/>
      <c r="V246" s="101"/>
      <c r="W246" s="99"/>
      <c r="X246" s="181"/>
      <c r="Y246" s="359"/>
      <c r="Z246" s="171"/>
      <c r="AA246" s="358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1"/>
      <c r="BZ246" s="101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</row>
    <row r="247" spans="8:88" ht="14.25" customHeight="1">
      <c r="H247" s="278"/>
      <c r="I247" s="116"/>
      <c r="J247" s="116"/>
      <c r="K247" s="116"/>
      <c r="L247" s="101"/>
      <c r="M247" s="101"/>
      <c r="N247" s="101"/>
      <c r="O247" s="108"/>
      <c r="P247" s="101"/>
      <c r="Q247" s="101"/>
      <c r="R247" s="101"/>
      <c r="S247" s="101"/>
      <c r="T247" s="101"/>
      <c r="U247" s="101"/>
      <c r="V247" s="101"/>
      <c r="W247" s="198"/>
      <c r="X247" s="101"/>
      <c r="Y247" s="101"/>
      <c r="Z247" s="463"/>
      <c r="AA247" s="101"/>
      <c r="AB247" s="101"/>
      <c r="AC247" s="200"/>
      <c r="AD247" s="101"/>
      <c r="AE247" s="101"/>
      <c r="AF247" s="198"/>
      <c r="AG247" s="101"/>
      <c r="AH247" s="101"/>
      <c r="AI247" s="463"/>
      <c r="AJ247" s="101"/>
      <c r="AK247" s="101"/>
      <c r="AL247" s="200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1"/>
      <c r="BZ247" s="101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</row>
    <row r="248" spans="8:88" ht="12.75" customHeight="1">
      <c r="H248" s="96"/>
      <c r="I248" s="116"/>
      <c r="J248" s="116"/>
      <c r="K248" s="116"/>
      <c r="L248" s="101"/>
      <c r="M248" s="101"/>
      <c r="N248" s="101"/>
      <c r="O248" s="95"/>
      <c r="P248" s="127"/>
      <c r="Q248" s="101"/>
      <c r="R248" s="101"/>
      <c r="S248" s="101"/>
      <c r="T248" s="96"/>
      <c r="U248" s="95"/>
      <c r="V248" s="101"/>
      <c r="W248" s="211"/>
      <c r="X248" s="191"/>
      <c r="Y248" s="192"/>
      <c r="Z248" s="211"/>
      <c r="AA248" s="191"/>
      <c r="AB248" s="192"/>
      <c r="AC248" s="211"/>
      <c r="AD248" s="191"/>
      <c r="AE248" s="192"/>
      <c r="AF248" s="211"/>
      <c r="AG248" s="191"/>
      <c r="AH248" s="192"/>
      <c r="AI248" s="211"/>
      <c r="AJ248" s="191"/>
      <c r="AK248" s="192"/>
      <c r="AL248" s="211"/>
      <c r="AM248" s="191"/>
      <c r="AN248" s="192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1"/>
      <c r="BN248" s="101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</row>
    <row r="249" spans="8:88" ht="14.25" customHeight="1">
      <c r="H249" s="102"/>
      <c r="I249" s="116"/>
      <c r="J249" s="116"/>
      <c r="K249" s="116"/>
      <c r="L249" s="101"/>
      <c r="M249" s="101"/>
      <c r="N249" s="101"/>
      <c r="O249" s="95"/>
      <c r="P249" s="138"/>
      <c r="Q249" s="101"/>
      <c r="R249" s="101"/>
      <c r="S249" s="101"/>
      <c r="T249" s="101"/>
      <c r="U249" s="101"/>
      <c r="V249" s="181"/>
      <c r="W249" s="100"/>
      <c r="X249" s="215"/>
      <c r="Y249" s="127"/>
      <c r="Z249" s="180"/>
      <c r="AA249" s="180"/>
      <c r="AB249" s="127"/>
      <c r="AC249" s="209"/>
      <c r="AD249" s="100"/>
      <c r="AE249" s="127"/>
      <c r="AF249" s="100"/>
      <c r="AG249" s="215"/>
      <c r="AH249" s="127"/>
      <c r="AI249" s="180"/>
      <c r="AJ249" s="180"/>
      <c r="AK249" s="127"/>
      <c r="AL249" s="209"/>
      <c r="AM249" s="100"/>
      <c r="AN249" s="127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  <c r="BW249" s="101"/>
      <c r="BX249" s="101"/>
      <c r="BY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</row>
    <row r="250" spans="8:88" ht="14.25" customHeight="1">
      <c r="H250" s="102"/>
      <c r="I250" s="116"/>
      <c r="J250" s="116"/>
      <c r="K250" s="116"/>
      <c r="L250" s="101"/>
      <c r="M250" s="101"/>
      <c r="N250" s="101"/>
      <c r="O250" s="95"/>
      <c r="P250" s="138"/>
      <c r="Q250" s="101"/>
      <c r="R250" s="101"/>
      <c r="S250" s="101"/>
      <c r="T250" s="101"/>
      <c r="U250" s="101"/>
      <c r="V250" s="181"/>
      <c r="W250" s="95"/>
      <c r="X250" s="95"/>
      <c r="Y250" s="135"/>
      <c r="Z250" s="180"/>
      <c r="AA250" s="180"/>
      <c r="AB250" s="138"/>
      <c r="AC250" s="96"/>
      <c r="AD250" s="95"/>
      <c r="AE250" s="138"/>
      <c r="AF250" s="95"/>
      <c r="AG250" s="95"/>
      <c r="AH250" s="135"/>
      <c r="AI250" s="180"/>
      <c r="AJ250" s="180"/>
      <c r="AK250" s="138"/>
      <c r="AL250" s="96"/>
      <c r="AM250" s="95"/>
      <c r="AN250" s="138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1"/>
      <c r="BZ250" s="101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</row>
    <row r="251" spans="8:88" ht="13.5" customHeight="1">
      <c r="H251" s="101"/>
      <c r="I251" s="116"/>
      <c r="J251" s="116"/>
      <c r="K251" s="116"/>
      <c r="L251" s="101"/>
      <c r="M251" s="101"/>
      <c r="N251" s="101"/>
      <c r="O251" s="100"/>
      <c r="P251" s="138"/>
      <c r="Q251" s="101"/>
      <c r="R251" s="109"/>
      <c r="S251" s="101"/>
      <c r="T251" s="101"/>
      <c r="U251" s="101"/>
      <c r="V251" s="101"/>
      <c r="W251" s="95"/>
      <c r="X251" s="95"/>
      <c r="Y251" s="127"/>
      <c r="Z251" s="96"/>
      <c r="AA251" s="95"/>
      <c r="AB251" s="138"/>
      <c r="AC251" s="99"/>
      <c r="AD251" s="100"/>
      <c r="AE251" s="127"/>
      <c r="AF251" s="95"/>
      <c r="AG251" s="95"/>
      <c r="AH251" s="127"/>
      <c r="AI251" s="96"/>
      <c r="AJ251" s="95"/>
      <c r="AK251" s="138"/>
      <c r="AL251" s="99"/>
      <c r="AM251" s="100"/>
      <c r="AN251" s="127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1"/>
      <c r="BN251" s="101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1"/>
      <c r="BZ251" s="101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</row>
    <row r="252" spans="8:88" ht="14.25" customHeight="1">
      <c r="H252" s="101"/>
      <c r="I252" s="116"/>
      <c r="J252" s="116"/>
      <c r="K252" s="116"/>
      <c r="L252" s="101"/>
      <c r="M252" s="101"/>
      <c r="N252" s="101"/>
      <c r="O252" s="95"/>
      <c r="P252" s="138"/>
      <c r="Q252" s="101"/>
      <c r="R252" s="101"/>
      <c r="S252" s="101"/>
      <c r="T252" s="101"/>
      <c r="U252" s="101"/>
      <c r="V252" s="101"/>
      <c r="W252" s="180"/>
      <c r="X252" s="180"/>
      <c r="Y252" s="127"/>
      <c r="Z252" s="96"/>
      <c r="AA252" s="95"/>
      <c r="AB252" s="138"/>
      <c r="AC252" s="99"/>
      <c r="AD252" s="100"/>
      <c r="AE252" s="138"/>
      <c r="AF252" s="180"/>
      <c r="AG252" s="180"/>
      <c r="AH252" s="127"/>
      <c r="AI252" s="96"/>
      <c r="AJ252" s="95"/>
      <c r="AK252" s="138"/>
      <c r="AL252" s="99"/>
      <c r="AM252" s="100"/>
      <c r="AN252" s="138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/>
      <c r="BU252" s="101"/>
      <c r="BV252" s="101"/>
      <c r="BW252" s="101"/>
      <c r="BX252" s="101"/>
      <c r="BY252" s="101"/>
      <c r="BZ252" s="101"/>
      <c r="CA252" s="101"/>
      <c r="CB252" s="101"/>
      <c r="CC252" s="101"/>
      <c r="CD252" s="101"/>
      <c r="CE252" s="101"/>
      <c r="CF252" s="101"/>
      <c r="CG252" s="101"/>
      <c r="CH252" s="101"/>
      <c r="CI252" s="101"/>
      <c r="CJ252" s="101"/>
    </row>
    <row r="253" spans="8:88">
      <c r="H253" s="157"/>
      <c r="I253" s="116"/>
      <c r="J253" s="116"/>
      <c r="K253" s="116"/>
      <c r="L253" s="101"/>
      <c r="M253" s="101"/>
      <c r="N253" s="101"/>
      <c r="O253" s="95"/>
      <c r="P253" s="274"/>
      <c r="Q253" s="101"/>
      <c r="R253" s="101"/>
      <c r="S253" s="101"/>
      <c r="T253" s="101"/>
      <c r="U253" s="101"/>
      <c r="V253" s="101"/>
      <c r="W253" s="180"/>
      <c r="X253" s="180"/>
      <c r="Y253" s="138"/>
      <c r="Z253" s="101"/>
      <c r="AA253" s="101"/>
      <c r="AB253" s="101"/>
      <c r="AC253" s="99"/>
      <c r="AD253" s="100"/>
      <c r="AE253" s="136"/>
      <c r="AF253" s="180"/>
      <c r="AG253" s="180"/>
      <c r="AH253" s="138"/>
      <c r="AI253" s="101"/>
      <c r="AJ253" s="101"/>
      <c r="AK253" s="101"/>
      <c r="AL253" s="99"/>
      <c r="AM253" s="100"/>
      <c r="AN253" s="136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1"/>
      <c r="BZ253" s="101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</row>
    <row r="254" spans="8:88" ht="14.25" customHeight="1">
      <c r="H254" s="96"/>
      <c r="I254" s="116"/>
      <c r="J254" s="116"/>
      <c r="K254" s="116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70"/>
      <c r="AA254" s="108"/>
      <c r="AB254" s="100"/>
      <c r="AC254" s="99"/>
      <c r="AD254" s="100"/>
      <c r="AE254" s="136"/>
      <c r="AF254" s="101"/>
      <c r="AG254" s="101"/>
      <c r="AH254" s="101"/>
      <c r="AI254" s="101"/>
      <c r="AJ254" s="101"/>
      <c r="AK254" s="101"/>
      <c r="AL254" s="99"/>
      <c r="AM254" s="100"/>
      <c r="AN254" s="136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1"/>
      <c r="BZ254" s="101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</row>
    <row r="255" spans="8:88" ht="15" customHeight="1">
      <c r="H255" s="96"/>
      <c r="I255" s="116"/>
      <c r="J255" s="116"/>
      <c r="K255" s="116"/>
      <c r="L255" s="101"/>
      <c r="M255" s="101"/>
      <c r="N255" s="101"/>
      <c r="O255" s="101"/>
      <c r="P255" s="101"/>
      <c r="Q255" s="101"/>
      <c r="R255" s="101"/>
      <c r="S255" s="101"/>
      <c r="T255" s="96"/>
      <c r="U255" s="96"/>
      <c r="V255" s="101"/>
      <c r="W255" s="101"/>
      <c r="X255" s="101"/>
      <c r="Y255" s="101"/>
      <c r="Z255" s="110"/>
      <c r="AA255" s="96"/>
      <c r="AB255" s="95"/>
      <c r="AC255" s="96"/>
      <c r="AD255" s="95"/>
      <c r="AE255" s="138"/>
      <c r="AF255" s="101"/>
      <c r="AG255" s="101"/>
      <c r="AH255" s="101"/>
      <c r="AI255" s="101"/>
      <c r="AJ255" s="101"/>
      <c r="AK255" s="101"/>
      <c r="AL255" s="96"/>
      <c r="AM255" s="95"/>
      <c r="AN255" s="138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  <c r="BI255" s="101"/>
      <c r="BJ255" s="101"/>
      <c r="BK255" s="101"/>
      <c r="BL255" s="101"/>
      <c r="BM255" s="101"/>
      <c r="BN255" s="101"/>
      <c r="BO255" s="101"/>
      <c r="BP255" s="101"/>
      <c r="BQ255" s="101"/>
      <c r="BR255" s="101"/>
      <c r="BS255" s="101"/>
      <c r="BT255" s="101"/>
      <c r="BU255" s="101"/>
      <c r="BV255" s="101"/>
      <c r="BW255" s="101"/>
      <c r="BX255" s="101"/>
      <c r="BY255" s="101"/>
      <c r="BZ255" s="101"/>
      <c r="CA255" s="101"/>
      <c r="CB255" s="101"/>
      <c r="CC255" s="101"/>
      <c r="CD255" s="101"/>
      <c r="CE255" s="101"/>
      <c r="CF255" s="101"/>
      <c r="CG255" s="101"/>
      <c r="CH255" s="101"/>
      <c r="CI255" s="101"/>
      <c r="CJ255" s="101"/>
    </row>
    <row r="256" spans="8:88">
      <c r="H256" s="96"/>
      <c r="I256" s="116"/>
      <c r="J256" s="116"/>
      <c r="K256" s="116"/>
      <c r="L256" s="101"/>
      <c r="M256" s="101"/>
      <c r="N256" s="101"/>
      <c r="O256" s="101"/>
      <c r="P256" s="101"/>
      <c r="Q256" s="101"/>
      <c r="R256" s="109"/>
      <c r="S256" s="101"/>
      <c r="T256" s="93"/>
      <c r="U256" s="101"/>
      <c r="V256" s="101"/>
      <c r="W256" s="199"/>
      <c r="X256" s="101"/>
      <c r="Y256" s="101"/>
      <c r="Z256" s="110"/>
      <c r="AA256" s="96"/>
      <c r="AB256" s="95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1"/>
      <c r="BN256" s="101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01"/>
      <c r="BZ256" s="101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</row>
    <row r="257" spans="8:88">
      <c r="H257" s="96"/>
      <c r="I257" s="116"/>
      <c r="J257" s="116"/>
      <c r="K257" s="116"/>
      <c r="L257" s="101"/>
      <c r="M257" s="101"/>
      <c r="N257" s="101"/>
      <c r="O257" s="101"/>
      <c r="P257" s="101"/>
      <c r="Q257" s="101"/>
      <c r="R257" s="109"/>
      <c r="S257" s="101"/>
      <c r="T257" s="99"/>
      <c r="U257" s="101"/>
      <c r="V257" s="101"/>
      <c r="W257" s="106"/>
      <c r="X257" s="101"/>
      <c r="Y257" s="101"/>
      <c r="Z257" s="113"/>
      <c r="AA257" s="96"/>
      <c r="AB257" s="100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1"/>
      <c r="BN257" s="101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BY257" s="101"/>
      <c r="BZ257" s="101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</row>
    <row r="258" spans="8:88">
      <c r="H258" s="101"/>
      <c r="I258" s="116"/>
      <c r="J258" s="116"/>
      <c r="K258" s="116"/>
      <c r="L258" s="101"/>
      <c r="M258" s="101"/>
      <c r="N258" s="101"/>
      <c r="O258" s="101"/>
      <c r="P258" s="192"/>
      <c r="Q258" s="101"/>
      <c r="R258" s="109"/>
      <c r="S258" s="101"/>
      <c r="T258" s="99"/>
      <c r="U258" s="101"/>
      <c r="V258" s="101"/>
      <c r="W258" s="106"/>
      <c r="X258" s="116"/>
      <c r="Y258" s="101"/>
      <c r="Z258" s="351"/>
      <c r="AA258" s="96"/>
      <c r="AB258" s="100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1"/>
      <c r="BN258" s="101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1"/>
      <c r="BZ258" s="101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</row>
    <row r="259" spans="8:88">
      <c r="H259" s="101"/>
      <c r="I259" s="101"/>
      <c r="J259" s="109"/>
      <c r="K259" s="101"/>
      <c r="L259" s="101"/>
      <c r="M259" s="101"/>
      <c r="N259" s="101"/>
      <c r="O259" s="100"/>
      <c r="P259" s="133"/>
      <c r="Q259" s="101"/>
      <c r="R259" s="109"/>
      <c r="S259" s="101"/>
      <c r="T259" s="99"/>
      <c r="U259" s="130"/>
      <c r="V259" s="101"/>
      <c r="W259" s="106"/>
      <c r="X259" s="116"/>
      <c r="Y259" s="101"/>
      <c r="Z259" s="111"/>
      <c r="AA259" s="96"/>
      <c r="AB259" s="95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  <c r="BI259" s="101"/>
      <c r="BJ259" s="101"/>
      <c r="BK259" s="101"/>
      <c r="BL259" s="101"/>
      <c r="BM259" s="101"/>
      <c r="BN259" s="101"/>
      <c r="BO259" s="101"/>
      <c r="BP259" s="101"/>
      <c r="BQ259" s="101"/>
      <c r="BR259" s="101"/>
      <c r="BS259" s="101"/>
      <c r="BT259" s="101"/>
      <c r="BU259" s="101"/>
      <c r="BV259" s="101"/>
      <c r="BW259" s="101"/>
      <c r="BX259" s="101"/>
      <c r="BY259" s="101"/>
      <c r="BZ259" s="101"/>
      <c r="CA259" s="101"/>
      <c r="CB259" s="101"/>
      <c r="CC259" s="101"/>
      <c r="CD259" s="101"/>
      <c r="CE259" s="101"/>
      <c r="CF259" s="101"/>
      <c r="CG259" s="101"/>
      <c r="CH259" s="101"/>
      <c r="CI259" s="101"/>
      <c r="CJ259" s="101"/>
    </row>
    <row r="260" spans="8:88">
      <c r="H260" s="101"/>
      <c r="I260" s="101"/>
      <c r="J260" s="109"/>
      <c r="K260" s="101"/>
      <c r="L260" s="101"/>
      <c r="M260" s="101"/>
      <c r="N260" s="101"/>
      <c r="O260" s="100"/>
      <c r="P260" s="132"/>
      <c r="Q260" s="101"/>
      <c r="R260" s="109"/>
      <c r="S260" s="101"/>
      <c r="T260" s="96"/>
      <c r="U260" s="101"/>
      <c r="V260" s="101"/>
      <c r="W260" s="106"/>
      <c r="X260" s="116"/>
      <c r="Y260" s="101"/>
      <c r="Z260" s="111"/>
      <c r="AA260" s="96"/>
      <c r="AB260" s="95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1"/>
      <c r="BN260" s="101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/>
      <c r="BY260" s="101"/>
      <c r="BZ260" s="101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</row>
    <row r="261" spans="8:88">
      <c r="H261" s="101"/>
      <c r="I261" s="101"/>
      <c r="J261" s="109"/>
      <c r="K261" s="101"/>
      <c r="L261" s="101"/>
      <c r="M261" s="101"/>
      <c r="N261" s="101"/>
      <c r="O261" s="95"/>
      <c r="P261" s="138"/>
      <c r="Q261" s="101"/>
      <c r="R261" s="109"/>
      <c r="S261" s="101"/>
      <c r="T261" s="96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1"/>
      <c r="BN261" s="101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/>
      <c r="BY261" s="101"/>
      <c r="BZ261" s="101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</row>
    <row r="262" spans="8:88">
      <c r="H262" s="101"/>
      <c r="I262" s="101"/>
      <c r="J262" s="109"/>
      <c r="K262" s="101"/>
      <c r="L262" s="101"/>
      <c r="M262" s="101"/>
      <c r="N262" s="101"/>
      <c r="O262" s="95"/>
      <c r="P262" s="138"/>
      <c r="Q262" s="101"/>
      <c r="R262" s="109"/>
      <c r="S262" s="101"/>
      <c r="T262" s="96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1"/>
      <c r="BN262" s="101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/>
      <c r="BY262" s="101"/>
      <c r="BZ262" s="101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</row>
    <row r="263" spans="8:88">
      <c r="H263" s="101"/>
      <c r="I263" s="116"/>
      <c r="J263" s="116"/>
      <c r="K263" s="116"/>
      <c r="L263" s="101"/>
      <c r="M263" s="101"/>
      <c r="N263" s="101"/>
      <c r="O263" s="101"/>
      <c r="P263" s="138"/>
      <c r="Q263" s="101"/>
      <c r="R263" s="109"/>
      <c r="S263" s="101"/>
      <c r="T263" s="96"/>
      <c r="U263" s="101"/>
      <c r="V263" s="101"/>
      <c r="W263" s="38"/>
      <c r="X263" s="96"/>
      <c r="Y263" s="14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</row>
    <row r="264" spans="8:88">
      <c r="H264" s="101"/>
      <c r="I264" s="116"/>
      <c r="J264" s="116"/>
      <c r="K264" s="116"/>
      <c r="L264" s="101"/>
      <c r="M264" s="101"/>
      <c r="N264" s="101"/>
      <c r="O264" s="101"/>
      <c r="P264" s="133"/>
      <c r="Q264" s="101"/>
      <c r="R264" s="109"/>
      <c r="S264" s="101"/>
      <c r="T264" s="96"/>
      <c r="U264" s="101"/>
      <c r="V264" s="101"/>
      <c r="W264" s="334"/>
      <c r="X264" s="49"/>
      <c r="Y264" s="1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</row>
    <row r="265" spans="8:88">
      <c r="H265" s="101"/>
      <c r="I265" s="116"/>
      <c r="J265" s="116"/>
      <c r="K265" s="116"/>
      <c r="L265" s="101"/>
      <c r="M265" s="101"/>
      <c r="N265" s="101"/>
      <c r="O265" s="101"/>
      <c r="P265" s="135"/>
      <c r="Q265" s="101"/>
      <c r="R265" s="109"/>
      <c r="S265" s="101"/>
      <c r="T265" s="96"/>
      <c r="U265" s="101"/>
      <c r="V265" s="101"/>
      <c r="W265" s="333"/>
      <c r="X265" s="77"/>
      <c r="Y265" s="13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</row>
    <row r="266" spans="8:88" ht="12" customHeight="1">
      <c r="H266" s="99"/>
      <c r="I266" s="116"/>
      <c r="J266" s="116"/>
      <c r="K266" s="116"/>
      <c r="L266" s="101"/>
      <c r="M266" s="101"/>
      <c r="N266" s="101"/>
      <c r="O266" s="101"/>
      <c r="P266" s="135"/>
      <c r="Q266" s="101"/>
      <c r="R266" s="109"/>
      <c r="S266" s="101"/>
      <c r="T266" s="96"/>
      <c r="U266" s="101"/>
      <c r="V266" s="101"/>
      <c r="W266" s="49"/>
      <c r="X266" s="560"/>
      <c r="Y266" s="56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</row>
    <row r="267" spans="8:88" ht="14.25" customHeight="1">
      <c r="H267" s="96"/>
      <c r="I267" s="116"/>
      <c r="J267" s="116"/>
      <c r="K267" s="116"/>
      <c r="L267" s="101"/>
      <c r="M267" s="101"/>
      <c r="N267" s="101"/>
      <c r="O267" s="101"/>
      <c r="P267" s="138"/>
      <c r="Q267" s="101"/>
      <c r="R267" s="109"/>
      <c r="S267" s="101"/>
      <c r="T267" s="96"/>
      <c r="U267" s="206"/>
      <c r="V267" s="101"/>
      <c r="W267" s="18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</row>
    <row r="268" spans="8:88" ht="12" customHeight="1">
      <c r="H268" s="101"/>
      <c r="I268" s="116"/>
      <c r="J268" s="116"/>
      <c r="K268" s="116"/>
      <c r="L268" s="101"/>
      <c r="M268" s="101"/>
      <c r="N268" s="101"/>
      <c r="O268" s="101"/>
      <c r="P268" s="101"/>
      <c r="Q268" s="101"/>
      <c r="R268" s="109"/>
      <c r="S268" s="101"/>
      <c r="T268" s="122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</row>
    <row r="269" spans="8:88" ht="14.25" customHeight="1">
      <c r="H269" s="101"/>
      <c r="I269" s="116"/>
      <c r="J269" s="116"/>
      <c r="K269" s="116"/>
      <c r="L269" s="101"/>
      <c r="M269" s="101"/>
      <c r="N269" s="101"/>
      <c r="O269" s="101"/>
      <c r="P269" s="101"/>
      <c r="Q269" s="101"/>
      <c r="R269" s="109"/>
      <c r="S269" s="101"/>
      <c r="T269" s="101"/>
      <c r="U269" s="101"/>
      <c r="V269" s="101"/>
      <c r="W269" s="198"/>
      <c r="X269" s="11"/>
      <c r="Y269" s="11"/>
      <c r="Z269" s="562"/>
      <c r="AA269" s="11"/>
      <c r="AB269" s="11"/>
      <c r="AC269" s="539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</row>
    <row r="270" spans="8:88" ht="14.25" customHeight="1">
      <c r="H270" s="101"/>
      <c r="I270" s="116"/>
      <c r="J270" s="116"/>
      <c r="K270" s="116"/>
      <c r="L270" s="101"/>
      <c r="M270" s="101"/>
      <c r="N270" s="101"/>
      <c r="O270" s="101"/>
      <c r="P270" s="101"/>
      <c r="Q270" s="101"/>
      <c r="R270" s="109"/>
      <c r="S270" s="101"/>
      <c r="T270" s="96"/>
      <c r="U270" s="101"/>
      <c r="V270" s="101"/>
      <c r="W270" s="211"/>
      <c r="X270" s="191"/>
      <c r="Y270" s="192"/>
      <c r="Z270" s="211"/>
      <c r="AA270" s="191"/>
      <c r="AB270" s="192"/>
      <c r="AC270" s="333"/>
      <c r="AD270" s="77"/>
      <c r="AE270" s="13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</row>
    <row r="271" spans="8:88" ht="13.5" customHeight="1">
      <c r="H271" s="101"/>
      <c r="I271" s="116"/>
      <c r="J271" s="116"/>
      <c r="K271" s="109"/>
      <c r="L271" s="101"/>
      <c r="M271" s="101"/>
      <c r="N271" s="101"/>
      <c r="O271" s="95"/>
      <c r="P271" s="127"/>
      <c r="Q271" s="101"/>
      <c r="R271" s="109"/>
      <c r="S271" s="101"/>
      <c r="T271" s="101"/>
      <c r="U271" s="101"/>
      <c r="V271" s="101"/>
      <c r="W271" s="48"/>
      <c r="X271" s="563"/>
      <c r="Y271" s="139"/>
      <c r="Z271" s="320"/>
      <c r="AA271" s="320"/>
      <c r="AB271" s="139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</row>
    <row r="272" spans="8:88">
      <c r="H272" s="198"/>
      <c r="I272" s="116"/>
      <c r="J272" s="116"/>
      <c r="K272" s="101"/>
      <c r="L272" s="101"/>
      <c r="M272" s="101"/>
      <c r="N272" s="101"/>
      <c r="O272" s="95"/>
      <c r="P272" s="138"/>
      <c r="Q272" s="101"/>
      <c r="R272" s="109"/>
      <c r="S272" s="101"/>
      <c r="T272" s="101"/>
      <c r="U272" s="101"/>
      <c r="V272" s="101"/>
      <c r="W272" s="14"/>
      <c r="X272" s="14"/>
      <c r="Y272" s="329"/>
      <c r="Z272" s="11"/>
      <c r="AA272" s="11"/>
      <c r="AB272" s="11"/>
      <c r="AC272" s="96"/>
      <c r="AD272" s="95"/>
      <c r="AE272" s="138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</row>
    <row r="273" spans="8:59">
      <c r="H273" s="197"/>
      <c r="I273" s="119"/>
      <c r="J273" s="96"/>
      <c r="K273" s="93"/>
      <c r="L273" s="101"/>
      <c r="M273" s="101"/>
      <c r="N273" s="101"/>
      <c r="O273" s="212"/>
      <c r="P273" s="127"/>
      <c r="Q273" s="101"/>
      <c r="R273" s="109"/>
      <c r="S273" s="101"/>
      <c r="T273" s="96"/>
      <c r="U273" s="95"/>
      <c r="V273" s="101"/>
      <c r="W273" s="14"/>
      <c r="X273" s="14"/>
      <c r="Y273" s="139"/>
      <c r="Z273" s="96"/>
      <c r="AA273" s="95"/>
      <c r="AB273" s="138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</row>
    <row r="274" spans="8:59" ht="14.25" customHeight="1">
      <c r="H274" s="157"/>
      <c r="I274" s="101"/>
      <c r="J274" s="96"/>
      <c r="K274" s="101"/>
      <c r="L274" s="101"/>
      <c r="M274" s="101"/>
      <c r="N274" s="101"/>
      <c r="O274" s="95"/>
      <c r="P274" s="138"/>
      <c r="Q274" s="101"/>
      <c r="R274" s="109"/>
      <c r="S274" s="101"/>
      <c r="T274" s="101"/>
      <c r="U274" s="101"/>
      <c r="V274" s="101"/>
      <c r="W274" s="320"/>
      <c r="X274" s="320"/>
      <c r="Y274" s="139"/>
      <c r="Z274" s="96"/>
      <c r="AA274" s="95"/>
      <c r="AB274" s="138"/>
      <c r="AC274" s="99"/>
      <c r="AD274" s="100"/>
      <c r="AE274" s="138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</row>
    <row r="275" spans="8:59">
      <c r="H275" s="96"/>
      <c r="I275" s="101"/>
      <c r="J275" s="101"/>
      <c r="K275" s="101"/>
      <c r="L275" s="101"/>
      <c r="M275" s="101"/>
      <c r="N275" s="101"/>
      <c r="O275" s="95"/>
      <c r="P275" s="136"/>
      <c r="Q275" s="101"/>
      <c r="R275" s="109"/>
      <c r="S275" s="101"/>
      <c r="T275" s="101"/>
      <c r="U275" s="101"/>
      <c r="V275" s="101"/>
      <c r="W275" s="11"/>
      <c r="X275" s="11"/>
      <c r="Y275" s="11"/>
      <c r="Z275" s="11"/>
      <c r="AA275" s="11"/>
      <c r="AB275" s="11"/>
      <c r="AC275" s="99"/>
      <c r="AD275" s="100"/>
      <c r="AE275" s="136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</row>
    <row r="276" spans="8:59" ht="13.5" customHeight="1">
      <c r="H276" s="96"/>
      <c r="I276" s="101"/>
      <c r="J276" s="101"/>
      <c r="K276" s="101"/>
      <c r="L276" s="101"/>
      <c r="M276" s="101"/>
      <c r="N276" s="101"/>
      <c r="O276" s="95"/>
      <c r="P276" s="136"/>
      <c r="Q276" s="101"/>
      <c r="R276" s="109"/>
      <c r="S276" s="101"/>
      <c r="T276" s="101"/>
      <c r="U276" s="101"/>
      <c r="V276" s="101"/>
      <c r="W276" s="11"/>
      <c r="X276" s="11"/>
      <c r="Y276" s="11"/>
      <c r="Z276" s="11"/>
      <c r="AA276" s="11"/>
      <c r="AB276" s="11"/>
      <c r="AC276" s="99"/>
      <c r="AD276" s="100"/>
      <c r="AE276" s="136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</row>
    <row r="277" spans="8:59" ht="14.25" customHeight="1">
      <c r="H277" s="96"/>
      <c r="I277" s="101"/>
      <c r="J277" s="101"/>
      <c r="K277" s="101"/>
      <c r="L277" s="101"/>
      <c r="M277" s="101"/>
      <c r="N277" s="101"/>
      <c r="O277" s="101"/>
      <c r="P277" s="136"/>
      <c r="Q277" s="101"/>
      <c r="R277" s="109"/>
      <c r="S277" s="101"/>
      <c r="T277" s="101"/>
      <c r="U277" s="101"/>
      <c r="V277" s="101"/>
      <c r="W277" s="11"/>
      <c r="X277" s="11"/>
      <c r="Y277" s="11"/>
      <c r="Z277" s="11"/>
      <c r="AA277" s="11"/>
      <c r="AB277" s="11"/>
      <c r="AC277" s="96"/>
      <c r="AD277" s="95"/>
      <c r="AE277" s="138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</row>
    <row r="278" spans="8:59" ht="15" customHeight="1">
      <c r="H278" s="96"/>
      <c r="I278" s="101"/>
      <c r="J278" s="101"/>
      <c r="K278" s="101"/>
      <c r="L278" s="101"/>
      <c r="M278" s="101"/>
      <c r="N278" s="101"/>
      <c r="O278" s="101"/>
      <c r="P278" s="136"/>
      <c r="Q278" s="101"/>
      <c r="R278" s="109"/>
      <c r="S278" s="101"/>
      <c r="T278" s="99"/>
      <c r="U278" s="187"/>
      <c r="V278" s="10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</row>
    <row r="279" spans="8:59" ht="14.25" customHeight="1">
      <c r="H279" s="96"/>
      <c r="I279" s="101"/>
      <c r="J279" s="101"/>
      <c r="K279" s="101"/>
      <c r="L279" s="101"/>
      <c r="M279" s="101"/>
      <c r="N279" s="101"/>
      <c r="O279" s="101"/>
      <c r="P279" s="138"/>
      <c r="Q279" s="101"/>
      <c r="R279" s="468"/>
      <c r="S279" s="101"/>
      <c r="T279" s="101"/>
      <c r="U279" s="101"/>
      <c r="V279" s="10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</row>
    <row r="280" spans="8:59" ht="15.75">
      <c r="H280" s="102"/>
      <c r="I280" s="101"/>
      <c r="J280" s="101"/>
      <c r="K280" s="101"/>
      <c r="L280" s="101"/>
      <c r="M280" s="101"/>
      <c r="N280" s="101"/>
      <c r="O280" s="100"/>
      <c r="P280" s="101"/>
      <c r="Q280" s="101"/>
      <c r="R280" s="109"/>
      <c r="S280" s="275"/>
      <c r="T280" s="101"/>
      <c r="U280" s="101"/>
      <c r="V280" s="10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</row>
    <row r="281" spans="8:59">
      <c r="H281" s="102"/>
      <c r="I281" s="101"/>
      <c r="J281" s="101"/>
      <c r="K281" s="101"/>
      <c r="L281" s="101"/>
      <c r="M281" s="101"/>
      <c r="N281" s="101"/>
      <c r="O281" s="101"/>
      <c r="P281" s="136"/>
      <c r="Q281" s="154"/>
      <c r="R281" s="154"/>
      <c r="S281" s="276"/>
      <c r="T281" s="101"/>
      <c r="U281" s="101"/>
      <c r="V281" s="10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</row>
    <row r="282" spans="8:59">
      <c r="H282" s="96"/>
      <c r="I282" s="101"/>
      <c r="J282" s="101"/>
      <c r="K282" s="101"/>
      <c r="L282" s="101"/>
      <c r="M282" s="101"/>
      <c r="N282" s="101"/>
      <c r="O282" s="100"/>
      <c r="P282" s="101"/>
      <c r="Q282" s="110"/>
      <c r="R282" s="96"/>
      <c r="S282" s="95"/>
      <c r="T282" s="101"/>
      <c r="U282" s="101"/>
      <c r="V282" s="10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</row>
    <row r="283" spans="8:59">
      <c r="H283" s="96"/>
      <c r="I283" s="101"/>
      <c r="J283" s="101"/>
      <c r="K283" s="101"/>
      <c r="L283" s="101"/>
      <c r="M283" s="101"/>
      <c r="N283" s="101"/>
      <c r="O283" s="95"/>
      <c r="P283" s="138"/>
      <c r="Q283" s="110"/>
      <c r="R283" s="121"/>
      <c r="S283" s="95"/>
      <c r="T283" s="101"/>
      <c r="U283" s="101"/>
      <c r="V283" s="10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</row>
    <row r="284" spans="8:59" ht="15.75">
      <c r="H284" s="275"/>
      <c r="I284" s="101"/>
      <c r="J284" s="101"/>
      <c r="K284" s="101"/>
      <c r="L284" s="101"/>
      <c r="M284" s="101"/>
      <c r="N284" s="101"/>
      <c r="O284" s="101"/>
      <c r="P284" s="138"/>
      <c r="Q284" s="101"/>
      <c r="R284" s="101"/>
      <c r="S284" s="101"/>
      <c r="T284" s="101"/>
      <c r="U284" s="101"/>
      <c r="V284" s="10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</row>
    <row r="285" spans="8:59">
      <c r="H285" s="157"/>
      <c r="I285" s="101"/>
      <c r="J285" s="101"/>
      <c r="K285" s="101"/>
      <c r="L285" s="101"/>
      <c r="M285" s="101"/>
      <c r="N285" s="101"/>
      <c r="O285" s="101"/>
      <c r="P285" s="138"/>
      <c r="Q285" s="101"/>
      <c r="R285" s="101"/>
      <c r="S285" s="101"/>
      <c r="T285" s="101"/>
      <c r="U285" s="101"/>
      <c r="V285" s="10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</row>
    <row r="286" spans="8:59">
      <c r="H286" s="96"/>
      <c r="I286" s="101"/>
      <c r="J286" s="101"/>
      <c r="K286" s="101"/>
      <c r="L286" s="101"/>
      <c r="M286" s="101"/>
      <c r="N286" s="101"/>
      <c r="O286" s="95"/>
      <c r="P286" s="132"/>
      <c r="Q286" s="101"/>
      <c r="R286" s="101"/>
      <c r="S286" s="101"/>
      <c r="T286" s="101"/>
      <c r="U286" s="101"/>
      <c r="V286" s="10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</row>
    <row r="287" spans="8:59">
      <c r="H287" s="96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</row>
    <row r="288" spans="8:59">
      <c r="H288" s="96"/>
      <c r="I288" s="101"/>
      <c r="J288" s="101"/>
      <c r="K288" s="101"/>
      <c r="L288" s="101"/>
      <c r="M288" s="101"/>
      <c r="N288" s="101"/>
      <c r="O288" s="276"/>
      <c r="P288" s="101"/>
      <c r="Q288" s="101"/>
      <c r="R288" s="101"/>
      <c r="S288" s="101"/>
      <c r="T288" s="101"/>
      <c r="U288" s="101"/>
      <c r="V288" s="10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</row>
    <row r="289" spans="8:59">
      <c r="H289" s="96"/>
      <c r="I289" s="101"/>
      <c r="J289" s="101"/>
      <c r="K289" s="101"/>
      <c r="L289" s="101"/>
      <c r="M289" s="101"/>
      <c r="N289" s="101"/>
      <c r="O289" s="95"/>
      <c r="P289" s="101"/>
      <c r="Q289" s="101"/>
      <c r="R289" s="101"/>
      <c r="S289" s="101"/>
      <c r="T289" s="101"/>
      <c r="U289" s="101"/>
      <c r="V289" s="10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</row>
    <row r="290" spans="8:59">
      <c r="H290" s="96"/>
      <c r="I290" s="101"/>
      <c r="J290" s="101"/>
      <c r="K290" s="101"/>
      <c r="L290" s="101"/>
      <c r="M290" s="101"/>
      <c r="N290" s="101"/>
      <c r="O290" s="95"/>
      <c r="P290" s="101"/>
      <c r="Q290" s="101"/>
      <c r="R290" s="101"/>
      <c r="S290" s="101"/>
      <c r="T290" s="101"/>
      <c r="U290" s="101"/>
      <c r="V290" s="10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</row>
    <row r="291" spans="8:59">
      <c r="H291" s="96"/>
      <c r="I291" s="101"/>
      <c r="J291" s="101"/>
      <c r="K291" s="101"/>
      <c r="L291" s="101"/>
      <c r="M291" s="101"/>
      <c r="N291" s="101"/>
      <c r="O291" s="109"/>
      <c r="P291" s="192"/>
      <c r="Q291" s="101"/>
      <c r="R291" s="101"/>
      <c r="S291" s="101"/>
      <c r="T291" s="101"/>
      <c r="U291" s="101"/>
      <c r="V291" s="10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</row>
    <row r="292" spans="8:59">
      <c r="H292" s="196"/>
      <c r="I292" s="101"/>
      <c r="J292" s="101"/>
      <c r="K292" s="101"/>
      <c r="L292" s="101"/>
      <c r="M292" s="101"/>
      <c r="N292" s="101"/>
      <c r="O292" s="101"/>
      <c r="P292" s="127"/>
      <c r="Q292" s="101"/>
      <c r="R292" s="101"/>
      <c r="S292" s="101"/>
      <c r="T292" s="101"/>
      <c r="U292" s="101"/>
      <c r="V292" s="10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</row>
    <row r="293" spans="8:59">
      <c r="H293" s="157"/>
      <c r="I293" s="101"/>
      <c r="J293" s="101"/>
      <c r="K293" s="101"/>
      <c r="L293" s="101"/>
      <c r="M293" s="101"/>
      <c r="N293" s="101"/>
      <c r="O293" s="100"/>
      <c r="P293" s="127"/>
      <c r="Q293" s="101"/>
      <c r="R293" s="101"/>
      <c r="S293" s="101"/>
      <c r="T293" s="101"/>
      <c r="U293" s="101"/>
      <c r="V293" s="10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</row>
    <row r="294" spans="8:59">
      <c r="H294" s="99"/>
      <c r="I294" s="101"/>
      <c r="J294" s="101"/>
      <c r="K294" s="101"/>
      <c r="L294" s="101"/>
      <c r="M294" s="101"/>
      <c r="N294" s="101"/>
      <c r="O294" s="101"/>
      <c r="P294" s="127"/>
      <c r="Q294" s="101"/>
      <c r="R294" s="101"/>
      <c r="S294" s="101"/>
      <c r="T294" s="101"/>
      <c r="U294" s="101"/>
      <c r="V294" s="10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</row>
    <row r="295" spans="8:59">
      <c r="H295" s="101"/>
      <c r="I295" s="101"/>
      <c r="J295" s="101"/>
      <c r="K295" s="101"/>
      <c r="L295" s="101"/>
      <c r="M295" s="101"/>
      <c r="N295" s="101"/>
      <c r="O295" s="95"/>
      <c r="P295" s="127"/>
      <c r="Q295" s="101"/>
      <c r="R295" s="101"/>
      <c r="S295" s="101"/>
      <c r="T295" s="101"/>
      <c r="U295" s="101"/>
      <c r="V295" s="10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</row>
    <row r="296" spans="8:59">
      <c r="H296" s="101"/>
      <c r="I296" s="101"/>
      <c r="J296" s="101"/>
      <c r="K296" s="101"/>
      <c r="L296" s="101"/>
      <c r="M296" s="101"/>
      <c r="N296" s="101"/>
      <c r="O296" s="101"/>
      <c r="P296" s="127"/>
      <c r="Q296" s="101"/>
      <c r="R296" s="101"/>
      <c r="S296" s="101"/>
      <c r="T296" s="101"/>
      <c r="U296" s="101"/>
      <c r="V296" s="10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</row>
    <row r="297" spans="8:59">
      <c r="H297" s="101"/>
      <c r="I297" s="101"/>
      <c r="J297" s="101"/>
      <c r="K297" s="101"/>
      <c r="L297" s="101"/>
      <c r="M297" s="101"/>
      <c r="N297" s="101"/>
      <c r="O297" s="101"/>
      <c r="P297" s="127"/>
      <c r="Q297" s="101"/>
      <c r="R297" s="101"/>
      <c r="S297" s="101"/>
      <c r="T297" s="101"/>
      <c r="U297" s="101"/>
      <c r="V297" s="10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</row>
    <row r="298" spans="8:59">
      <c r="H298" s="96"/>
      <c r="I298" s="101"/>
      <c r="J298" s="101"/>
      <c r="K298" s="101"/>
      <c r="L298" s="101"/>
      <c r="M298" s="101"/>
      <c r="N298" s="101"/>
      <c r="O298" s="101"/>
      <c r="P298" s="193"/>
      <c r="Q298" s="101"/>
      <c r="R298" s="101"/>
      <c r="S298" s="101"/>
      <c r="T298" s="101"/>
      <c r="U298" s="101"/>
      <c r="V298" s="10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</row>
    <row r="299" spans="8:59">
      <c r="H299" s="96"/>
      <c r="I299" s="101"/>
      <c r="J299" s="101"/>
      <c r="K299" s="101"/>
      <c r="L299" s="101"/>
      <c r="M299" s="101"/>
      <c r="N299" s="101"/>
      <c r="O299" s="101"/>
      <c r="P299" s="138"/>
      <c r="Q299" s="101"/>
      <c r="R299" s="101"/>
      <c r="S299" s="101"/>
      <c r="T299" s="101"/>
      <c r="U299" s="101"/>
      <c r="V299" s="10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</row>
    <row r="300" spans="8:59">
      <c r="H300" s="96"/>
      <c r="I300" s="101"/>
      <c r="J300" s="101"/>
      <c r="K300" s="101"/>
      <c r="L300" s="101"/>
      <c r="M300" s="101"/>
      <c r="N300" s="101"/>
      <c r="O300" s="95"/>
      <c r="P300" s="138"/>
      <c r="Q300" s="101"/>
      <c r="R300" s="101"/>
      <c r="S300" s="101"/>
      <c r="T300" s="101"/>
      <c r="U300" s="101"/>
      <c r="V300" s="10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</row>
    <row r="301" spans="8:59">
      <c r="H301" s="96"/>
      <c r="I301" s="101"/>
      <c r="J301" s="101"/>
      <c r="K301" s="101"/>
      <c r="L301" s="101"/>
      <c r="M301" s="101"/>
      <c r="N301" s="101"/>
      <c r="O301" s="180"/>
      <c r="P301" s="101"/>
      <c r="Q301" s="101"/>
      <c r="R301" s="101"/>
      <c r="S301" s="101"/>
      <c r="T301" s="101"/>
      <c r="U301" s="101"/>
      <c r="V301" s="10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</row>
    <row r="302" spans="8:59">
      <c r="H302" s="96"/>
      <c r="I302" s="101"/>
      <c r="J302" s="101"/>
      <c r="K302" s="101"/>
      <c r="L302" s="101"/>
      <c r="M302" s="101"/>
      <c r="N302" s="101"/>
      <c r="O302" s="101"/>
      <c r="P302" s="127"/>
      <c r="Q302" s="101"/>
      <c r="R302" s="101"/>
      <c r="S302" s="101"/>
      <c r="T302" s="101"/>
      <c r="U302" s="101"/>
      <c r="V302" s="10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</row>
    <row r="303" spans="8:59">
      <c r="H303" s="102"/>
      <c r="I303" s="101"/>
      <c r="J303" s="101"/>
      <c r="K303" s="101"/>
      <c r="L303" s="101"/>
      <c r="M303" s="101"/>
      <c r="N303" s="101"/>
      <c r="O303" s="101"/>
      <c r="P303" s="127"/>
      <c r="Q303" s="101"/>
      <c r="R303" s="101"/>
      <c r="S303" s="101"/>
      <c r="T303" s="101"/>
      <c r="U303" s="101"/>
      <c r="V303" s="10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</row>
    <row r="304" spans="8:59">
      <c r="H304" s="102"/>
      <c r="I304" s="101"/>
      <c r="J304" s="101"/>
      <c r="K304" s="101"/>
      <c r="L304" s="101"/>
      <c r="M304" s="101"/>
      <c r="N304" s="101"/>
      <c r="O304" s="101"/>
      <c r="P304" s="138"/>
      <c r="Q304" s="101"/>
      <c r="R304" s="109"/>
      <c r="S304" s="101"/>
      <c r="T304" s="101"/>
      <c r="U304" s="101"/>
      <c r="V304" s="10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</row>
    <row r="305" spans="8:59">
      <c r="H305" s="99"/>
      <c r="I305" s="101"/>
      <c r="J305" s="101"/>
      <c r="K305" s="101"/>
      <c r="L305" s="101"/>
      <c r="M305" s="101"/>
      <c r="N305" s="101"/>
      <c r="O305" s="101"/>
      <c r="P305" s="127"/>
      <c r="Q305" s="101"/>
      <c r="R305" s="109"/>
      <c r="S305" s="101"/>
      <c r="T305" s="101"/>
      <c r="U305" s="101"/>
      <c r="V305" s="10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</row>
    <row r="306" spans="8:59">
      <c r="H306" s="101"/>
      <c r="I306" s="101"/>
      <c r="J306" s="101"/>
      <c r="K306" s="101"/>
      <c r="L306" s="101"/>
      <c r="M306" s="101"/>
      <c r="N306" s="101"/>
      <c r="O306" s="95"/>
      <c r="P306" s="138"/>
      <c r="Q306" s="110"/>
      <c r="R306" s="96"/>
      <c r="S306" s="95"/>
      <c r="T306" s="101"/>
      <c r="U306" s="101"/>
      <c r="V306" s="10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</row>
    <row r="307" spans="8:59">
      <c r="H307" s="96"/>
      <c r="I307" s="101"/>
      <c r="J307" s="101"/>
      <c r="K307" s="101"/>
      <c r="L307" s="101"/>
      <c r="M307" s="101"/>
      <c r="N307" s="101"/>
      <c r="O307" s="95"/>
      <c r="P307" s="136"/>
      <c r="Q307" s="110"/>
      <c r="R307" s="121"/>
      <c r="S307" s="95"/>
      <c r="T307" s="101"/>
      <c r="U307" s="101"/>
      <c r="V307" s="10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</row>
    <row r="308" spans="8:59">
      <c r="H308" s="99"/>
      <c r="I308" s="101"/>
      <c r="J308" s="101"/>
      <c r="K308" s="101"/>
      <c r="L308" s="101"/>
      <c r="M308" s="101"/>
      <c r="N308" s="101"/>
      <c r="O308" s="95"/>
      <c r="P308" s="136"/>
      <c r="Q308" s="101"/>
      <c r="R308" s="101"/>
      <c r="S308" s="101"/>
      <c r="T308" s="101"/>
      <c r="U308" s="101"/>
      <c r="V308" s="10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</row>
    <row r="309" spans="8:59">
      <c r="H309" s="96"/>
      <c r="I309" s="101"/>
      <c r="J309" s="101"/>
      <c r="K309" s="101"/>
      <c r="L309" s="101"/>
      <c r="M309" s="101"/>
      <c r="N309" s="101"/>
      <c r="O309" s="101"/>
      <c r="P309" s="136"/>
      <c r="Q309" s="101"/>
      <c r="R309" s="101"/>
      <c r="S309" s="101"/>
      <c r="T309" s="101"/>
      <c r="U309" s="101"/>
      <c r="V309" s="10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</row>
    <row r="310" spans="8:59">
      <c r="H310" s="99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</row>
    <row r="311" spans="8:59">
      <c r="H311" s="99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</row>
    <row r="312" spans="8:59"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</row>
    <row r="313" spans="8:59">
      <c r="H313" s="96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</row>
    <row r="314" spans="8:59"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</row>
    <row r="315" spans="8:59" ht="15.75"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1"/>
      <c r="X315" s="11"/>
      <c r="Y315" s="11"/>
      <c r="Z315" s="18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</row>
    <row r="316" spans="8:59" ht="15.75">
      <c r="H316" s="2456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1"/>
      <c r="X316" s="11"/>
      <c r="Y316" s="11"/>
      <c r="Z316" s="18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</row>
    <row r="317" spans="8:59" ht="15.75"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1"/>
      <c r="X317" s="11"/>
      <c r="Y317" s="11"/>
      <c r="Z317" s="18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</row>
    <row r="318" spans="8:59" ht="15.75"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1"/>
      <c r="X318" s="11"/>
      <c r="Y318" s="11"/>
      <c r="Z318" s="18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</row>
    <row r="319" spans="8:59" ht="15.75"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1"/>
      <c r="X319" s="11"/>
      <c r="Y319" s="11"/>
      <c r="Z319" s="18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</row>
    <row r="320" spans="8:59"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35"/>
      <c r="U320" s="101"/>
      <c r="V320" s="101"/>
      <c r="W320" s="11"/>
      <c r="X320" s="11"/>
      <c r="Y320" s="11"/>
      <c r="Z320" s="96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</row>
    <row r="321" spans="1:59"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35"/>
      <c r="U321" s="101"/>
      <c r="V321" s="101"/>
      <c r="W321" s="11"/>
      <c r="X321" s="11"/>
      <c r="Y321" s="11"/>
      <c r="Z321" s="96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</row>
    <row r="322" spans="1:59"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93"/>
      <c r="U322" s="101"/>
      <c r="V322" s="101"/>
      <c r="W322" s="11"/>
      <c r="X322" s="11"/>
      <c r="Y322" s="11"/>
      <c r="Z322" s="96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</row>
    <row r="323" spans="1:59"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36"/>
      <c r="U323" s="101"/>
      <c r="V323" s="101"/>
      <c r="W323" s="11"/>
      <c r="X323" s="11"/>
      <c r="Y323" s="11"/>
      <c r="Z323" s="96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</row>
    <row r="324" spans="1:59"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38"/>
      <c r="U324" s="101"/>
      <c r="V324" s="101"/>
      <c r="W324" s="11"/>
      <c r="X324" s="11"/>
      <c r="Y324" s="11"/>
      <c r="Z324" s="96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</row>
    <row r="325" spans="1:59"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1"/>
      <c r="X325" s="11"/>
      <c r="Y325" s="11"/>
      <c r="Z325" s="96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</row>
    <row r="326" spans="1:59"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1"/>
      <c r="X326" s="11"/>
      <c r="Y326" s="11"/>
      <c r="Z326" s="96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</row>
    <row r="327" spans="1:59"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1"/>
      <c r="X327" s="11"/>
      <c r="Y327" s="11"/>
      <c r="Z327" s="96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</row>
    <row r="328" spans="1:59"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1"/>
      <c r="X328" s="11"/>
      <c r="Y328" s="11"/>
      <c r="Z328" s="96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</row>
    <row r="329" spans="1:59"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1"/>
      <c r="X329" s="11"/>
      <c r="Y329" s="11"/>
      <c r="Z329" s="96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</row>
    <row r="330" spans="1:59"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1"/>
      <c r="X330" s="11"/>
      <c r="Y330" s="11"/>
      <c r="Z330" s="10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</row>
    <row r="331" spans="1:59"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1"/>
      <c r="X331" s="11"/>
      <c r="Y331" s="11"/>
      <c r="Z331" s="10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</row>
    <row r="332" spans="1:59">
      <c r="A332" s="11"/>
      <c r="B332" s="44"/>
      <c r="C332" s="11"/>
      <c r="D332" s="11"/>
      <c r="E332" s="101"/>
      <c r="F332" s="109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1"/>
      <c r="X332" s="11"/>
      <c r="Y332" s="11"/>
      <c r="Z332" s="10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</row>
    <row r="333" spans="1:59">
      <c r="A333" s="11"/>
      <c r="B333" s="44"/>
      <c r="C333" s="11"/>
      <c r="D333" s="11"/>
      <c r="E333" s="112"/>
      <c r="F333" s="96"/>
      <c r="G333" s="95"/>
      <c r="H333" s="106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</row>
    <row r="334" spans="1:59">
      <c r="A334" s="11"/>
      <c r="B334" s="44"/>
      <c r="C334" s="11"/>
      <c r="D334" s="11"/>
      <c r="E334" s="111"/>
      <c r="F334" s="96"/>
      <c r="G334" s="95"/>
      <c r="H334" s="106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</row>
    <row r="335" spans="1:59">
      <c r="A335" s="11"/>
      <c r="B335" s="44"/>
      <c r="C335" s="11"/>
      <c r="D335" s="11"/>
      <c r="E335" s="111"/>
      <c r="F335" s="96"/>
      <c r="G335" s="95"/>
      <c r="H335" s="106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</row>
    <row r="336" spans="1:59">
      <c r="A336" s="11"/>
      <c r="B336" s="44"/>
      <c r="C336" s="11"/>
      <c r="D336" s="11"/>
      <c r="E336" s="101"/>
      <c r="F336" s="109"/>
      <c r="G336" s="101"/>
      <c r="H336" s="106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</row>
    <row r="337" spans="1:59">
      <c r="A337" s="11"/>
      <c r="B337" s="44"/>
      <c r="C337" s="11"/>
      <c r="D337" s="11"/>
      <c r="E337" s="101"/>
      <c r="F337" s="109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</row>
    <row r="338" spans="1:59">
      <c r="A338" s="11"/>
      <c r="B338" s="44"/>
      <c r="C338" s="11"/>
      <c r="D338" s="11"/>
      <c r="E338" s="154"/>
      <c r="F338" s="109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</row>
    <row r="339" spans="1:59">
      <c r="A339" s="11"/>
      <c r="B339" s="44"/>
      <c r="C339" s="11"/>
      <c r="D339" s="11"/>
      <c r="E339" s="101"/>
      <c r="F339" s="109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</row>
    <row r="340" spans="1:59">
      <c r="A340" s="11"/>
      <c r="B340" s="44"/>
      <c r="C340" s="11"/>
      <c r="D340" s="11"/>
      <c r="E340" s="101"/>
      <c r="F340" s="109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</row>
    <row r="341" spans="1:59">
      <c r="A341" s="11"/>
      <c r="B341" s="44"/>
      <c r="C341" s="11"/>
      <c r="D341" s="11"/>
      <c r="E341" s="101"/>
      <c r="F341" s="109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</row>
    <row r="342" spans="1:59">
      <c r="E342" s="101"/>
      <c r="F342" s="109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</row>
    <row r="343" spans="1:59">
      <c r="E343" s="101"/>
      <c r="F343" s="109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</row>
    <row r="344" spans="1:59">
      <c r="E344" s="101"/>
      <c r="F344" s="109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</row>
    <row r="345" spans="1:59">
      <c r="E345" s="101"/>
      <c r="F345" s="109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</row>
    <row r="346" spans="1:59">
      <c r="E346" s="101"/>
      <c r="F346" s="109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</row>
    <row r="347" spans="1:59">
      <c r="E347" s="101"/>
      <c r="F347" s="109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</row>
    <row r="348" spans="1:59">
      <c r="E348" s="101"/>
      <c r="F348" s="109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</row>
    <row r="349" spans="1:59">
      <c r="E349" s="101"/>
      <c r="F349" s="109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</row>
    <row r="350" spans="1:59">
      <c r="F350" s="73"/>
      <c r="H350" s="87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</row>
    <row r="351" spans="1:59">
      <c r="F351" s="73"/>
      <c r="H351" s="87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</row>
    <row r="352" spans="1:59">
      <c r="F352" s="73"/>
      <c r="H352" s="87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</row>
    <row r="353" spans="6:59">
      <c r="F353" s="73"/>
      <c r="H353" s="87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</row>
    <row r="354" spans="6:59">
      <c r="F354" s="73"/>
      <c r="H354" s="87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</row>
    <row r="355" spans="6:59">
      <c r="F355" s="73"/>
      <c r="H355" s="87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</row>
    <row r="356" spans="6:59">
      <c r="F356" s="73"/>
      <c r="H356" s="87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</row>
    <row r="357" spans="6:59">
      <c r="F357" s="73"/>
      <c r="H357" s="87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</row>
    <row r="358" spans="6:59">
      <c r="F358" s="73"/>
      <c r="H358" s="87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</row>
    <row r="359" spans="6:59">
      <c r="F359" s="73"/>
      <c r="H359" s="87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</row>
    <row r="360" spans="6:59">
      <c r="F360" s="73"/>
      <c r="H360" s="87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</row>
    <row r="361" spans="6:59">
      <c r="F361" s="73"/>
      <c r="H361" s="87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</row>
    <row r="362" spans="6:59">
      <c r="F362" s="73"/>
      <c r="H362" s="87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</row>
    <row r="363" spans="6:59">
      <c r="F363" s="73"/>
      <c r="H363" s="87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</row>
    <row r="364" spans="6:59">
      <c r="F364" s="73"/>
      <c r="H364" s="87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</row>
    <row r="365" spans="6:59">
      <c r="F365" s="73"/>
      <c r="H365" s="87"/>
      <c r="I365" s="101"/>
      <c r="J365" s="101"/>
      <c r="K365" s="101"/>
      <c r="L365" s="101"/>
      <c r="M365" s="101"/>
      <c r="N365" s="101"/>
      <c r="O365" s="101"/>
      <c r="P365" s="101"/>
      <c r="Q365" s="101"/>
      <c r="R365" s="109"/>
      <c r="S365" s="101"/>
      <c r="T365" s="101"/>
      <c r="U365" s="101"/>
      <c r="V365" s="10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</row>
    <row r="366" spans="6:59">
      <c r="F366" s="73"/>
      <c r="H366" s="87"/>
      <c r="I366" s="101"/>
      <c r="J366" s="101"/>
      <c r="K366" s="101"/>
      <c r="L366" s="101"/>
      <c r="M366" s="101"/>
      <c r="N366" s="101"/>
      <c r="O366" s="101"/>
      <c r="P366" s="101"/>
      <c r="Q366" s="101"/>
      <c r="R366" s="109"/>
      <c r="S366" s="101"/>
      <c r="T366" s="101"/>
      <c r="U366" s="101"/>
      <c r="V366" s="10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</row>
    <row r="367" spans="6:59">
      <c r="F367" s="73"/>
      <c r="H367" s="87"/>
      <c r="I367" s="101"/>
      <c r="J367" s="101"/>
      <c r="K367" s="101"/>
      <c r="L367" s="101"/>
      <c r="M367" s="101"/>
      <c r="N367" s="101"/>
      <c r="O367" s="101"/>
      <c r="P367" s="101"/>
      <c r="Q367" s="101"/>
      <c r="R367" s="109"/>
      <c r="S367" s="101"/>
      <c r="T367" s="101"/>
      <c r="U367" s="101"/>
      <c r="V367" s="10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</row>
    <row r="368" spans="6:59">
      <c r="F368" s="73"/>
      <c r="H368" s="87"/>
      <c r="I368" s="101"/>
      <c r="J368" s="101"/>
      <c r="K368" s="101"/>
      <c r="L368" s="101"/>
      <c r="M368" s="101"/>
      <c r="N368" s="101"/>
      <c r="O368" s="101"/>
      <c r="P368" s="101"/>
      <c r="Q368" s="101"/>
      <c r="R368" s="109"/>
      <c r="S368" s="101"/>
      <c r="T368" s="101"/>
      <c r="U368" s="101"/>
      <c r="V368" s="10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</row>
    <row r="369" spans="5:59">
      <c r="F369" s="73"/>
      <c r="H369" s="87"/>
      <c r="I369" s="101"/>
      <c r="J369" s="101"/>
      <c r="K369" s="101"/>
      <c r="L369" s="101"/>
      <c r="M369" s="101"/>
      <c r="N369" s="101"/>
      <c r="O369" s="101"/>
      <c r="P369" s="101"/>
      <c r="Q369" s="114"/>
      <c r="R369" s="96"/>
      <c r="S369" s="93"/>
      <c r="T369" s="101"/>
      <c r="U369" s="101"/>
      <c r="V369" s="10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</row>
    <row r="370" spans="5:59">
      <c r="E370" s="101"/>
      <c r="F370" s="109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8"/>
      <c r="S370" s="101"/>
      <c r="T370" s="101"/>
      <c r="U370" s="101"/>
      <c r="V370" s="10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</row>
    <row r="371" spans="5:59">
      <c r="E371" s="101"/>
      <c r="F371" s="109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9"/>
      <c r="S371" s="101"/>
      <c r="T371" s="101"/>
      <c r="U371" s="101"/>
      <c r="V371" s="10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</row>
    <row r="372" spans="5:59">
      <c r="E372" s="101"/>
      <c r="F372" s="109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9"/>
      <c r="S372" s="101"/>
      <c r="T372" s="101"/>
      <c r="U372" s="101"/>
      <c r="V372" s="10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</row>
    <row r="373" spans="5:59">
      <c r="E373" s="101"/>
      <c r="F373" s="109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9"/>
      <c r="S373" s="101"/>
      <c r="T373" s="101"/>
      <c r="U373" s="101"/>
      <c r="V373" s="10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</row>
    <row r="374" spans="5:59">
      <c r="F374" s="73"/>
      <c r="H374" s="87"/>
      <c r="I374" s="101"/>
      <c r="J374" s="101"/>
      <c r="K374" s="101"/>
      <c r="L374" s="101"/>
      <c r="M374" s="101"/>
      <c r="N374" s="101"/>
      <c r="O374" s="101"/>
      <c r="P374" s="101"/>
      <c r="Q374" s="101"/>
      <c r="R374" s="109"/>
      <c r="S374" s="101"/>
      <c r="T374" s="101"/>
      <c r="U374" s="101"/>
      <c r="V374" s="10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</row>
    <row r="375" spans="5:59">
      <c r="F375" s="73"/>
      <c r="H375" s="87"/>
      <c r="I375" s="101"/>
      <c r="J375" s="101"/>
      <c r="K375" s="101"/>
      <c r="L375" s="101"/>
      <c r="M375" s="101"/>
      <c r="N375" s="101"/>
      <c r="O375" s="101"/>
      <c r="P375" s="101"/>
      <c r="Q375" s="101"/>
      <c r="R375" s="109"/>
      <c r="S375" s="101"/>
      <c r="T375" s="101"/>
      <c r="U375" s="101"/>
      <c r="V375" s="10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</row>
    <row r="376" spans="5:59">
      <c r="F376" s="73"/>
      <c r="H376" s="87"/>
      <c r="I376" s="101"/>
      <c r="J376" s="101"/>
      <c r="K376" s="101"/>
      <c r="L376" s="101"/>
      <c r="M376" s="101"/>
      <c r="N376" s="101"/>
      <c r="O376" s="101"/>
      <c r="P376" s="101"/>
      <c r="Q376" s="101"/>
      <c r="R376" s="109"/>
      <c r="S376" s="101"/>
      <c r="T376" s="101"/>
      <c r="U376" s="101"/>
      <c r="V376" s="10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</row>
    <row r="377" spans="5:59">
      <c r="F377" s="73"/>
      <c r="H377" s="87"/>
      <c r="I377" s="101"/>
      <c r="J377" s="101"/>
      <c r="K377" s="101"/>
      <c r="L377" s="101"/>
      <c r="M377" s="101"/>
      <c r="N377" s="101"/>
      <c r="O377" s="101"/>
      <c r="P377" s="101"/>
      <c r="Q377" s="101"/>
      <c r="R377" s="109"/>
      <c r="S377" s="101"/>
      <c r="T377" s="101"/>
      <c r="U377" s="101"/>
      <c r="V377" s="10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</row>
    <row r="378" spans="5:59">
      <c r="F378" s="73"/>
      <c r="H378" s="87"/>
      <c r="I378" s="101"/>
      <c r="J378" s="101"/>
      <c r="K378" s="101"/>
      <c r="L378" s="101"/>
      <c r="M378" s="101"/>
      <c r="N378" s="101"/>
      <c r="O378" s="101"/>
      <c r="P378" s="101"/>
      <c r="Q378" s="101"/>
      <c r="R378" s="109"/>
      <c r="S378" s="101"/>
      <c r="T378" s="101"/>
      <c r="U378" s="101"/>
      <c r="V378" s="10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</row>
    <row r="379" spans="5:59">
      <c r="F379" s="73"/>
      <c r="H379" s="87"/>
      <c r="I379" s="101"/>
      <c r="J379" s="101"/>
      <c r="K379" s="101"/>
      <c r="L379" s="101"/>
      <c r="M379" s="101"/>
      <c r="N379" s="101"/>
      <c r="O379" s="101"/>
      <c r="P379" s="101"/>
      <c r="Q379" s="101"/>
      <c r="R379" s="109"/>
      <c r="S379" s="101"/>
      <c r="T379" s="101"/>
      <c r="U379" s="101"/>
      <c r="V379" s="10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</row>
    <row r="380" spans="5:59">
      <c r="F380" s="73"/>
      <c r="H380" s="87"/>
      <c r="I380" s="101"/>
      <c r="J380" s="101"/>
      <c r="K380" s="101"/>
      <c r="L380" s="101"/>
      <c r="M380" s="101"/>
      <c r="N380" s="101"/>
      <c r="O380" s="101"/>
      <c r="P380" s="101"/>
      <c r="Q380" s="101"/>
      <c r="R380" s="109"/>
      <c r="S380" s="101"/>
      <c r="T380" s="101"/>
      <c r="U380" s="101"/>
      <c r="V380" s="10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</row>
    <row r="381" spans="5:59">
      <c r="F381" s="73"/>
      <c r="H381" s="87"/>
      <c r="I381" s="101"/>
      <c r="J381" s="101"/>
      <c r="K381" s="101"/>
      <c r="L381" s="101"/>
      <c r="M381" s="101"/>
      <c r="N381" s="101"/>
      <c r="O381" s="101"/>
      <c r="P381" s="101"/>
      <c r="Q381" s="101"/>
      <c r="R381" s="109"/>
      <c r="S381" s="101"/>
      <c r="T381" s="101"/>
      <c r="U381" s="101"/>
      <c r="V381" s="10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</row>
    <row r="382" spans="5:59">
      <c r="F382" s="73"/>
      <c r="H382" s="87"/>
      <c r="I382" s="101"/>
      <c r="J382" s="101"/>
      <c r="K382" s="101"/>
      <c r="L382" s="101"/>
      <c r="M382" s="101"/>
      <c r="N382" s="101"/>
      <c r="O382" s="101"/>
      <c r="P382" s="101"/>
      <c r="Q382" s="101"/>
      <c r="R382" s="109"/>
      <c r="S382" s="101"/>
      <c r="T382" s="101"/>
      <c r="U382" s="101"/>
      <c r="V382" s="10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</row>
    <row r="383" spans="5:59">
      <c r="F383" s="73"/>
      <c r="H383" s="87"/>
      <c r="I383" s="101"/>
      <c r="J383" s="101"/>
      <c r="K383" s="101"/>
      <c r="L383" s="101"/>
      <c r="M383" s="101"/>
      <c r="N383" s="101"/>
      <c r="O383" s="101"/>
      <c r="P383" s="101"/>
      <c r="Q383" s="101"/>
      <c r="R383" s="109"/>
      <c r="S383" s="101"/>
      <c r="T383" s="101"/>
      <c r="U383" s="101"/>
      <c r="V383" s="10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</row>
    <row r="384" spans="5:59">
      <c r="F384" s="73"/>
      <c r="H384" s="87"/>
      <c r="I384" s="101"/>
      <c r="J384" s="101"/>
      <c r="K384" s="101"/>
      <c r="L384" s="101"/>
      <c r="M384" s="101"/>
      <c r="N384" s="101"/>
      <c r="O384" s="101"/>
      <c r="P384" s="101"/>
      <c r="Q384" s="101"/>
      <c r="R384" s="109"/>
      <c r="S384" s="101"/>
      <c r="T384" s="101"/>
      <c r="U384" s="101"/>
      <c r="V384" s="10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</row>
    <row r="385" spans="6:59">
      <c r="F385" s="73"/>
      <c r="H385" s="87"/>
      <c r="I385" s="101"/>
      <c r="J385" s="101"/>
      <c r="K385" s="101"/>
      <c r="L385" s="101"/>
      <c r="M385" s="101"/>
      <c r="N385" s="101"/>
      <c r="O385" s="101"/>
      <c r="P385" s="101"/>
      <c r="Q385" s="101"/>
      <c r="R385" s="109"/>
      <c r="S385" s="101"/>
      <c r="T385" s="101"/>
      <c r="U385" s="101"/>
      <c r="V385" s="10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</row>
    <row r="386" spans="6:59">
      <c r="F386" s="73"/>
      <c r="H386" s="87"/>
      <c r="I386" s="101"/>
      <c r="J386" s="101"/>
      <c r="K386" s="101"/>
      <c r="L386" s="101"/>
      <c r="M386" s="101"/>
      <c r="N386" s="101"/>
      <c r="O386" s="101"/>
      <c r="P386" s="101"/>
      <c r="Q386" s="101"/>
      <c r="R386" s="109"/>
      <c r="S386" s="101"/>
      <c r="T386" s="101"/>
      <c r="U386" s="101"/>
      <c r="V386" s="10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</row>
    <row r="387" spans="6:59">
      <c r="F387" s="73"/>
      <c r="H387" s="87"/>
      <c r="I387" s="101"/>
      <c r="J387" s="101"/>
      <c r="K387" s="101"/>
      <c r="L387" s="101"/>
      <c r="M387" s="101"/>
      <c r="N387" s="101"/>
      <c r="O387" s="101"/>
      <c r="P387" s="101"/>
      <c r="Q387" s="101"/>
      <c r="R387" s="109"/>
      <c r="S387" s="101"/>
      <c r="T387" s="101"/>
      <c r="U387" s="101"/>
      <c r="V387" s="10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</row>
    <row r="388" spans="6:59">
      <c r="F388" s="73"/>
      <c r="H388" s="87"/>
      <c r="I388" s="101"/>
      <c r="J388" s="101"/>
      <c r="K388" s="101"/>
      <c r="L388" s="101"/>
      <c r="M388" s="101"/>
      <c r="N388" s="101"/>
      <c r="O388" s="101"/>
      <c r="P388" s="101"/>
      <c r="Q388" s="101"/>
      <c r="R388" s="109"/>
      <c r="S388" s="101"/>
      <c r="T388" s="101"/>
      <c r="U388" s="101"/>
      <c r="V388" s="10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</row>
    <row r="389" spans="6:59">
      <c r="F389" s="73"/>
      <c r="H389" s="87"/>
      <c r="I389" s="101"/>
      <c r="J389" s="101"/>
      <c r="K389" s="101"/>
      <c r="L389" s="101"/>
      <c r="M389" s="101"/>
      <c r="N389" s="101"/>
      <c r="O389" s="101"/>
      <c r="P389" s="101"/>
      <c r="Q389" s="116"/>
      <c r="R389" s="109"/>
      <c r="S389" s="101"/>
      <c r="T389" s="101"/>
      <c r="U389" s="101"/>
      <c r="V389" s="10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</row>
    <row r="390" spans="6:59">
      <c r="F390" s="73"/>
      <c r="H390" s="87"/>
      <c r="I390" s="101"/>
      <c r="J390" s="101"/>
      <c r="K390" s="101"/>
      <c r="L390" s="101"/>
      <c r="M390" s="101"/>
      <c r="N390" s="101"/>
      <c r="O390" s="101"/>
      <c r="P390" s="101"/>
      <c r="Q390" s="110"/>
      <c r="R390" s="109"/>
      <c r="S390" s="101"/>
      <c r="T390" s="101"/>
      <c r="U390" s="101"/>
      <c r="V390" s="10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</row>
    <row r="391" spans="6:59">
      <c r="F391" s="73"/>
      <c r="H391" s="87"/>
      <c r="I391" s="101"/>
      <c r="J391" s="101"/>
      <c r="K391" s="101"/>
      <c r="L391" s="101"/>
      <c r="M391" s="101"/>
      <c r="N391" s="101"/>
      <c r="O391" s="101"/>
      <c r="P391" s="101"/>
      <c r="Q391" s="110"/>
      <c r="R391" s="96"/>
      <c r="S391" s="101"/>
      <c r="T391" s="101"/>
      <c r="U391" s="101"/>
      <c r="V391" s="10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</row>
    <row r="392" spans="6:59">
      <c r="F392" s="73"/>
      <c r="H392" s="87"/>
      <c r="I392" s="101"/>
      <c r="J392" s="101"/>
      <c r="K392" s="101"/>
      <c r="L392" s="101"/>
      <c r="M392" s="101"/>
      <c r="N392" s="101"/>
      <c r="O392" s="101"/>
      <c r="P392" s="101"/>
      <c r="Q392" s="152"/>
      <c r="R392" s="122"/>
      <c r="S392" s="101"/>
      <c r="T392" s="101"/>
      <c r="U392" s="101"/>
      <c r="V392" s="10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</row>
    <row r="393" spans="6:59">
      <c r="F393" s="73"/>
      <c r="H393" s="87"/>
      <c r="I393" s="101"/>
      <c r="J393" s="101"/>
      <c r="K393" s="101"/>
      <c r="L393" s="101"/>
      <c r="M393" s="101"/>
      <c r="N393" s="101"/>
      <c r="O393" s="101"/>
      <c r="P393" s="101"/>
      <c r="Q393" s="101"/>
      <c r="R393" s="171"/>
      <c r="S393" s="101"/>
      <c r="T393" s="101"/>
      <c r="U393" s="101"/>
      <c r="V393" s="10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</row>
    <row r="394" spans="6:59">
      <c r="F394" s="73"/>
      <c r="H394" s="87"/>
      <c r="I394" s="101"/>
      <c r="J394" s="101"/>
      <c r="K394" s="101"/>
      <c r="L394" s="101"/>
      <c r="M394" s="101"/>
      <c r="N394" s="101"/>
      <c r="O394" s="101"/>
      <c r="P394" s="101"/>
      <c r="Q394" s="120"/>
      <c r="R394" s="108"/>
      <c r="S394" s="108"/>
      <c r="T394" s="101"/>
      <c r="U394" s="101"/>
      <c r="V394" s="10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</row>
    <row r="395" spans="6:59">
      <c r="F395" s="73"/>
      <c r="H395" s="87"/>
      <c r="I395" s="101"/>
      <c r="J395" s="101"/>
      <c r="K395" s="101"/>
      <c r="L395" s="101"/>
      <c r="M395" s="101"/>
      <c r="N395" s="101"/>
      <c r="O395" s="101"/>
      <c r="P395" s="101"/>
      <c r="Q395" s="110"/>
      <c r="R395" s="96"/>
      <c r="S395" s="95"/>
      <c r="T395" s="101"/>
      <c r="U395" s="101"/>
      <c r="V395" s="10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</row>
    <row r="396" spans="6:59">
      <c r="F396" s="73"/>
      <c r="H396" s="87"/>
      <c r="I396" s="101"/>
      <c r="J396" s="101"/>
      <c r="K396" s="101"/>
      <c r="L396" s="101"/>
      <c r="M396" s="101"/>
      <c r="N396" s="101"/>
      <c r="O396" s="101"/>
      <c r="P396" s="101"/>
      <c r="Q396" s="110"/>
      <c r="R396" s="96"/>
      <c r="S396" s="95"/>
      <c r="T396" s="101"/>
      <c r="U396" s="101"/>
      <c r="V396" s="10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</row>
    <row r="397" spans="6:59">
      <c r="F397" s="73"/>
      <c r="H397" s="87"/>
      <c r="I397" s="101"/>
      <c r="J397" s="101"/>
      <c r="K397" s="101"/>
      <c r="L397" s="101"/>
      <c r="M397" s="101"/>
      <c r="N397" s="101"/>
      <c r="O397" s="101"/>
      <c r="P397" s="101"/>
      <c r="Q397" s="111"/>
      <c r="R397" s="96"/>
      <c r="S397" s="95"/>
      <c r="T397" s="101"/>
      <c r="U397" s="101"/>
      <c r="V397" s="10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</row>
    <row r="398" spans="6:59">
      <c r="F398" s="73"/>
      <c r="H398" s="87"/>
      <c r="I398" s="101"/>
      <c r="J398" s="101"/>
      <c r="K398" s="101"/>
      <c r="L398" s="101"/>
      <c r="M398" s="101"/>
      <c r="N398" s="101"/>
      <c r="O398" s="101"/>
      <c r="P398" s="101"/>
      <c r="Q398" s="111"/>
      <c r="R398" s="96"/>
      <c r="S398" s="95"/>
      <c r="T398" s="101"/>
      <c r="U398" s="101"/>
      <c r="V398" s="10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</row>
    <row r="399" spans="6:59">
      <c r="F399" s="73"/>
      <c r="H399" s="87"/>
      <c r="I399" s="101"/>
      <c r="J399" s="101"/>
      <c r="K399" s="101"/>
      <c r="L399" s="101"/>
      <c r="M399" s="101"/>
      <c r="N399" s="101"/>
      <c r="O399" s="101"/>
      <c r="P399" s="101"/>
      <c r="Q399" s="101"/>
      <c r="R399" s="109"/>
      <c r="S399" s="101"/>
      <c r="T399" s="101"/>
      <c r="U399" s="101"/>
      <c r="V399" s="10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</row>
    <row r="400" spans="6:59">
      <c r="F400" s="73"/>
      <c r="H400" s="87"/>
      <c r="I400" s="101"/>
      <c r="J400" s="101"/>
      <c r="K400" s="101"/>
      <c r="L400" s="101"/>
      <c r="M400" s="101"/>
      <c r="N400" s="101"/>
      <c r="O400" s="101"/>
      <c r="P400" s="101"/>
      <c r="Q400" s="101"/>
      <c r="R400" s="171"/>
      <c r="S400" s="101"/>
      <c r="T400" s="101"/>
      <c r="U400" s="101"/>
      <c r="V400" s="10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</row>
    <row r="401" spans="5:59">
      <c r="F401" s="73"/>
      <c r="H401" s="87"/>
      <c r="I401" s="101"/>
      <c r="J401" s="101"/>
      <c r="K401" s="101"/>
      <c r="L401" s="101"/>
      <c r="M401" s="101"/>
      <c r="N401" s="101"/>
      <c r="O401" s="101"/>
      <c r="P401" s="101"/>
      <c r="Q401" s="110"/>
      <c r="R401" s="96"/>
      <c r="S401" s="91"/>
      <c r="T401" s="101"/>
      <c r="U401" s="101"/>
      <c r="V401" s="10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</row>
    <row r="402" spans="5:59">
      <c r="F402" s="73"/>
      <c r="H402" s="87"/>
      <c r="I402" s="101"/>
      <c r="J402" s="101"/>
      <c r="K402" s="101"/>
      <c r="L402" s="101"/>
      <c r="M402" s="101"/>
      <c r="N402" s="101"/>
      <c r="O402" s="101"/>
      <c r="P402" s="101"/>
      <c r="Q402" s="170"/>
      <c r="R402" s="100"/>
      <c r="S402" s="91"/>
      <c r="T402" s="101"/>
      <c r="U402" s="101"/>
      <c r="V402" s="10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</row>
    <row r="403" spans="5:59">
      <c r="F403" s="73"/>
      <c r="H403" s="87"/>
      <c r="I403" s="101"/>
      <c r="J403" s="101"/>
      <c r="K403" s="101"/>
      <c r="L403" s="101"/>
      <c r="M403" s="101"/>
      <c r="N403" s="101"/>
      <c r="O403" s="101"/>
      <c r="P403" s="101"/>
      <c r="Q403" s="114"/>
      <c r="R403" s="96"/>
      <c r="S403" s="93"/>
      <c r="T403" s="101"/>
      <c r="U403" s="101"/>
      <c r="V403" s="10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</row>
    <row r="404" spans="5:59">
      <c r="F404" s="73"/>
      <c r="H404" s="87"/>
      <c r="I404" s="101"/>
      <c r="J404" s="101"/>
      <c r="K404" s="101"/>
      <c r="L404" s="101"/>
      <c r="M404" s="101"/>
      <c r="N404" s="101"/>
      <c r="O404" s="101"/>
      <c r="P404" s="101"/>
      <c r="Q404" s="101"/>
      <c r="R404" s="109"/>
      <c r="S404" s="101"/>
      <c r="T404" s="101"/>
      <c r="U404" s="101"/>
      <c r="V404" s="10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</row>
    <row r="405" spans="5:59">
      <c r="F405" s="73"/>
      <c r="H405" s="87"/>
      <c r="I405" s="101"/>
      <c r="J405" s="101"/>
      <c r="K405" s="101"/>
      <c r="L405" s="101"/>
      <c r="M405" s="101"/>
      <c r="N405" s="101"/>
      <c r="O405" s="101"/>
      <c r="P405" s="101"/>
      <c r="Q405" s="101"/>
      <c r="R405" s="109"/>
      <c r="S405" s="101"/>
      <c r="T405" s="101"/>
      <c r="U405" s="101"/>
      <c r="V405" s="10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</row>
    <row r="406" spans="5:59">
      <c r="E406" s="101"/>
      <c r="F406" s="109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9"/>
      <c r="S406" s="101"/>
      <c r="T406" s="101"/>
      <c r="U406" s="101"/>
      <c r="V406" s="10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</row>
    <row r="407" spans="5:59">
      <c r="E407" s="101"/>
      <c r="F407" s="109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95"/>
      <c r="S407" s="101"/>
      <c r="T407" s="101"/>
      <c r="U407" s="101"/>
      <c r="V407" s="10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</row>
    <row r="408" spans="5:59">
      <c r="E408" s="101"/>
      <c r="F408" s="109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9"/>
      <c r="S408" s="101"/>
      <c r="T408" s="101"/>
      <c r="U408" s="101"/>
      <c r="V408" s="10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</row>
    <row r="409" spans="5:59">
      <c r="E409" s="101"/>
      <c r="F409" s="109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54"/>
      <c r="R409" s="109"/>
      <c r="S409" s="101"/>
      <c r="T409" s="101"/>
      <c r="U409" s="101"/>
      <c r="V409" s="10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</row>
    <row r="410" spans="5:59">
      <c r="E410" s="95"/>
      <c r="F410" s="138"/>
      <c r="G410" s="99"/>
      <c r="H410" s="281"/>
      <c r="I410" s="101"/>
      <c r="J410" s="101"/>
      <c r="K410" s="101"/>
      <c r="L410" s="101"/>
      <c r="M410" s="101"/>
      <c r="N410" s="101"/>
      <c r="O410" s="101"/>
      <c r="P410" s="101"/>
      <c r="Q410" s="110"/>
      <c r="R410" s="109"/>
      <c r="S410" s="95"/>
      <c r="T410" s="101"/>
      <c r="U410" s="101"/>
      <c r="V410" s="10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</row>
    <row r="411" spans="5:59">
      <c r="E411" s="95"/>
      <c r="F411" s="138"/>
      <c r="G411" s="96"/>
      <c r="H411" s="95"/>
      <c r="I411" s="101"/>
      <c r="J411" s="101"/>
      <c r="K411" s="101"/>
      <c r="L411" s="101"/>
      <c r="M411" s="101"/>
      <c r="N411" s="101"/>
      <c r="O411" s="101"/>
      <c r="P411" s="101"/>
      <c r="Q411" s="110"/>
      <c r="R411" s="96"/>
      <c r="S411" s="95"/>
      <c r="T411" s="101"/>
      <c r="U411" s="101"/>
      <c r="V411" s="10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</row>
    <row r="412" spans="5:59">
      <c r="E412" s="95"/>
      <c r="F412" s="138"/>
      <c r="G412" s="99"/>
      <c r="H412" s="100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</row>
    <row r="413" spans="5:59">
      <c r="E413" s="95"/>
      <c r="F413" s="138"/>
      <c r="G413" s="102"/>
      <c r="H413" s="103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</row>
    <row r="414" spans="5:59">
      <c r="E414" s="103"/>
      <c r="F414" s="136"/>
      <c r="G414" s="122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</row>
    <row r="415" spans="5:59">
      <c r="E415" s="103"/>
      <c r="F415" s="136"/>
      <c r="G415" s="157"/>
      <c r="H415" s="19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</row>
    <row r="416" spans="5:59">
      <c r="E416" s="100"/>
      <c r="F416" s="127"/>
      <c r="G416" s="96"/>
      <c r="H416" s="100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</row>
    <row r="417" spans="5:59">
      <c r="E417" s="101"/>
      <c r="F417" s="213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</row>
    <row r="418" spans="5:59">
      <c r="E418" s="95"/>
      <c r="F418" s="138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</row>
    <row r="419" spans="5:59">
      <c r="E419" s="119"/>
      <c r="F419" s="127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</row>
    <row r="420" spans="5:59">
      <c r="E420" s="95"/>
      <c r="F420" s="138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</row>
    <row r="421" spans="5:59">
      <c r="E421" s="100"/>
      <c r="F421" s="127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</row>
    <row r="422" spans="5:59">
      <c r="E422" s="100"/>
      <c r="F422" s="127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</row>
    <row r="423" spans="5:59"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</row>
    <row r="424" spans="5:59">
      <c r="E424" s="108"/>
      <c r="F424" s="135"/>
      <c r="G424" s="96"/>
      <c r="H424" s="199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</row>
    <row r="425" spans="5:59">
      <c r="E425" s="265"/>
      <c r="F425" s="265"/>
      <c r="G425" s="96"/>
      <c r="H425" s="101"/>
      <c r="I425" s="116"/>
      <c r="J425" s="116"/>
      <c r="K425" s="116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</row>
    <row r="426" spans="5:59">
      <c r="E426" s="264"/>
      <c r="F426" s="101"/>
      <c r="G426" s="101"/>
      <c r="H426" s="270"/>
      <c r="I426" s="116"/>
      <c r="J426" s="116"/>
      <c r="K426" s="116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</row>
    <row r="427" spans="5:59">
      <c r="E427" s="101"/>
      <c r="F427" s="101"/>
      <c r="G427" s="101"/>
      <c r="H427" s="101"/>
      <c r="I427" s="116"/>
      <c r="J427" s="116"/>
      <c r="K427" s="116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</row>
    <row r="428" spans="5:59">
      <c r="E428" s="101"/>
      <c r="F428" s="101"/>
      <c r="G428" s="255"/>
      <c r="H428" s="101"/>
      <c r="I428" s="116"/>
      <c r="J428" s="116"/>
      <c r="K428" s="116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</row>
    <row r="429" spans="5:59">
      <c r="E429" s="101"/>
      <c r="F429" s="101"/>
      <c r="G429" s="157"/>
      <c r="H429" s="191"/>
      <c r="I429" s="116"/>
      <c r="J429" s="116"/>
      <c r="K429" s="116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</row>
    <row r="430" spans="5:59">
      <c r="E430" s="101"/>
      <c r="F430" s="101"/>
      <c r="G430" s="96"/>
      <c r="H430" s="199"/>
      <c r="I430" s="116"/>
      <c r="J430" s="116"/>
      <c r="K430" s="116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</row>
    <row r="431" spans="5:59">
      <c r="E431" s="101"/>
      <c r="F431" s="101"/>
      <c r="G431" s="256"/>
      <c r="H431" s="108"/>
      <c r="I431" s="116"/>
      <c r="J431" s="116"/>
      <c r="K431" s="116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</row>
    <row r="432" spans="5:59">
      <c r="E432" s="101"/>
      <c r="F432" s="101"/>
      <c r="G432" s="96"/>
      <c r="H432" s="95"/>
      <c r="I432" s="116"/>
      <c r="J432" s="116"/>
      <c r="K432" s="116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</row>
    <row r="433" spans="5:59">
      <c r="E433" s="101"/>
      <c r="F433" s="101"/>
      <c r="G433" s="102"/>
      <c r="H433" s="105"/>
      <c r="I433" s="116"/>
      <c r="J433" s="116"/>
      <c r="K433" s="116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</row>
    <row r="434" spans="5:59">
      <c r="E434" s="101"/>
      <c r="F434" s="101"/>
      <c r="G434" s="96"/>
      <c r="H434" s="95"/>
      <c r="I434" s="116"/>
      <c r="J434" s="116"/>
      <c r="K434" s="116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</row>
    <row r="435" spans="5:59">
      <c r="E435" s="101"/>
      <c r="F435" s="101"/>
      <c r="G435" s="256"/>
      <c r="H435" s="108"/>
      <c r="I435" s="116"/>
      <c r="J435" s="116"/>
      <c r="K435" s="116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</row>
    <row r="436" spans="5:59">
      <c r="E436" s="101"/>
      <c r="F436" s="101"/>
      <c r="G436" s="101"/>
      <c r="H436" s="101"/>
      <c r="I436" s="116"/>
      <c r="J436" s="116"/>
      <c r="K436" s="116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</row>
    <row r="437" spans="5:59">
      <c r="E437" s="101"/>
      <c r="F437" s="101"/>
      <c r="G437" s="101"/>
      <c r="H437" s="101"/>
      <c r="I437" s="116"/>
      <c r="J437" s="116"/>
      <c r="K437" s="116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</row>
    <row r="438" spans="5:59">
      <c r="E438" s="101"/>
      <c r="F438" s="101"/>
      <c r="G438" s="262"/>
      <c r="H438" s="101"/>
      <c r="I438" s="116"/>
      <c r="J438" s="116"/>
      <c r="K438" s="116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</row>
    <row r="439" spans="5:59">
      <c r="E439" s="101"/>
      <c r="F439" s="101"/>
      <c r="G439" s="157"/>
      <c r="H439" s="191"/>
      <c r="I439" s="116"/>
      <c r="J439" s="116"/>
      <c r="K439" s="116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</row>
    <row r="440" spans="5:59">
      <c r="E440" s="101"/>
      <c r="F440" s="101"/>
      <c r="G440" s="99"/>
      <c r="H440" s="95"/>
      <c r="I440" s="116"/>
      <c r="J440" s="116"/>
      <c r="K440" s="116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</row>
    <row r="441" spans="5:59">
      <c r="E441" s="101"/>
      <c r="F441" s="101"/>
      <c r="G441" s="101"/>
      <c r="H441" s="101"/>
      <c r="I441" s="116"/>
      <c r="J441" s="116"/>
      <c r="K441" s="116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</row>
    <row r="442" spans="5:59">
      <c r="E442" s="101"/>
      <c r="F442" s="101"/>
      <c r="G442" s="101"/>
      <c r="H442" s="101"/>
      <c r="I442" s="116"/>
      <c r="J442" s="116"/>
      <c r="K442" s="116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</row>
    <row r="443" spans="5:59">
      <c r="E443" s="101"/>
      <c r="F443" s="101"/>
      <c r="G443" s="101"/>
      <c r="H443" s="101"/>
      <c r="I443" s="116"/>
      <c r="J443" s="116"/>
      <c r="K443" s="116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</row>
    <row r="444" spans="5:59">
      <c r="E444" s="108"/>
      <c r="F444" s="135"/>
      <c r="G444" s="99"/>
      <c r="H444" s="100"/>
      <c r="I444" s="116"/>
      <c r="J444" s="116"/>
      <c r="K444" s="116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</row>
    <row r="445" spans="5:59">
      <c r="E445" s="108"/>
      <c r="F445" s="135"/>
      <c r="G445" s="99"/>
      <c r="H445" s="100"/>
      <c r="I445" s="116"/>
      <c r="J445" s="116"/>
      <c r="K445" s="116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</row>
    <row r="446" spans="5:59">
      <c r="E446" s="108"/>
      <c r="F446" s="135"/>
      <c r="G446" s="99"/>
      <c r="H446" s="100"/>
      <c r="I446" s="116"/>
      <c r="J446" s="116"/>
      <c r="K446" s="116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</row>
    <row r="447" spans="5:59">
      <c r="E447" s="108"/>
      <c r="F447" s="135"/>
      <c r="G447" s="140"/>
      <c r="H447" s="101"/>
      <c r="I447" s="116"/>
      <c r="J447" s="116"/>
      <c r="K447" s="116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</row>
    <row r="448" spans="5:59">
      <c r="E448" s="265"/>
      <c r="F448" s="101"/>
      <c r="G448" s="101"/>
      <c r="H448" s="101"/>
      <c r="I448" s="116"/>
      <c r="J448" s="116"/>
      <c r="K448" s="116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</row>
    <row r="449" spans="5:59" ht="15.75">
      <c r="E449" s="277"/>
      <c r="F449" s="101"/>
      <c r="G449" s="101"/>
      <c r="H449" s="101"/>
      <c r="I449" s="116"/>
      <c r="J449" s="116"/>
      <c r="K449" s="116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</row>
    <row r="450" spans="5:59">
      <c r="E450" s="101"/>
      <c r="F450" s="101"/>
      <c r="G450" s="101"/>
      <c r="H450" s="101"/>
      <c r="I450" s="116"/>
      <c r="J450" s="116"/>
      <c r="K450" s="116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</row>
    <row r="451" spans="5:59">
      <c r="E451" s="101"/>
      <c r="F451" s="101"/>
      <c r="G451" s="101"/>
      <c r="H451" s="101"/>
      <c r="I451" s="116"/>
      <c r="J451" s="116"/>
      <c r="K451" s="116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</row>
    <row r="452" spans="5:59">
      <c r="E452" s="101"/>
      <c r="F452" s="101"/>
      <c r="G452" s="101"/>
      <c r="H452" s="101"/>
      <c r="I452" s="116"/>
      <c r="J452" s="116"/>
      <c r="K452" s="116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</row>
    <row r="453" spans="5:59">
      <c r="E453" s="101"/>
      <c r="F453" s="101"/>
      <c r="G453" s="101"/>
      <c r="H453" s="101"/>
      <c r="I453" s="116"/>
      <c r="J453" s="116"/>
      <c r="K453" s="116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</row>
    <row r="454" spans="5:59">
      <c r="E454" s="101"/>
      <c r="F454" s="101"/>
      <c r="G454" s="101"/>
      <c r="H454" s="101"/>
      <c r="I454" s="116"/>
      <c r="J454" s="116"/>
      <c r="K454" s="116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</row>
    <row r="455" spans="5:59">
      <c r="E455" s="101"/>
      <c r="F455" s="101"/>
      <c r="G455" s="101"/>
      <c r="H455" s="101"/>
      <c r="I455" s="116"/>
      <c r="J455" s="116"/>
      <c r="K455" s="116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</row>
    <row r="456" spans="5:59">
      <c r="E456" s="101"/>
      <c r="F456" s="101"/>
      <c r="G456" s="101"/>
      <c r="H456" s="101"/>
      <c r="I456" s="116"/>
      <c r="J456" s="116"/>
      <c r="K456" s="116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</row>
    <row r="457" spans="5:59">
      <c r="E457" s="101"/>
      <c r="F457" s="101"/>
      <c r="G457" s="101"/>
      <c r="H457" s="101"/>
      <c r="I457" s="116"/>
      <c r="J457" s="116"/>
      <c r="K457" s="116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</row>
    <row r="458" spans="5:59">
      <c r="E458" s="101"/>
      <c r="F458" s="101"/>
      <c r="G458" s="101"/>
      <c r="H458" s="101"/>
      <c r="I458" s="116"/>
      <c r="J458" s="116"/>
      <c r="K458" s="116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</row>
    <row r="459" spans="5:59">
      <c r="E459" s="101"/>
      <c r="F459" s="101"/>
      <c r="G459" s="101"/>
      <c r="H459" s="101"/>
      <c r="I459" s="116"/>
      <c r="J459" s="116"/>
      <c r="K459" s="116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</row>
    <row r="460" spans="5:59">
      <c r="E460" s="101"/>
      <c r="F460" s="101"/>
      <c r="G460" s="101"/>
      <c r="H460" s="101"/>
      <c r="I460" s="116"/>
      <c r="J460" s="116"/>
      <c r="K460" s="116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</row>
    <row r="461" spans="5:59">
      <c r="I461" s="116"/>
      <c r="J461" s="116"/>
      <c r="K461" s="116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</row>
    <row r="462" spans="5:59">
      <c r="I462" s="116"/>
      <c r="J462" s="116"/>
      <c r="K462" s="116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</row>
    <row r="463" spans="5:59">
      <c r="I463" s="116"/>
      <c r="J463" s="116"/>
      <c r="K463" s="116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</row>
    <row r="464" spans="5:59">
      <c r="I464" s="116"/>
      <c r="J464" s="116"/>
      <c r="K464" s="116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</row>
    <row r="465" spans="9:59">
      <c r="I465" s="116"/>
      <c r="J465" s="116"/>
      <c r="K465" s="116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</row>
    <row r="466" spans="9:59">
      <c r="I466" s="116"/>
      <c r="J466" s="116"/>
      <c r="K466" s="116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</row>
    <row r="467" spans="9:59">
      <c r="I467" s="116"/>
      <c r="J467" s="116"/>
      <c r="K467" s="116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</row>
    <row r="468" spans="9:59">
      <c r="I468" s="116"/>
      <c r="J468" s="116"/>
      <c r="K468" s="116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</row>
    <row r="469" spans="9:59">
      <c r="I469" s="116"/>
      <c r="J469" s="116"/>
      <c r="K469" s="116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</row>
    <row r="470" spans="9:59">
      <c r="I470" s="116"/>
      <c r="J470" s="116"/>
      <c r="K470" s="116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</row>
    <row r="471" spans="9:59">
      <c r="I471" s="116"/>
      <c r="J471" s="116"/>
      <c r="K471" s="116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</row>
    <row r="472" spans="9:59">
      <c r="I472" s="116"/>
      <c r="J472" s="116"/>
      <c r="K472" s="116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</row>
    <row r="473" spans="9:59">
      <c r="I473" s="116"/>
      <c r="J473" s="116"/>
      <c r="K473" s="116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</row>
    <row r="474" spans="9:59">
      <c r="I474" s="116"/>
      <c r="J474" s="116"/>
      <c r="K474" s="116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</row>
    <row r="475" spans="9:59">
      <c r="I475" s="116"/>
      <c r="J475" s="116"/>
      <c r="K475" s="116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</row>
    <row r="476" spans="9:59">
      <c r="I476" s="116"/>
      <c r="J476" s="116"/>
      <c r="K476" s="116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</row>
    <row r="477" spans="9:59">
      <c r="I477" s="116"/>
      <c r="J477" s="116"/>
      <c r="K477" s="116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</row>
    <row r="478" spans="9:59">
      <c r="I478" s="116"/>
      <c r="J478" s="116"/>
      <c r="K478" s="116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</row>
    <row r="479" spans="9:59">
      <c r="I479" s="116"/>
      <c r="J479" s="116"/>
      <c r="K479" s="116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</row>
    <row r="480" spans="9:59">
      <c r="I480" s="116"/>
      <c r="J480" s="116"/>
      <c r="K480" s="116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</row>
    <row r="481" spans="5:59">
      <c r="E481" s="101"/>
      <c r="F481" s="101"/>
      <c r="G481" s="101"/>
      <c r="H481" s="101"/>
      <c r="I481" s="116"/>
      <c r="J481" s="116"/>
      <c r="K481" s="116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</row>
    <row r="482" spans="5:59">
      <c r="E482" s="101"/>
      <c r="F482" s="101"/>
      <c r="G482" s="101"/>
      <c r="H482" s="101"/>
      <c r="I482" s="116"/>
      <c r="J482" s="116"/>
      <c r="K482" s="116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</row>
    <row r="483" spans="5:59">
      <c r="E483" s="101"/>
      <c r="F483" s="101"/>
      <c r="G483" s="101"/>
      <c r="H483" s="101"/>
      <c r="I483" s="116"/>
      <c r="J483" s="116"/>
      <c r="K483" s="116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</row>
    <row r="484" spans="5:59">
      <c r="E484" s="101"/>
      <c r="F484" s="101"/>
      <c r="G484" s="101"/>
      <c r="H484" s="101"/>
      <c r="I484" s="116"/>
      <c r="J484" s="116"/>
      <c r="K484" s="116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</row>
    <row r="485" spans="5:59">
      <c r="I485" s="116"/>
      <c r="J485" s="116"/>
      <c r="K485" s="116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</row>
    <row r="486" spans="5:59">
      <c r="I486" s="116"/>
      <c r="J486" s="116"/>
      <c r="K486" s="116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</row>
    <row r="487" spans="5:59">
      <c r="I487" s="116"/>
      <c r="J487" s="116"/>
      <c r="K487" s="116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</row>
    <row r="488" spans="5:59">
      <c r="I488" s="116"/>
      <c r="J488" s="116"/>
      <c r="K488" s="116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</row>
    <row r="489" spans="5:59">
      <c r="I489" s="116"/>
      <c r="J489" s="116"/>
      <c r="K489" s="116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</row>
    <row r="490" spans="5:59">
      <c r="I490" s="116"/>
      <c r="J490" s="116"/>
      <c r="K490" s="116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</row>
    <row r="491" spans="5:59">
      <c r="I491" s="116"/>
      <c r="J491" s="116"/>
      <c r="K491" s="116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</row>
    <row r="492" spans="5:59">
      <c r="I492" s="116"/>
      <c r="J492" s="116"/>
      <c r="K492" s="116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</row>
    <row r="493" spans="5:59">
      <c r="I493" s="116"/>
      <c r="J493" s="116"/>
      <c r="K493" s="116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</row>
    <row r="494" spans="5:59">
      <c r="I494" s="116"/>
      <c r="J494" s="116"/>
      <c r="K494" s="116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</row>
    <row r="495" spans="5:59">
      <c r="I495" s="116"/>
      <c r="J495" s="116"/>
      <c r="K495" s="116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</row>
    <row r="496" spans="5:59">
      <c r="I496" s="116"/>
      <c r="J496" s="116"/>
      <c r="K496" s="116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</row>
    <row r="497" spans="9:59">
      <c r="I497" s="116"/>
      <c r="J497" s="116"/>
      <c r="K497" s="116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</row>
    <row r="498" spans="9:59">
      <c r="I498" s="116"/>
      <c r="J498" s="116"/>
      <c r="K498" s="116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</row>
    <row r="499" spans="9:59">
      <c r="I499" s="116"/>
      <c r="J499" s="116"/>
      <c r="K499" s="116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</row>
    <row r="500" spans="9:59">
      <c r="I500" s="116"/>
      <c r="J500" s="116"/>
      <c r="K500" s="116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</row>
    <row r="501" spans="9:59">
      <c r="I501" s="116"/>
      <c r="J501" s="116"/>
      <c r="K501" s="116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</row>
    <row r="502" spans="9:59">
      <c r="I502" s="116"/>
      <c r="J502" s="116"/>
      <c r="K502" s="116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</row>
    <row r="503" spans="9:59">
      <c r="I503" s="116"/>
      <c r="J503" s="116"/>
      <c r="K503" s="116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</row>
    <row r="504" spans="9:59">
      <c r="I504" s="116"/>
      <c r="J504" s="116"/>
      <c r="K504" s="116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</row>
    <row r="505" spans="9:59">
      <c r="I505" s="116"/>
      <c r="J505" s="116"/>
      <c r="K505" s="116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</row>
    <row r="506" spans="9:59">
      <c r="I506" s="116"/>
      <c r="J506" s="116"/>
      <c r="K506" s="116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</row>
    <row r="507" spans="9:59">
      <c r="I507" s="116"/>
      <c r="J507" s="116"/>
      <c r="K507" s="116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</row>
    <row r="508" spans="9:59">
      <c r="I508" s="5"/>
      <c r="J508" s="5"/>
      <c r="K508" s="5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</row>
    <row r="509" spans="9:59">
      <c r="I509" s="5"/>
      <c r="J509" s="5"/>
      <c r="K509" s="5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</row>
    <row r="510" spans="9:59">
      <c r="I510" s="5"/>
      <c r="J510" s="5"/>
      <c r="K510" s="5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</row>
    <row r="511" spans="9:59">
      <c r="I511" s="5"/>
      <c r="J511" s="5"/>
      <c r="K511" s="5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</row>
    <row r="512" spans="9:59">
      <c r="I512" s="5"/>
      <c r="J512" s="5"/>
      <c r="K512" s="5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</row>
    <row r="513" spans="1:59">
      <c r="I513" s="5"/>
      <c r="J513" s="5"/>
      <c r="K513" s="5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</row>
    <row r="514" spans="1:59">
      <c r="I514" s="5"/>
      <c r="J514" s="5"/>
      <c r="K514" s="5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</row>
    <row r="515" spans="1:59">
      <c r="I515" s="5"/>
      <c r="J515" s="5"/>
      <c r="K515" s="5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</row>
    <row r="516" spans="1:59">
      <c r="I516" s="5"/>
      <c r="J516" s="5"/>
      <c r="K516" s="5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</row>
    <row r="517" spans="1:59">
      <c r="E517" s="101"/>
      <c r="F517" s="101"/>
      <c r="G517" s="101"/>
      <c r="H517" s="101"/>
      <c r="I517" s="5"/>
      <c r="J517" s="5"/>
      <c r="K517" s="5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</row>
    <row r="518" spans="1:59">
      <c r="E518" s="101"/>
      <c r="F518" s="101"/>
      <c r="G518" s="101"/>
      <c r="H518" s="101"/>
      <c r="I518" s="5"/>
      <c r="J518" s="5"/>
      <c r="K518" s="5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</row>
    <row r="519" spans="1:59">
      <c r="E519" s="101"/>
      <c r="F519" s="101"/>
      <c r="G519" s="101"/>
      <c r="H519" s="101"/>
      <c r="I519" s="5"/>
      <c r="J519" s="5"/>
      <c r="K519" s="5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</row>
    <row r="520" spans="1:59">
      <c r="E520" s="101"/>
      <c r="F520" s="101"/>
      <c r="G520" s="101"/>
      <c r="H520" s="101"/>
      <c r="I520" s="5"/>
      <c r="J520" s="5"/>
      <c r="K520" s="5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</row>
    <row r="521" spans="1:59">
      <c r="A521" s="101"/>
      <c r="B521" s="109"/>
      <c r="C521" s="101"/>
      <c r="D521" s="101"/>
      <c r="E521" s="101"/>
      <c r="F521" s="101"/>
      <c r="G521" s="101"/>
      <c r="H521" s="101"/>
      <c r="I521" s="5"/>
      <c r="J521" s="5"/>
      <c r="K521" s="5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</row>
    <row r="522" spans="1:59">
      <c r="A522" s="101"/>
      <c r="B522" s="109"/>
      <c r="C522" s="101"/>
      <c r="D522" s="101"/>
      <c r="E522" s="101"/>
      <c r="F522" s="101"/>
      <c r="G522" s="101"/>
      <c r="H522" s="101"/>
      <c r="I522" s="5"/>
      <c r="J522" s="5"/>
      <c r="K522" s="5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</row>
    <row r="523" spans="1:59">
      <c r="I523" s="5"/>
      <c r="J523" s="5"/>
      <c r="K523" s="5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</row>
    <row r="524" spans="1:59">
      <c r="I524" s="5"/>
      <c r="J524" s="5"/>
      <c r="K524" s="5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</row>
    <row r="525" spans="1:59">
      <c r="I525" s="5"/>
      <c r="J525" s="5"/>
      <c r="K525" s="5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</row>
    <row r="526" spans="1:59">
      <c r="I526" s="5"/>
      <c r="J526" s="5"/>
      <c r="K526" s="5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</row>
    <row r="527" spans="1:59">
      <c r="I527" s="5"/>
      <c r="J527" s="5"/>
      <c r="K527" s="5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</row>
    <row r="528" spans="1:59">
      <c r="I528" s="5"/>
      <c r="J528" s="5"/>
      <c r="K528" s="5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</row>
    <row r="529" spans="9:59">
      <c r="I529" s="5"/>
      <c r="J529" s="5"/>
      <c r="K529" s="5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</row>
    <row r="530" spans="9:59">
      <c r="I530" s="5"/>
      <c r="J530" s="5"/>
      <c r="K530" s="5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</row>
    <row r="531" spans="9:59">
      <c r="I531" s="5"/>
      <c r="J531" s="5"/>
      <c r="K531" s="5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</row>
    <row r="532" spans="9:59">
      <c r="I532" s="5"/>
      <c r="J532" s="5"/>
      <c r="K532" s="5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</row>
    <row r="533" spans="9:59">
      <c r="I533" s="5"/>
      <c r="J533" s="5"/>
      <c r="K533" s="5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</row>
    <row r="534" spans="9:59">
      <c r="I534" s="5"/>
      <c r="J534" s="5"/>
      <c r="K534" s="5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</row>
    <row r="535" spans="9:59">
      <c r="I535" s="5"/>
      <c r="J535" s="5"/>
      <c r="K535" s="5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</row>
    <row r="536" spans="9:59">
      <c r="I536" s="5"/>
      <c r="J536" s="5"/>
      <c r="K536" s="5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</row>
    <row r="537" spans="9:59">
      <c r="I537" s="5"/>
      <c r="J537" s="5"/>
      <c r="K537" s="5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</row>
    <row r="538" spans="9:59">
      <c r="I538" s="5"/>
      <c r="J538" s="5"/>
      <c r="K538" s="5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</row>
    <row r="539" spans="9:59">
      <c r="I539" s="5"/>
      <c r="J539" s="5"/>
      <c r="K539" s="5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</row>
    <row r="540" spans="9:59">
      <c r="I540" s="5"/>
      <c r="J540" s="5"/>
      <c r="K540" s="5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</row>
    <row r="541" spans="9:59">
      <c r="I541" s="5"/>
      <c r="J541" s="5"/>
      <c r="K541" s="5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</row>
    <row r="542" spans="9:59">
      <c r="I542" s="5"/>
      <c r="J542" s="5"/>
      <c r="K542" s="5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</row>
    <row r="543" spans="9:59">
      <c r="I543" s="5"/>
      <c r="J543" s="5"/>
      <c r="K543" s="5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</row>
    <row r="544" spans="9:59">
      <c r="I544" s="5"/>
      <c r="J544" s="5"/>
      <c r="K544" s="5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</row>
    <row r="545" spans="9:59">
      <c r="I545" s="5"/>
      <c r="J545" s="5"/>
      <c r="K545" s="5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</row>
    <row r="546" spans="9:59">
      <c r="I546" s="5"/>
      <c r="J546" s="5"/>
      <c r="K546" s="5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</row>
    <row r="547" spans="9:59">
      <c r="I547" s="5"/>
      <c r="J547" s="5"/>
      <c r="K547" s="5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</row>
    <row r="548" spans="9:59">
      <c r="I548" s="5"/>
      <c r="J548" s="5"/>
      <c r="K548" s="5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</row>
    <row r="549" spans="9:59">
      <c r="I549" s="5"/>
      <c r="J549" s="5"/>
      <c r="K549" s="5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</row>
    <row r="550" spans="9:59">
      <c r="I550" s="5"/>
      <c r="J550" s="5"/>
      <c r="K550" s="5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</row>
    <row r="551" spans="9:59">
      <c r="I551" s="5"/>
      <c r="J551" s="5"/>
      <c r="K551" s="5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</row>
    <row r="552" spans="9:59">
      <c r="I552" s="5"/>
      <c r="J552" s="5"/>
      <c r="K552" s="5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</row>
    <row r="553" spans="9:59">
      <c r="I553" s="5"/>
      <c r="J553" s="5"/>
      <c r="K553" s="5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</row>
    <row r="554" spans="9:59">
      <c r="I554" s="5"/>
      <c r="J554" s="5"/>
      <c r="K554" s="5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</row>
    <row r="555" spans="9:59">
      <c r="I555" s="5"/>
      <c r="J555" s="5"/>
      <c r="K555" s="5"/>
    </row>
    <row r="556" spans="9:59">
      <c r="I556" s="5"/>
      <c r="J556" s="5"/>
      <c r="K556" s="5"/>
    </row>
    <row r="557" spans="9:59">
      <c r="I557" s="5"/>
      <c r="J557" s="5"/>
      <c r="K557" s="5"/>
    </row>
    <row r="558" spans="9:59">
      <c r="I558" s="5"/>
      <c r="J558" s="5"/>
      <c r="K558" s="5"/>
    </row>
    <row r="559" spans="9:59">
      <c r="I559" s="5"/>
      <c r="J559" s="5"/>
      <c r="K559" s="5"/>
    </row>
    <row r="560" spans="9:59">
      <c r="I560" s="5"/>
      <c r="J560" s="5"/>
      <c r="K560" s="5"/>
    </row>
    <row r="561" spans="9:11">
      <c r="I561" s="5"/>
      <c r="J561" s="5"/>
      <c r="K561" s="5"/>
    </row>
    <row r="562" spans="9:11">
      <c r="I562" s="5"/>
      <c r="J562" s="5"/>
      <c r="K562" s="5"/>
    </row>
    <row r="563" spans="9:11">
      <c r="I563" s="5"/>
      <c r="J563" s="5"/>
      <c r="K563" s="5"/>
    </row>
    <row r="564" spans="9:11">
      <c r="I564" s="5"/>
      <c r="J564" s="5"/>
      <c r="K564" s="5"/>
    </row>
    <row r="565" spans="9:11">
      <c r="I565" s="5"/>
      <c r="J565" s="5"/>
      <c r="K565" s="5"/>
    </row>
    <row r="566" spans="9:11">
      <c r="I566" s="5"/>
      <c r="J566" s="5"/>
      <c r="K566" s="5"/>
    </row>
    <row r="567" spans="9:11">
      <c r="I567" s="5"/>
      <c r="J567" s="5"/>
      <c r="K567" s="5"/>
    </row>
    <row r="568" spans="9:11">
      <c r="I568" s="5"/>
      <c r="J568" s="5"/>
      <c r="K568" s="5"/>
    </row>
    <row r="569" spans="9:11">
      <c r="I569" s="5"/>
      <c r="J569" s="5"/>
      <c r="K569" s="5"/>
    </row>
    <row r="570" spans="9:11">
      <c r="I570" s="5"/>
      <c r="J570" s="5"/>
      <c r="K570" s="5"/>
    </row>
    <row r="571" spans="9:11">
      <c r="I571" s="5"/>
      <c r="J571" s="5"/>
      <c r="K571" s="5"/>
    </row>
    <row r="572" spans="9:11">
      <c r="I572" s="5"/>
      <c r="J572" s="5"/>
      <c r="K572" s="5"/>
    </row>
    <row r="573" spans="9:11">
      <c r="I573" s="5"/>
      <c r="J573" s="5"/>
      <c r="K573" s="5"/>
    </row>
    <row r="574" spans="9:11">
      <c r="I574" s="5"/>
      <c r="J574" s="5"/>
      <c r="K574" s="5"/>
    </row>
    <row r="575" spans="9:11">
      <c r="I575" s="5"/>
      <c r="J575" s="5"/>
      <c r="K575" s="5"/>
    </row>
    <row r="576" spans="9:11">
      <c r="I576" s="5"/>
      <c r="J576" s="5"/>
      <c r="K576" s="5"/>
    </row>
    <row r="577" spans="9:11">
      <c r="I577" s="5"/>
      <c r="J577" s="5"/>
      <c r="K577" s="5"/>
    </row>
    <row r="578" spans="9:11">
      <c r="I578" s="5"/>
      <c r="J578" s="5"/>
      <c r="K578" s="5"/>
    </row>
    <row r="579" spans="9:11">
      <c r="I579" s="5"/>
      <c r="J579" s="5"/>
      <c r="K579" s="5"/>
    </row>
    <row r="580" spans="9:11">
      <c r="I580" s="5"/>
      <c r="J580" s="5"/>
      <c r="K580" s="5"/>
    </row>
    <row r="581" spans="9:11">
      <c r="I581" s="5"/>
      <c r="J581" s="5"/>
      <c r="K581" s="5"/>
    </row>
    <row r="582" spans="9:11">
      <c r="I582" s="5"/>
      <c r="J582" s="5"/>
      <c r="K582" s="5"/>
    </row>
    <row r="583" spans="9:11">
      <c r="I583" s="5"/>
      <c r="J583" s="5"/>
      <c r="K583" s="5"/>
    </row>
    <row r="584" spans="9:11">
      <c r="I584" s="5"/>
      <c r="J584" s="5"/>
      <c r="K584" s="5"/>
    </row>
    <row r="585" spans="9:11">
      <c r="I585" s="5"/>
      <c r="J585" s="5"/>
      <c r="K585" s="5"/>
    </row>
    <row r="586" spans="9:11">
      <c r="I586" s="5"/>
      <c r="J586" s="5"/>
      <c r="K586" s="5"/>
    </row>
    <row r="587" spans="9:11">
      <c r="I587" s="5"/>
      <c r="J587" s="5"/>
      <c r="K587" s="5"/>
    </row>
    <row r="588" spans="9:11">
      <c r="I588" s="5"/>
      <c r="J588" s="5"/>
      <c r="K588" s="5"/>
    </row>
    <row r="589" spans="9:11">
      <c r="I589" s="5"/>
      <c r="J589" s="5"/>
      <c r="K589" s="5"/>
    </row>
    <row r="590" spans="9:11">
      <c r="I590" s="5"/>
      <c r="J590" s="5"/>
      <c r="K590" s="5"/>
    </row>
    <row r="591" spans="9:11">
      <c r="I591" s="5"/>
      <c r="J591" s="5"/>
      <c r="K591" s="5"/>
    </row>
    <row r="592" spans="9:11">
      <c r="I592" s="5"/>
      <c r="J592" s="5"/>
      <c r="K592" s="5"/>
    </row>
    <row r="593" spans="9:11">
      <c r="I593" s="5"/>
      <c r="J593" s="5"/>
      <c r="K593" s="5"/>
    </row>
    <row r="594" spans="9:11">
      <c r="I594" s="5"/>
      <c r="J594" s="5"/>
      <c r="K594" s="5"/>
    </row>
    <row r="595" spans="9:11">
      <c r="I595" s="5"/>
      <c r="J595" s="5"/>
      <c r="K595" s="5"/>
    </row>
    <row r="596" spans="9:11">
      <c r="I596" s="5"/>
      <c r="J596" s="5"/>
      <c r="K596" s="5"/>
    </row>
    <row r="597" spans="9:11">
      <c r="I597" s="5"/>
      <c r="J597" s="5"/>
      <c r="K597" s="5"/>
    </row>
    <row r="598" spans="9:11">
      <c r="I598" s="5"/>
      <c r="J598" s="5"/>
      <c r="K598" s="5"/>
    </row>
    <row r="599" spans="9:11">
      <c r="I599" s="5"/>
      <c r="J599" s="5"/>
      <c r="K599" s="5"/>
    </row>
    <row r="600" spans="9:11">
      <c r="I600" s="5"/>
      <c r="J600" s="5"/>
      <c r="K600" s="5"/>
    </row>
    <row r="601" spans="9:11">
      <c r="I601" s="5"/>
      <c r="J601" s="5"/>
      <c r="K601" s="5"/>
    </row>
    <row r="602" spans="9:11">
      <c r="I602" s="5"/>
      <c r="J602" s="5"/>
      <c r="K602" s="5"/>
    </row>
    <row r="603" spans="9:11">
      <c r="I603" s="5"/>
      <c r="J603" s="5"/>
      <c r="K603" s="5"/>
    </row>
    <row r="604" spans="9:11">
      <c r="I604" s="5"/>
      <c r="J604" s="5"/>
      <c r="K604" s="5"/>
    </row>
    <row r="605" spans="9:11">
      <c r="I605" s="5"/>
      <c r="J605" s="5"/>
      <c r="K605" s="5"/>
    </row>
    <row r="606" spans="9:11">
      <c r="I606" s="5"/>
      <c r="J606" s="5"/>
      <c r="K606" s="5"/>
    </row>
    <row r="607" spans="9:11">
      <c r="I607" s="5"/>
      <c r="J607" s="5"/>
      <c r="K607" s="5"/>
    </row>
    <row r="608" spans="9:11">
      <c r="I608" s="5"/>
      <c r="J608" s="5"/>
      <c r="K608" s="5"/>
    </row>
    <row r="609" spans="9:11">
      <c r="I609" s="5"/>
      <c r="J609" s="5"/>
      <c r="K609" s="5"/>
    </row>
    <row r="610" spans="9:11">
      <c r="I610" s="5"/>
      <c r="J610" s="5"/>
      <c r="K610" s="5"/>
    </row>
    <row r="611" spans="9:11">
      <c r="I611" s="5"/>
      <c r="J611" s="5"/>
      <c r="K611" s="5"/>
    </row>
    <row r="612" spans="9:11">
      <c r="I612" s="5"/>
      <c r="J612" s="5"/>
      <c r="K612" s="5"/>
    </row>
    <row r="613" spans="9:11">
      <c r="I613" s="5"/>
      <c r="J613" s="5"/>
      <c r="K613" s="5"/>
    </row>
    <row r="614" spans="9:11">
      <c r="I614" s="5"/>
      <c r="J614" s="5"/>
      <c r="K614" s="5"/>
    </row>
    <row r="615" spans="9:11">
      <c r="I615" s="5"/>
      <c r="J615" s="5"/>
      <c r="K615" s="5"/>
    </row>
    <row r="616" spans="9:11">
      <c r="I616" s="5"/>
      <c r="J616" s="5"/>
      <c r="K616" s="5"/>
    </row>
    <row r="617" spans="9:11">
      <c r="I617" s="5"/>
      <c r="J617" s="5"/>
      <c r="K617" s="5"/>
    </row>
    <row r="618" spans="9:11">
      <c r="I618" s="5"/>
      <c r="J618" s="5"/>
      <c r="K618" s="5"/>
    </row>
    <row r="619" spans="9:11">
      <c r="I619" s="5"/>
      <c r="J619" s="5"/>
      <c r="K619" s="5"/>
    </row>
    <row r="620" spans="9:11">
      <c r="I620" s="5"/>
      <c r="J620" s="5"/>
      <c r="K620" s="5"/>
    </row>
    <row r="621" spans="9:11">
      <c r="I621" s="5"/>
      <c r="J621" s="5"/>
      <c r="K621" s="5"/>
    </row>
    <row r="622" spans="9:11">
      <c r="I622" s="5"/>
      <c r="J622" s="5"/>
      <c r="K622" s="5"/>
    </row>
    <row r="623" spans="9:11">
      <c r="I623" s="5"/>
      <c r="J623" s="5"/>
      <c r="K623" s="5"/>
    </row>
    <row r="624" spans="9:11">
      <c r="I624" s="5"/>
      <c r="J624" s="5"/>
      <c r="K624" s="5"/>
    </row>
    <row r="625" spans="9:11">
      <c r="I625" s="5"/>
      <c r="J625" s="5"/>
      <c r="K625" s="5"/>
    </row>
    <row r="626" spans="9:11">
      <c r="I626" s="5"/>
      <c r="J626" s="5"/>
      <c r="K626" s="5"/>
    </row>
    <row r="627" spans="9:11">
      <c r="I627" s="5"/>
      <c r="J627" s="5"/>
      <c r="K627" s="5"/>
    </row>
    <row r="628" spans="9:11">
      <c r="I628" s="5"/>
      <c r="J628" s="5"/>
      <c r="K628" s="5"/>
    </row>
    <row r="629" spans="9:11">
      <c r="I629" s="5"/>
      <c r="J629" s="5"/>
      <c r="K629" s="5"/>
    </row>
    <row r="630" spans="9:11">
      <c r="I630" s="5"/>
      <c r="J630" s="5"/>
      <c r="K630" s="5"/>
    </row>
    <row r="631" spans="9:11">
      <c r="I631" s="5"/>
      <c r="J631" s="5"/>
      <c r="K631" s="5"/>
    </row>
    <row r="632" spans="9:11">
      <c r="I632" s="5"/>
      <c r="J632" s="5"/>
      <c r="K632" s="5"/>
    </row>
    <row r="633" spans="9:11">
      <c r="I633" s="5"/>
      <c r="J633" s="5"/>
      <c r="K633" s="5"/>
    </row>
    <row r="634" spans="9:11">
      <c r="I634" s="5"/>
      <c r="J634" s="5"/>
      <c r="K634" s="5"/>
    </row>
    <row r="635" spans="9:11">
      <c r="I635" s="5"/>
      <c r="J635" s="5"/>
      <c r="K635" s="5"/>
    </row>
    <row r="636" spans="9:11">
      <c r="I636" s="5"/>
      <c r="J636" s="5"/>
      <c r="K636" s="5"/>
    </row>
    <row r="637" spans="9:11">
      <c r="I637" s="5"/>
      <c r="J637" s="5"/>
      <c r="K637" s="5"/>
    </row>
    <row r="638" spans="9:11">
      <c r="I638" s="5"/>
      <c r="J638" s="5"/>
      <c r="K638" s="5"/>
    </row>
    <row r="639" spans="9:11">
      <c r="I639" s="5"/>
      <c r="J639" s="5"/>
      <c r="K639" s="5"/>
    </row>
    <row r="640" spans="9:11">
      <c r="I640" s="5"/>
      <c r="J640" s="5"/>
      <c r="K640" s="5"/>
    </row>
    <row r="641" spans="9:11">
      <c r="I641" s="5"/>
      <c r="J641" s="5"/>
      <c r="K641" s="5"/>
    </row>
    <row r="642" spans="9:11">
      <c r="I642" s="5"/>
      <c r="J642" s="5"/>
      <c r="K642" s="5"/>
    </row>
    <row r="643" spans="9:11">
      <c r="I643" s="5"/>
      <c r="J643" s="5"/>
      <c r="K643" s="5"/>
    </row>
    <row r="644" spans="9:11">
      <c r="I644" s="5"/>
      <c r="J644" s="5"/>
      <c r="K644" s="5"/>
    </row>
    <row r="645" spans="9:11">
      <c r="I645" s="5"/>
      <c r="J645" s="5"/>
      <c r="K645" s="5"/>
    </row>
    <row r="646" spans="9:11">
      <c r="I646" s="5"/>
      <c r="J646" s="5"/>
      <c r="K646" s="5"/>
    </row>
    <row r="647" spans="9:11">
      <c r="I647" s="5"/>
      <c r="J647" s="5"/>
      <c r="K647" s="5"/>
    </row>
    <row r="648" spans="9:11">
      <c r="I648" s="5"/>
      <c r="J648" s="5"/>
      <c r="K648" s="5"/>
    </row>
    <row r="649" spans="9:11">
      <c r="I649" s="5"/>
      <c r="J649" s="5"/>
      <c r="K649" s="5"/>
    </row>
    <row r="650" spans="9:11">
      <c r="I650" s="5"/>
      <c r="J650" s="5"/>
      <c r="K650" s="5"/>
    </row>
    <row r="651" spans="9:11">
      <c r="I651" s="5"/>
      <c r="J651" s="5"/>
      <c r="K651" s="5"/>
    </row>
    <row r="652" spans="9:11">
      <c r="I652" s="5"/>
      <c r="J652" s="5"/>
      <c r="K652" s="5"/>
    </row>
    <row r="653" spans="9:11">
      <c r="I653" s="5"/>
      <c r="J653" s="5"/>
      <c r="K653" s="5"/>
    </row>
    <row r="654" spans="9:11">
      <c r="I654" s="5"/>
      <c r="J654" s="5"/>
      <c r="K654" s="5"/>
    </row>
    <row r="655" spans="9:11">
      <c r="I655" s="5"/>
      <c r="J655" s="5"/>
      <c r="K655" s="5"/>
    </row>
    <row r="656" spans="9:11">
      <c r="I656" s="5"/>
      <c r="J656" s="5"/>
      <c r="K656" s="5"/>
    </row>
    <row r="657" spans="9:11">
      <c r="I657" s="5"/>
      <c r="J657" s="5"/>
      <c r="K657" s="5"/>
    </row>
    <row r="658" spans="9:11">
      <c r="I658" s="5"/>
      <c r="J658" s="5"/>
      <c r="K658" s="5"/>
    </row>
    <row r="659" spans="9:11">
      <c r="I659" s="5"/>
      <c r="J659" s="5"/>
      <c r="K659" s="5"/>
    </row>
    <row r="660" spans="9:11">
      <c r="I660" s="5"/>
      <c r="J660" s="5"/>
      <c r="K660" s="5"/>
    </row>
    <row r="661" spans="9:11">
      <c r="I661" s="5"/>
      <c r="J661" s="5"/>
      <c r="K661" s="5"/>
    </row>
    <row r="662" spans="9:11">
      <c r="I662" s="5"/>
      <c r="J662" s="5"/>
      <c r="K662" s="5"/>
    </row>
    <row r="663" spans="9:11">
      <c r="I663" s="5"/>
      <c r="J663" s="5"/>
      <c r="K663" s="5"/>
    </row>
    <row r="664" spans="9:11">
      <c r="I664" s="5"/>
      <c r="J664" s="5"/>
      <c r="K664" s="5"/>
    </row>
    <row r="665" spans="9:11">
      <c r="I665" s="5"/>
      <c r="J665" s="5"/>
      <c r="K665" s="5"/>
    </row>
    <row r="666" spans="9:11">
      <c r="I666" s="5"/>
      <c r="J666" s="5"/>
      <c r="K666" s="5"/>
    </row>
    <row r="667" spans="9:11">
      <c r="I667" s="5"/>
      <c r="J667" s="5"/>
      <c r="K667" s="5"/>
    </row>
    <row r="668" spans="9:11">
      <c r="I668" s="5"/>
      <c r="J668" s="5"/>
      <c r="K668" s="5"/>
    </row>
    <row r="669" spans="9:11">
      <c r="I669" s="5"/>
      <c r="J669" s="5"/>
      <c r="K669" s="5"/>
    </row>
    <row r="670" spans="9:11">
      <c r="I670" s="5"/>
      <c r="J670" s="5"/>
      <c r="K670" s="5"/>
    </row>
    <row r="671" spans="9:11">
      <c r="I671" s="5"/>
      <c r="J671" s="5"/>
      <c r="K671" s="5"/>
    </row>
    <row r="672" spans="9:11">
      <c r="I672" s="5"/>
      <c r="J672" s="5"/>
      <c r="K672" s="5"/>
    </row>
    <row r="673" spans="9:11">
      <c r="I673" s="5"/>
      <c r="J673" s="5"/>
      <c r="K673" s="5"/>
    </row>
    <row r="674" spans="9:11">
      <c r="I674" s="5"/>
      <c r="J674" s="5"/>
      <c r="K674" s="5"/>
    </row>
    <row r="675" spans="9:11">
      <c r="I675" s="5"/>
      <c r="J675" s="5"/>
      <c r="K675" s="5"/>
    </row>
    <row r="676" spans="9:11">
      <c r="I676" s="5"/>
      <c r="J676" s="5"/>
      <c r="K676" s="5"/>
    </row>
    <row r="677" spans="9:11">
      <c r="I677" s="5"/>
      <c r="J677" s="5"/>
      <c r="K677" s="5"/>
    </row>
    <row r="678" spans="9:11">
      <c r="I678" s="5"/>
      <c r="J678" s="5"/>
      <c r="K678" s="5"/>
    </row>
    <row r="679" spans="9:11">
      <c r="I679" s="5"/>
      <c r="J679" s="5"/>
      <c r="K679" s="5"/>
    </row>
    <row r="680" spans="9:11">
      <c r="I680" s="5"/>
      <c r="J680" s="5"/>
      <c r="K680" s="5"/>
    </row>
    <row r="681" spans="9:11">
      <c r="I681" s="5"/>
      <c r="J681" s="5"/>
      <c r="K681" s="5"/>
    </row>
    <row r="682" spans="9:11">
      <c r="I682" s="5"/>
      <c r="J682" s="5"/>
      <c r="K682" s="5"/>
    </row>
    <row r="683" spans="9:11">
      <c r="I683" s="5"/>
      <c r="J683" s="5"/>
      <c r="K683" s="5"/>
    </row>
    <row r="684" spans="9:11">
      <c r="I684" s="5"/>
      <c r="J684" s="5"/>
      <c r="K684" s="5"/>
    </row>
    <row r="685" spans="9:11">
      <c r="I685" s="5"/>
      <c r="J685" s="5"/>
      <c r="K685" s="5"/>
    </row>
    <row r="686" spans="9:11">
      <c r="I686" s="5"/>
      <c r="J686" s="5"/>
      <c r="K686" s="5"/>
    </row>
    <row r="687" spans="9:11">
      <c r="I687" s="5"/>
      <c r="J687" s="5"/>
      <c r="K687" s="5"/>
    </row>
    <row r="688" spans="9:11">
      <c r="I688" s="5"/>
      <c r="J688" s="5"/>
      <c r="K688" s="5"/>
    </row>
    <row r="689" spans="9:11">
      <c r="I689" s="5"/>
      <c r="J689" s="5"/>
      <c r="K689" s="5"/>
    </row>
    <row r="690" spans="9:11">
      <c r="I690" s="5"/>
      <c r="J690" s="5"/>
      <c r="K690" s="5"/>
    </row>
    <row r="691" spans="9:11">
      <c r="I691" s="5"/>
      <c r="J691" s="5"/>
      <c r="K691" s="5"/>
    </row>
    <row r="692" spans="9:11">
      <c r="I692" s="5"/>
      <c r="J692" s="5"/>
      <c r="K692" s="5"/>
    </row>
    <row r="693" spans="9:11">
      <c r="I693" s="5"/>
      <c r="J693" s="5"/>
      <c r="K693" s="5"/>
    </row>
    <row r="694" spans="9:11">
      <c r="I694" s="5"/>
      <c r="J694" s="5"/>
      <c r="K694" s="5"/>
    </row>
    <row r="695" spans="9:11">
      <c r="I695" s="5"/>
      <c r="J695" s="5"/>
      <c r="K695" s="5"/>
    </row>
    <row r="696" spans="9:11">
      <c r="I696" s="5"/>
      <c r="J696" s="5"/>
      <c r="K696" s="5"/>
    </row>
    <row r="697" spans="9:11">
      <c r="I697" s="5"/>
      <c r="J697" s="5"/>
      <c r="K697" s="5"/>
    </row>
    <row r="698" spans="9:11">
      <c r="I698" s="5"/>
      <c r="J698" s="5"/>
      <c r="K698" s="5"/>
    </row>
    <row r="699" spans="9:11">
      <c r="I699" s="5"/>
      <c r="J699" s="5"/>
      <c r="K699" s="5"/>
    </row>
    <row r="700" spans="9:11">
      <c r="I700" s="5"/>
      <c r="J700" s="5"/>
      <c r="K700" s="5"/>
    </row>
    <row r="701" spans="9:11">
      <c r="I701" s="5"/>
      <c r="J701" s="5"/>
      <c r="K701" s="5"/>
    </row>
    <row r="702" spans="9:11">
      <c r="I702" s="5"/>
      <c r="J702" s="5"/>
      <c r="K702" s="5"/>
    </row>
    <row r="703" spans="9:11">
      <c r="I703" s="5"/>
      <c r="J703" s="5"/>
      <c r="K703" s="5"/>
    </row>
    <row r="704" spans="9:11">
      <c r="I704" s="5"/>
      <c r="J704" s="5"/>
      <c r="K704" s="5"/>
    </row>
    <row r="705" spans="9:11">
      <c r="I705" s="5"/>
      <c r="J705" s="5"/>
      <c r="K705" s="5"/>
    </row>
    <row r="706" spans="9:11">
      <c r="I706" s="5"/>
      <c r="J706" s="5"/>
      <c r="K706" s="5"/>
    </row>
    <row r="707" spans="9:11">
      <c r="I707" s="5"/>
      <c r="J707" s="5"/>
      <c r="K707" s="5"/>
    </row>
    <row r="708" spans="9:11">
      <c r="I708" s="5"/>
      <c r="J708" s="5"/>
      <c r="K708" s="5"/>
    </row>
    <row r="709" spans="9:11">
      <c r="I709" s="5"/>
      <c r="J709" s="5"/>
      <c r="K709" s="5"/>
    </row>
    <row r="710" spans="9:11">
      <c r="I710" s="5"/>
      <c r="J710" s="5"/>
      <c r="K710" s="5"/>
    </row>
    <row r="711" spans="9:11">
      <c r="I711" s="5"/>
      <c r="J711" s="5"/>
      <c r="K711" s="5"/>
    </row>
    <row r="712" spans="9:11">
      <c r="I712" s="5"/>
      <c r="J712" s="5"/>
      <c r="K712" s="5"/>
    </row>
    <row r="713" spans="9:11">
      <c r="I713" s="5"/>
      <c r="J713" s="5"/>
      <c r="K713" s="5"/>
    </row>
    <row r="714" spans="9:11">
      <c r="I714" s="5"/>
      <c r="J714" s="5"/>
      <c r="K714" s="5"/>
    </row>
    <row r="715" spans="9:11">
      <c r="I715" s="5"/>
      <c r="J715" s="5"/>
      <c r="K715" s="5"/>
    </row>
    <row r="716" spans="9:11">
      <c r="I716" s="5"/>
      <c r="J716" s="5"/>
      <c r="K716" s="5"/>
    </row>
    <row r="717" spans="9:11">
      <c r="I717" s="5"/>
      <c r="J717" s="5"/>
      <c r="K717" s="5"/>
    </row>
    <row r="718" spans="9:11">
      <c r="I718" s="5"/>
      <c r="J718" s="5"/>
      <c r="K718" s="5"/>
    </row>
    <row r="719" spans="9:11">
      <c r="I719" s="5"/>
      <c r="J719" s="5"/>
      <c r="K719" s="5"/>
    </row>
    <row r="720" spans="9:11">
      <c r="I720" s="5"/>
      <c r="J720" s="5"/>
      <c r="K720" s="5"/>
    </row>
    <row r="721" spans="9:11">
      <c r="I721" s="5"/>
      <c r="J721" s="5"/>
      <c r="K721" s="5"/>
    </row>
    <row r="722" spans="9:11">
      <c r="I722" s="5"/>
      <c r="J722" s="5"/>
      <c r="K722" s="5"/>
    </row>
    <row r="723" spans="9:11">
      <c r="I723" s="5"/>
      <c r="J723" s="5"/>
      <c r="K723" s="5"/>
    </row>
    <row r="724" spans="9:11">
      <c r="I724" s="5"/>
      <c r="J724" s="5"/>
      <c r="K724" s="5"/>
    </row>
    <row r="725" spans="9:11">
      <c r="I725" s="5"/>
      <c r="J725" s="5"/>
      <c r="K725" s="5"/>
    </row>
    <row r="726" spans="9:11">
      <c r="I726" s="5"/>
      <c r="J726" s="5"/>
      <c r="K726" s="5"/>
    </row>
    <row r="727" spans="9:11">
      <c r="I727" s="5"/>
      <c r="J727" s="5"/>
      <c r="K727" s="5"/>
    </row>
    <row r="728" spans="9:11">
      <c r="I728" s="5"/>
      <c r="J728" s="5"/>
      <c r="K728" s="5"/>
    </row>
    <row r="729" spans="9:11">
      <c r="I729" s="5"/>
      <c r="J729" s="5"/>
      <c r="K729" s="5"/>
    </row>
    <row r="730" spans="9:11">
      <c r="I730" s="5"/>
      <c r="J730" s="5"/>
      <c r="K730" s="5"/>
    </row>
    <row r="731" spans="9:11">
      <c r="I731" s="5"/>
      <c r="J731" s="5"/>
      <c r="K731" s="5"/>
    </row>
    <row r="732" spans="9:11">
      <c r="I732" s="5"/>
      <c r="J732" s="5"/>
      <c r="K732" s="5"/>
    </row>
    <row r="733" spans="9:11">
      <c r="I733" s="5"/>
      <c r="J733" s="5"/>
      <c r="K733" s="5"/>
    </row>
    <row r="734" spans="9:11">
      <c r="I734" s="5"/>
      <c r="J734" s="5"/>
      <c r="K734" s="5"/>
    </row>
    <row r="735" spans="9:11">
      <c r="I735" s="5"/>
      <c r="J735" s="5"/>
      <c r="K735" s="5"/>
    </row>
    <row r="953" spans="9:11">
      <c r="I953" s="5"/>
      <c r="J953" s="5"/>
      <c r="K953" s="5"/>
    </row>
    <row r="954" spans="9:11">
      <c r="I954" s="5"/>
      <c r="J954" s="5"/>
      <c r="K954" s="5"/>
    </row>
  </sheetData>
  <phoneticPr fontId="51" type="noConversion"/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763"/>
  <sheetViews>
    <sheetView tabSelected="1" workbookViewId="0">
      <selection activeCell="J18" sqref="J18"/>
    </sheetView>
  </sheetViews>
  <sheetFormatPr defaultRowHeight="15"/>
  <cols>
    <col min="1" max="1" width="8.7109375" customWidth="1"/>
    <col min="2" max="2" width="34" customWidth="1"/>
    <col min="3" max="3" width="8.5703125" style="1" customWidth="1"/>
    <col min="4" max="4" width="7.42578125" style="1" customWidth="1"/>
    <col min="5" max="5" width="7.85546875" style="1" customWidth="1"/>
    <col min="6" max="6" width="9.140625" style="1" customWidth="1"/>
    <col min="7" max="7" width="9" style="1" customWidth="1"/>
    <col min="8" max="8" width="7.28515625" style="1" customWidth="1"/>
    <col min="9" max="9" width="7.5703125" style="1" customWidth="1"/>
  </cols>
  <sheetData>
    <row r="1" spans="1:9" ht="7.5" customHeight="1"/>
    <row r="3" spans="1:9" ht="12.75" customHeight="1"/>
    <row r="6" spans="1:9">
      <c r="E6"/>
      <c r="F6" s="2"/>
      <c r="I6"/>
    </row>
    <row r="7" spans="1:9">
      <c r="F7"/>
      <c r="I7"/>
    </row>
    <row r="8" spans="1:9">
      <c r="E8"/>
      <c r="F8"/>
      <c r="G8"/>
      <c r="H8"/>
      <c r="I8"/>
    </row>
    <row r="9" spans="1:9">
      <c r="E9"/>
      <c r="F9"/>
      <c r="H9" s="12"/>
    </row>
    <row r="10" spans="1:9">
      <c r="E10"/>
      <c r="F10"/>
      <c r="G10"/>
      <c r="H10"/>
      <c r="I10"/>
    </row>
    <row r="11" spans="1:9">
      <c r="H11" s="2"/>
      <c r="I11" s="2"/>
    </row>
    <row r="12" spans="1:9">
      <c r="E12"/>
      <c r="F12"/>
      <c r="G12"/>
      <c r="H12" s="2"/>
      <c r="I12" s="2"/>
    </row>
    <row r="13" spans="1:9">
      <c r="H13"/>
      <c r="I13"/>
    </row>
    <row r="14" spans="1:9">
      <c r="A14" s="11"/>
      <c r="E14" s="17"/>
      <c r="F14" s="17"/>
      <c r="G14" s="17"/>
      <c r="H14"/>
    </row>
    <row r="15" spans="1:9" ht="18.75" customHeight="1">
      <c r="C15"/>
      <c r="D15"/>
      <c r="E15"/>
      <c r="F15" s="285"/>
      <c r="G15" s="285"/>
      <c r="H15" s="285"/>
      <c r="I15" s="285"/>
    </row>
    <row r="16" spans="1:9" ht="16.5" customHeight="1">
      <c r="A16" s="74"/>
      <c r="B16" s="143"/>
      <c r="C16"/>
      <c r="D16"/>
      <c r="E16"/>
      <c r="F16"/>
      <c r="G16"/>
      <c r="H16"/>
      <c r="I16" s="284"/>
    </row>
    <row r="17" spans="1:9">
      <c r="A17" s="74"/>
      <c r="B17" s="143"/>
      <c r="C17" s="2"/>
      <c r="D17" s="285"/>
      <c r="E17" s="6"/>
      <c r="F17" s="6"/>
      <c r="G17" s="9"/>
      <c r="H17"/>
      <c r="I17" s="143"/>
    </row>
    <row r="18" spans="1:9">
      <c r="A18" s="74"/>
      <c r="B18" s="288"/>
      <c r="C18" s="2"/>
      <c r="D18" s="2"/>
      <c r="E18" s="9"/>
      <c r="F18"/>
      <c r="G18" s="9"/>
      <c r="H18"/>
      <c r="I18" s="143"/>
    </row>
    <row r="19" spans="1:9" ht="15.75" customHeight="1">
      <c r="A19" s="74"/>
      <c r="B19" s="12" t="s">
        <v>198</v>
      </c>
      <c r="E19" s="285"/>
      <c r="G19"/>
      <c r="H19" s="26"/>
      <c r="I19" s="26"/>
    </row>
    <row r="20" spans="1:9" ht="15.75" customHeight="1">
      <c r="A20" s="74"/>
      <c r="B20" s="143"/>
      <c r="C20"/>
      <c r="D20" s="288"/>
      <c r="E20"/>
      <c r="F20" s="285"/>
      <c r="G20" s="285"/>
      <c r="H20" s="285"/>
      <c r="I20" s="285"/>
    </row>
    <row r="21" spans="1:9" ht="20.25" customHeight="1">
      <c r="B21" s="13" t="s">
        <v>140</v>
      </c>
      <c r="C21" s="143"/>
      <c r="D21" s="2"/>
      <c r="E21" s="6"/>
      <c r="F21" s="6"/>
      <c r="G21" s="94"/>
      <c r="I21" s="142"/>
    </row>
    <row r="22" spans="1:9" ht="15.75" customHeight="1">
      <c r="A22" s="292"/>
      <c r="B22" s="74"/>
      <c r="D22"/>
      <c r="E22"/>
      <c r="F22" s="9"/>
      <c r="G22" s="9"/>
      <c r="H22"/>
      <c r="I22" s="142"/>
    </row>
    <row r="23" spans="1:9" ht="13.5" customHeight="1">
      <c r="A23" s="294"/>
      <c r="B23" s="381" t="s">
        <v>202</v>
      </c>
    </row>
    <row r="24" spans="1:9" ht="13.5" customHeight="1">
      <c r="A24" s="296"/>
    </row>
    <row r="25" spans="1:9" ht="12.75" customHeight="1">
      <c r="B25" s="25" t="s">
        <v>141</v>
      </c>
      <c r="D25"/>
      <c r="F25" s="9"/>
      <c r="G25" s="2"/>
      <c r="H25"/>
      <c r="I25" s="142"/>
    </row>
    <row r="26" spans="1:9" ht="13.5" customHeight="1">
      <c r="A26" s="288"/>
      <c r="B26" s="295"/>
      <c r="C26" s="295"/>
      <c r="D26" s="142"/>
      <c r="E26" s="142"/>
      <c r="F26" s="142"/>
      <c r="G26" s="288"/>
      <c r="H26" s="74"/>
      <c r="I26" s="142"/>
    </row>
    <row r="27" spans="1:9" ht="15.75" customHeight="1">
      <c r="A27" s="297"/>
      <c r="B27" s="295"/>
      <c r="C27"/>
      <c r="D27"/>
      <c r="E27"/>
      <c r="F27"/>
      <c r="G27" s="297"/>
      <c r="H27" s="74"/>
      <c r="I27" s="142"/>
    </row>
    <row r="28" spans="1:9" ht="17.25" customHeight="1">
      <c r="B28" s="74"/>
      <c r="C28" s="94" t="s">
        <v>476</v>
      </c>
      <c r="E28"/>
      <c r="G28"/>
      <c r="H28" s="12" t="s">
        <v>458</v>
      </c>
    </row>
    <row r="29" spans="1:9" ht="13.5" customHeight="1">
      <c r="B29" s="74"/>
      <c r="C29" s="143"/>
      <c r="D29"/>
      <c r="E29"/>
      <c r="F29"/>
      <c r="G29"/>
      <c r="H29"/>
      <c r="I29"/>
    </row>
    <row r="30" spans="1:9" ht="15.75" customHeight="1">
      <c r="B30" s="73"/>
      <c r="C30"/>
      <c r="D30"/>
      <c r="E30"/>
      <c r="F30"/>
      <c r="G30"/>
      <c r="H30"/>
      <c r="I30" s="143"/>
    </row>
    <row r="31" spans="1:9" ht="15" customHeight="1">
      <c r="B31" s="300" t="s">
        <v>467</v>
      </c>
      <c r="C31"/>
      <c r="D31"/>
      <c r="E31" s="28"/>
      <c r="F31" s="299"/>
      <c r="G31"/>
      <c r="H31" s="28"/>
      <c r="I31" s="28"/>
    </row>
    <row r="32" spans="1:9" ht="13.5" customHeight="1">
      <c r="B32" s="1"/>
      <c r="D32"/>
      <c r="F32"/>
      <c r="G32"/>
      <c r="H32"/>
      <c r="I32"/>
    </row>
    <row r="33" spans="1:9" ht="14.25" customHeight="1">
      <c r="C33"/>
      <c r="D33"/>
      <c r="E33"/>
      <c r="F33"/>
      <c r="G33"/>
      <c r="H33"/>
      <c r="I33"/>
    </row>
    <row r="34" spans="1:9" ht="12.75" customHeight="1">
      <c r="A34" s="303"/>
      <c r="B34" s="304"/>
      <c r="C34" s="305"/>
      <c r="D34" s="306"/>
      <c r="E34" s="45"/>
      <c r="F34" s="45"/>
      <c r="G34" s="45"/>
      <c r="H34" s="45"/>
      <c r="I34" s="45"/>
    </row>
    <row r="35" spans="1:9" ht="16.5" customHeight="1">
      <c r="A35" s="307"/>
      <c r="B35" s="307"/>
      <c r="C35" s="307"/>
      <c r="D35" s="308"/>
      <c r="E35" s="307"/>
      <c r="F35" s="307"/>
      <c r="G35" s="307"/>
      <c r="H35" s="307"/>
      <c r="I35" s="307"/>
    </row>
    <row r="36" spans="1:9" ht="15" customHeight="1">
      <c r="A36" s="298"/>
      <c r="B36" s="298"/>
      <c r="C36" s="301"/>
      <c r="D36" s="309"/>
      <c r="E36" s="298"/>
      <c r="F36" s="290"/>
      <c r="G36" s="290"/>
      <c r="H36" s="290"/>
      <c r="I36" s="290"/>
    </row>
    <row r="37" spans="1:9" ht="16.5" customHeight="1">
      <c r="A37" s="310"/>
      <c r="B37" s="310"/>
      <c r="C37" s="310"/>
      <c r="D37" s="311"/>
      <c r="E37" s="310"/>
      <c r="F37" s="310"/>
      <c r="G37" s="312"/>
      <c r="H37" s="310"/>
      <c r="I37" s="312"/>
    </row>
    <row r="38" spans="1:9" ht="13.5" customHeight="1">
      <c r="C38"/>
      <c r="D38"/>
      <c r="E38"/>
      <c r="F38"/>
      <c r="G38"/>
      <c r="H38"/>
      <c r="I38"/>
    </row>
    <row r="39" spans="1:9" ht="17.25" customHeight="1">
      <c r="C39"/>
      <c r="D39"/>
      <c r="E39"/>
      <c r="F39"/>
      <c r="G39"/>
      <c r="H39"/>
      <c r="I39"/>
    </row>
    <row r="40" spans="1:9" ht="13.5" customHeight="1">
      <c r="C40"/>
      <c r="D40" s="144"/>
      <c r="E40"/>
      <c r="F40"/>
      <c r="G40"/>
      <c r="H40"/>
      <c r="I40"/>
    </row>
    <row r="41" spans="1:9" ht="15" customHeight="1">
      <c r="A41" s="302"/>
      <c r="C41"/>
      <c r="D41"/>
      <c r="E41"/>
      <c r="F41"/>
      <c r="G41"/>
      <c r="H41"/>
      <c r="I41"/>
    </row>
    <row r="42" spans="1:9" ht="12" customHeight="1">
      <c r="C42" s="313"/>
      <c r="D42"/>
      <c r="E42"/>
      <c r="F42"/>
      <c r="G42"/>
      <c r="H42"/>
      <c r="I42"/>
    </row>
    <row r="43" spans="1:9" ht="12" customHeight="1">
      <c r="A43" s="314"/>
      <c r="B43" s="74"/>
      <c r="C43" s="143"/>
      <c r="D43"/>
      <c r="E43"/>
      <c r="F43" s="143"/>
      <c r="G43" s="143"/>
      <c r="H43" s="143"/>
      <c r="I43" s="143"/>
    </row>
    <row r="44" spans="1:9" ht="15" customHeight="1">
      <c r="A44" s="288"/>
      <c r="B44" s="74"/>
      <c r="C44" s="143"/>
      <c r="D44"/>
      <c r="E44"/>
      <c r="F44" s="143"/>
      <c r="G44" s="143"/>
      <c r="H44" s="143"/>
      <c r="I44" s="143"/>
    </row>
    <row r="45" spans="1:9" ht="16.5" customHeight="1">
      <c r="A45" s="288"/>
    </row>
    <row r="46" spans="1:9" ht="16.5" customHeight="1"/>
    <row r="47" spans="1:9" ht="15.75" customHeight="1"/>
    <row r="48" spans="1:9" ht="12.75" customHeight="1">
      <c r="A48" s="11"/>
    </row>
    <row r="49" spans="1:9" ht="15" customHeight="1"/>
    <row r="50" spans="1:9" ht="16.5" customHeight="1">
      <c r="B50" s="1" t="s">
        <v>142</v>
      </c>
      <c r="C50"/>
      <c r="D50"/>
      <c r="E50"/>
      <c r="F50" t="s">
        <v>104</v>
      </c>
      <c r="G50"/>
      <c r="H50"/>
    </row>
    <row r="51" spans="1:9" ht="15" customHeight="1"/>
    <row r="52" spans="1:9" ht="15.75" customHeight="1">
      <c r="D52" t="s">
        <v>459</v>
      </c>
    </row>
    <row r="53" spans="1:9" ht="14.25" customHeight="1"/>
    <row r="54" spans="1:9" ht="15" customHeight="1">
      <c r="B54" t="s">
        <v>998</v>
      </c>
    </row>
    <row r="55" spans="1:9" ht="15" customHeight="1"/>
    <row r="56" spans="1:9" ht="12.75" customHeight="1">
      <c r="C56" s="12" t="s">
        <v>174</v>
      </c>
    </row>
    <row r="57" spans="1:9" ht="15.75" customHeight="1">
      <c r="A57" s="653" t="s">
        <v>343</v>
      </c>
      <c r="B57" s="59"/>
      <c r="C57" s="59"/>
      <c r="D57" s="59"/>
      <c r="E57" s="295"/>
      <c r="F57" s="295"/>
      <c r="G57" s="295"/>
      <c r="H57" s="59"/>
      <c r="I57" s="59"/>
    </row>
    <row r="58" spans="1:9" ht="14.25" customHeight="1">
      <c r="B58" s="25" t="s">
        <v>171</v>
      </c>
      <c r="D58"/>
      <c r="E58"/>
      <c r="F58" s="25"/>
      <c r="G58" s="25"/>
      <c r="H58" s="26"/>
      <c r="I58" s="26"/>
    </row>
    <row r="59" spans="1:9" ht="15" customHeight="1">
      <c r="A59" s="28" t="s">
        <v>468</v>
      </c>
      <c r="B59" s="26"/>
      <c r="C59"/>
      <c r="D59" s="28" t="s">
        <v>0</v>
      </c>
      <c r="E59"/>
      <c r="F59" s="2" t="s">
        <v>466</v>
      </c>
      <c r="G59" s="26"/>
      <c r="H59" s="26"/>
      <c r="I59" s="33"/>
    </row>
    <row r="60" spans="1:9" ht="18" customHeight="1" thickBot="1">
      <c r="C60" s="32" t="s">
        <v>1</v>
      </c>
    </row>
    <row r="61" spans="1:9" ht="15.75" thickBot="1">
      <c r="A61" s="382" t="s">
        <v>143</v>
      </c>
      <c r="B61" s="82"/>
      <c r="C61" s="383" t="s">
        <v>144</v>
      </c>
      <c r="D61" s="330" t="s">
        <v>145</v>
      </c>
      <c r="E61" s="330"/>
      <c r="F61" s="330"/>
      <c r="G61" s="384" t="s">
        <v>146</v>
      </c>
      <c r="H61" s="385" t="s">
        <v>147</v>
      </c>
      <c r="I61" s="386" t="s">
        <v>148</v>
      </c>
    </row>
    <row r="62" spans="1:9" ht="15" customHeight="1">
      <c r="A62" s="387" t="s">
        <v>149</v>
      </c>
      <c r="B62" s="388" t="s">
        <v>150</v>
      </c>
      <c r="C62" s="389" t="s">
        <v>151</v>
      </c>
      <c r="D62" s="390" t="s">
        <v>152</v>
      </c>
      <c r="E62" s="390" t="s">
        <v>54</v>
      </c>
      <c r="F62" s="390" t="s">
        <v>55</v>
      </c>
      <c r="G62" s="391" t="s">
        <v>153</v>
      </c>
      <c r="H62" s="392" t="s">
        <v>154</v>
      </c>
      <c r="I62" s="393" t="s">
        <v>271</v>
      </c>
    </row>
    <row r="63" spans="1:9" ht="14.25" customHeight="1" thickBot="1">
      <c r="A63" s="394"/>
      <c r="B63" s="424"/>
      <c r="C63" s="395"/>
      <c r="D63" s="396" t="s">
        <v>6</v>
      </c>
      <c r="E63" s="396" t="s">
        <v>7</v>
      </c>
      <c r="F63" s="396" t="s">
        <v>8</v>
      </c>
      <c r="G63" s="397" t="s">
        <v>155</v>
      </c>
      <c r="H63" s="398" t="s">
        <v>341</v>
      </c>
      <c r="I63" s="399" t="s">
        <v>270</v>
      </c>
    </row>
    <row r="64" spans="1:9" ht="12.75" customHeight="1">
      <c r="A64" s="82"/>
      <c r="B64" s="163" t="s">
        <v>131</v>
      </c>
      <c r="C64" s="1780"/>
      <c r="D64" s="400"/>
      <c r="E64" s="401"/>
      <c r="F64" s="401"/>
      <c r="G64" s="3186"/>
      <c r="H64" s="403"/>
      <c r="I64" s="404"/>
    </row>
    <row r="65" spans="1:9" ht="15.75" customHeight="1">
      <c r="A65" s="405" t="s">
        <v>157</v>
      </c>
      <c r="B65" s="2408" t="s">
        <v>999</v>
      </c>
      <c r="C65" s="1554">
        <v>100</v>
      </c>
      <c r="D65" s="2027">
        <v>1.167</v>
      </c>
      <c r="E65" s="1752">
        <v>0.16700000000000001</v>
      </c>
      <c r="F65" s="1752">
        <v>3.8330000000000002</v>
      </c>
      <c r="G65" s="2693">
        <v>21.332999999999998</v>
      </c>
      <c r="H65" s="1426">
        <v>2</v>
      </c>
      <c r="I65" s="2402" t="s">
        <v>490</v>
      </c>
    </row>
    <row r="66" spans="1:9" ht="16.5" customHeight="1">
      <c r="A66" s="79"/>
      <c r="B66" s="2596" t="s">
        <v>377</v>
      </c>
      <c r="C66" s="2584">
        <v>160</v>
      </c>
      <c r="D66" s="1428">
        <v>12.002000000000001</v>
      </c>
      <c r="E66" s="1429">
        <v>13.124000000000001</v>
      </c>
      <c r="F66" s="1429">
        <v>37.417000000000002</v>
      </c>
      <c r="G66" s="2693">
        <v>316.17</v>
      </c>
      <c r="H66" s="2028">
        <v>58</v>
      </c>
      <c r="I66" s="2403" t="s">
        <v>376</v>
      </c>
    </row>
    <row r="67" spans="1:9" ht="13.5" customHeight="1">
      <c r="A67" s="406" t="s">
        <v>158</v>
      </c>
      <c r="B67" s="2409" t="s">
        <v>894</v>
      </c>
      <c r="C67" s="2580">
        <v>180</v>
      </c>
      <c r="D67" s="1428">
        <v>0.26700000000000002</v>
      </c>
      <c r="E67" s="1429">
        <v>0</v>
      </c>
      <c r="F67" s="1429">
        <v>6.0540000000000003</v>
      </c>
      <c r="G67" s="2693">
        <v>25.158999999999999</v>
      </c>
      <c r="H67" s="2029">
        <v>69</v>
      </c>
      <c r="I67" s="2404" t="s">
        <v>990</v>
      </c>
    </row>
    <row r="68" spans="1:9" ht="15.75">
      <c r="A68" s="407" t="s">
        <v>12</v>
      </c>
      <c r="B68" s="2409" t="s">
        <v>10</v>
      </c>
      <c r="C68" s="2581">
        <v>50</v>
      </c>
      <c r="D68" s="1232">
        <v>1.0029999999999999</v>
      </c>
      <c r="E68" s="316">
        <v>0.65</v>
      </c>
      <c r="F68" s="316">
        <v>27.1</v>
      </c>
      <c r="G68" s="1444">
        <v>118.262</v>
      </c>
      <c r="H68" s="2028">
        <v>17</v>
      </c>
      <c r="I68" s="2406" t="s">
        <v>9</v>
      </c>
    </row>
    <row r="69" spans="1:9" ht="15.75" thickBot="1">
      <c r="A69" s="645" t="s">
        <v>159</v>
      </c>
      <c r="B69" s="3187" t="s">
        <v>317</v>
      </c>
      <c r="C69" s="1847">
        <v>20</v>
      </c>
      <c r="D69" s="1458">
        <v>0.93300000000000005</v>
      </c>
      <c r="E69" s="2204">
        <v>0.33</v>
      </c>
      <c r="F69" s="428">
        <v>8.6869999999999994</v>
      </c>
      <c r="G69" s="2429">
        <v>41.45</v>
      </c>
      <c r="H69" s="2028">
        <v>18</v>
      </c>
      <c r="I69" s="2407" t="s">
        <v>9</v>
      </c>
    </row>
    <row r="70" spans="1:9">
      <c r="A70" s="413" t="s">
        <v>172</v>
      </c>
      <c r="B70" s="101"/>
      <c r="C70" s="2413">
        <f>SUM(C65:C69)</f>
        <v>510</v>
      </c>
      <c r="D70" s="2032">
        <f>SUM(D65:D69)</f>
        <v>15.372</v>
      </c>
      <c r="E70" s="2033">
        <f>SUM(E65:E69)</f>
        <v>14.271000000000001</v>
      </c>
      <c r="F70" s="2034">
        <f>SUM(F65:F69)</f>
        <v>83.090999999999994</v>
      </c>
      <c r="G70" s="3386">
        <f>SUM(G65:G69)</f>
        <v>522.37400000000002</v>
      </c>
      <c r="H70" s="3292"/>
      <c r="I70" s="1781"/>
    </row>
    <row r="71" spans="1:9">
      <c r="A71" s="695"/>
      <c r="B71" s="1815" t="s">
        <v>11</v>
      </c>
      <c r="C71" s="2037">
        <v>0.25</v>
      </c>
      <c r="D71" s="2038">
        <f>D616</f>
        <v>19.25</v>
      </c>
      <c r="E71" s="2039">
        <f>E616</f>
        <v>19.75</v>
      </c>
      <c r="F71" s="2039">
        <f>F616</f>
        <v>83.75</v>
      </c>
      <c r="G71" s="2040">
        <f>G616</f>
        <v>587.5</v>
      </c>
      <c r="H71" s="548"/>
      <c r="I71" s="618"/>
    </row>
    <row r="72" spans="1:9" ht="15.75" thickBot="1">
      <c r="A72" s="1115"/>
      <c r="B72" s="3270" t="s">
        <v>342</v>
      </c>
      <c r="C72" s="352"/>
      <c r="D72" s="1950">
        <f>(D70*100/D614)-25</f>
        <v>-5.0363636363636353</v>
      </c>
      <c r="E72" s="1947">
        <f>(E70*100/E614)-25</f>
        <v>-6.9354430379746823</v>
      </c>
      <c r="F72" s="1947">
        <f>(F70*100/F614)-25</f>
        <v>-0.19671641791045147</v>
      </c>
      <c r="G72" s="1948">
        <f>(G70*100/G614)-25</f>
        <v>-2.7713191489361684</v>
      </c>
      <c r="H72" s="3419"/>
      <c r="I72" s="423"/>
    </row>
    <row r="73" spans="1:9" ht="12.75" customHeight="1">
      <c r="A73" s="82"/>
      <c r="B73" s="1671" t="s">
        <v>108</v>
      </c>
      <c r="C73" s="1820"/>
      <c r="D73" s="2043"/>
      <c r="E73" s="1920"/>
      <c r="F73" s="1920"/>
      <c r="G73" s="1920"/>
      <c r="H73" s="1425"/>
      <c r="I73" s="418"/>
    </row>
    <row r="74" spans="1:9" ht="13.5" customHeight="1">
      <c r="A74" s="405" t="s">
        <v>157</v>
      </c>
      <c r="B74" s="2583" t="s">
        <v>1000</v>
      </c>
      <c r="C74" s="336">
        <v>60</v>
      </c>
      <c r="D74" s="1157">
        <v>1.7</v>
      </c>
      <c r="E74" s="1157">
        <v>0.1</v>
      </c>
      <c r="F74" s="1157">
        <v>3.5</v>
      </c>
      <c r="G74" s="664">
        <v>22.1</v>
      </c>
      <c r="H74" s="430">
        <v>5</v>
      </c>
      <c r="I74" s="2402" t="s">
        <v>873</v>
      </c>
    </row>
    <row r="75" spans="1:9" ht="13.5" customHeight="1">
      <c r="A75" s="79"/>
      <c r="B75" s="3237" t="s">
        <v>964</v>
      </c>
      <c r="C75" s="336">
        <v>200</v>
      </c>
      <c r="D75" s="1419">
        <v>2.2200000000000002</v>
      </c>
      <c r="E75" s="1145">
        <v>4.74</v>
      </c>
      <c r="F75" s="710">
        <v>10.76</v>
      </c>
      <c r="G75" s="1155">
        <v>94.68</v>
      </c>
      <c r="H75" s="425">
        <v>24</v>
      </c>
      <c r="I75" s="2417" t="s">
        <v>636</v>
      </c>
    </row>
    <row r="76" spans="1:9">
      <c r="A76" s="79"/>
      <c r="B76" s="2408" t="s">
        <v>728</v>
      </c>
      <c r="C76" s="336">
        <v>195</v>
      </c>
      <c r="D76" s="1419">
        <v>22.923999999999999</v>
      </c>
      <c r="E76" s="1145">
        <v>25.553999999999998</v>
      </c>
      <c r="F76" s="710">
        <v>3.9740000000000002</v>
      </c>
      <c r="G76" s="1155">
        <v>337.47399999999999</v>
      </c>
      <c r="H76" s="425">
        <v>44</v>
      </c>
      <c r="I76" s="2417" t="s">
        <v>723</v>
      </c>
    </row>
    <row r="77" spans="1:9" ht="13.5" customHeight="1">
      <c r="A77" s="406" t="s">
        <v>158</v>
      </c>
      <c r="B77" s="2713" t="s">
        <v>727</v>
      </c>
      <c r="C77" s="1776">
        <v>5</v>
      </c>
      <c r="D77" s="1546">
        <v>0.05</v>
      </c>
      <c r="E77" s="1750">
        <v>3.6</v>
      </c>
      <c r="F77" s="1548">
        <v>0.05</v>
      </c>
      <c r="G77" s="1298">
        <v>33.049999999999997</v>
      </c>
      <c r="H77" s="2195"/>
      <c r="I77" s="2483"/>
    </row>
    <row r="78" spans="1:9" ht="16.5" customHeight="1">
      <c r="A78" s="79"/>
      <c r="B78" s="3237" t="s">
        <v>201</v>
      </c>
      <c r="C78" s="2584">
        <v>200</v>
      </c>
      <c r="D78" s="1232">
        <v>6.17</v>
      </c>
      <c r="E78" s="322">
        <v>4.8899999999999997</v>
      </c>
      <c r="F78" s="1429">
        <v>22.8</v>
      </c>
      <c r="G78" s="664">
        <v>159.53</v>
      </c>
      <c r="H78" s="2028">
        <v>81</v>
      </c>
      <c r="I78" s="2419" t="s">
        <v>366</v>
      </c>
    </row>
    <row r="79" spans="1:9" ht="15.75">
      <c r="A79" s="407" t="s">
        <v>12</v>
      </c>
      <c r="B79" s="2408" t="s">
        <v>1001</v>
      </c>
      <c r="C79" s="2586">
        <v>20</v>
      </c>
      <c r="D79" s="1428">
        <v>1.71</v>
      </c>
      <c r="E79" s="1429">
        <v>0.13400000000000001</v>
      </c>
      <c r="F79" s="1429">
        <v>26.51</v>
      </c>
      <c r="G79" s="1285">
        <v>99.212100000000007</v>
      </c>
      <c r="H79" s="2028">
        <v>15</v>
      </c>
      <c r="I79" s="2411" t="s">
        <v>9</v>
      </c>
    </row>
    <row r="80" spans="1:9">
      <c r="A80" s="410" t="s">
        <v>159</v>
      </c>
      <c r="B80" s="2409" t="s">
        <v>10</v>
      </c>
      <c r="C80" s="2580">
        <v>20</v>
      </c>
      <c r="D80" s="1245">
        <v>0.4012</v>
      </c>
      <c r="E80" s="322">
        <v>0.26</v>
      </c>
      <c r="F80" s="316">
        <v>10.84</v>
      </c>
      <c r="G80" s="664">
        <v>47.3048</v>
      </c>
      <c r="H80" s="2028">
        <v>17</v>
      </c>
      <c r="I80" s="2411" t="s">
        <v>9</v>
      </c>
    </row>
    <row r="81" spans="1:9">
      <c r="A81" s="79"/>
      <c r="B81" s="2409" t="s">
        <v>317</v>
      </c>
      <c r="C81" s="2580">
        <v>20</v>
      </c>
      <c r="D81" s="1232">
        <v>0.93300000000000005</v>
      </c>
      <c r="E81" s="324">
        <v>0.33</v>
      </c>
      <c r="F81" s="322">
        <v>8.6869999999999994</v>
      </c>
      <c r="G81" s="664">
        <v>41.45</v>
      </c>
      <c r="H81" s="2028">
        <v>18</v>
      </c>
      <c r="I81" s="2414" t="s">
        <v>9</v>
      </c>
    </row>
    <row r="82" spans="1:9" ht="17.25" customHeight="1" thickBot="1">
      <c r="A82" s="647"/>
      <c r="B82" s="3271" t="s">
        <v>1002</v>
      </c>
      <c r="C82" s="1956">
        <v>105</v>
      </c>
      <c r="D82" s="427">
        <v>0.42</v>
      </c>
      <c r="E82" s="428">
        <v>0.42</v>
      </c>
      <c r="F82" s="2204">
        <v>10.29</v>
      </c>
      <c r="G82" s="1178">
        <v>49.35</v>
      </c>
      <c r="H82" s="2028">
        <v>86</v>
      </c>
      <c r="I82" s="1119" t="s">
        <v>373</v>
      </c>
    </row>
    <row r="83" spans="1:9" ht="16.5" customHeight="1">
      <c r="A83" s="413" t="s">
        <v>160</v>
      </c>
      <c r="B83" s="1821"/>
      <c r="C83" s="1822">
        <f>SUM(C74:C82)</f>
        <v>825</v>
      </c>
      <c r="D83" s="2048">
        <f>SUM(D74:D82)</f>
        <v>36.528200000000005</v>
      </c>
      <c r="E83" s="2033">
        <f>SUM(E74:E82)</f>
        <v>40.027999999999999</v>
      </c>
      <c r="F83" s="2033">
        <f>SUM(F74:F82)</f>
        <v>97.411000000000001</v>
      </c>
      <c r="G83" s="3386">
        <f>SUM(G74:G82)</f>
        <v>884.15090000000009</v>
      </c>
      <c r="H83" s="3292"/>
      <c r="I83" s="1781"/>
    </row>
    <row r="84" spans="1:9" ht="15" customHeight="1">
      <c r="A84" s="380"/>
      <c r="B84" s="3272" t="s">
        <v>11</v>
      </c>
      <c r="C84" s="2049">
        <v>0.35</v>
      </c>
      <c r="D84" s="2038">
        <f>D620</f>
        <v>26.95</v>
      </c>
      <c r="E84" s="2039">
        <f>E620</f>
        <v>27.65</v>
      </c>
      <c r="F84" s="2039">
        <f>F620</f>
        <v>117.25</v>
      </c>
      <c r="G84" s="2040">
        <f>G620</f>
        <v>822.5</v>
      </c>
      <c r="H84" s="548"/>
      <c r="I84" s="618"/>
    </row>
    <row r="85" spans="1:9" ht="13.5" customHeight="1" thickBot="1">
      <c r="A85" s="227"/>
      <c r="B85" s="3273" t="s">
        <v>342</v>
      </c>
      <c r="C85" s="1837"/>
      <c r="D85" s="1950">
        <f>(D83*100/D614)-35</f>
        <v>12.43922077922079</v>
      </c>
      <c r="E85" s="1947">
        <f>(E83*100/E614)-35</f>
        <v>15.668354430379743</v>
      </c>
      <c r="F85" s="1947">
        <f>(F83*100/F614)-35</f>
        <v>-5.9220895522388055</v>
      </c>
      <c r="G85" s="1948">
        <f>(G83*100/G614)-35</f>
        <v>2.6234425531914951</v>
      </c>
      <c r="H85" s="3419"/>
      <c r="I85" s="423"/>
    </row>
    <row r="86" spans="1:9" ht="12.75" customHeight="1">
      <c r="A86" s="438" t="s">
        <v>157</v>
      </c>
      <c r="B86" s="3274" t="s">
        <v>199</v>
      </c>
      <c r="C86" s="1820"/>
      <c r="D86" s="2043"/>
      <c r="E86" s="1920"/>
      <c r="F86" s="1920"/>
      <c r="G86" s="2050"/>
      <c r="H86" s="1425"/>
      <c r="I86" s="418"/>
    </row>
    <row r="87" spans="1:9" ht="16.5" customHeight="1">
      <c r="A87" s="406" t="s">
        <v>158</v>
      </c>
      <c r="B87" s="3275" t="s">
        <v>804</v>
      </c>
      <c r="C87" s="2580">
        <v>200</v>
      </c>
      <c r="D87" s="1232">
        <v>1</v>
      </c>
      <c r="E87" s="322">
        <v>0</v>
      </c>
      <c r="F87" s="322">
        <v>25.4</v>
      </c>
      <c r="G87" s="1444">
        <v>105.6</v>
      </c>
      <c r="H87" s="2046">
        <v>85</v>
      </c>
      <c r="I87" s="2411" t="s">
        <v>360</v>
      </c>
    </row>
    <row r="88" spans="1:9" ht="16.5" customHeight="1">
      <c r="A88" s="407" t="s">
        <v>12</v>
      </c>
      <c r="B88" s="3275" t="s">
        <v>822</v>
      </c>
      <c r="C88" s="2580">
        <v>95</v>
      </c>
      <c r="D88" s="1428">
        <v>1.1301000000000001</v>
      </c>
      <c r="E88" s="1429">
        <v>7.6825999999999999</v>
      </c>
      <c r="F88" s="2541">
        <v>5.9293100000000001</v>
      </c>
      <c r="G88" s="1285">
        <v>97.381</v>
      </c>
      <c r="H88" s="1426">
        <v>54</v>
      </c>
      <c r="I88" s="2411" t="s">
        <v>746</v>
      </c>
    </row>
    <row r="89" spans="1:9" ht="16.5" customHeight="1" thickBot="1">
      <c r="A89" s="410" t="s">
        <v>159</v>
      </c>
      <c r="B89" s="3271" t="s">
        <v>10</v>
      </c>
      <c r="C89" s="1956">
        <v>20</v>
      </c>
      <c r="D89" s="1929">
        <v>0.4012</v>
      </c>
      <c r="E89" s="1434">
        <v>0.26</v>
      </c>
      <c r="F89" s="1434">
        <v>10.84</v>
      </c>
      <c r="G89" s="1435">
        <v>47.3048</v>
      </c>
      <c r="H89" s="2051">
        <v>17</v>
      </c>
      <c r="I89" s="2412" t="s">
        <v>9</v>
      </c>
    </row>
    <row r="90" spans="1:9" ht="17.25" customHeight="1">
      <c r="A90" s="707" t="s">
        <v>206</v>
      </c>
      <c r="B90" s="344"/>
      <c r="C90" s="2413">
        <f>SUM(C87:C89)</f>
        <v>315</v>
      </c>
      <c r="D90" s="2048">
        <f>SUM(D87:D89)</f>
        <v>2.5312999999999999</v>
      </c>
      <c r="E90" s="2033">
        <f>SUM(E87:E89)</f>
        <v>7.9425999999999997</v>
      </c>
      <c r="F90" s="2033">
        <f>SUM(F87:F89)</f>
        <v>42.169309999999996</v>
      </c>
      <c r="G90" s="3386">
        <f>SUM(G87:G89)</f>
        <v>250.28579999999999</v>
      </c>
      <c r="H90" s="3292"/>
      <c r="I90" s="1781"/>
    </row>
    <row r="91" spans="1:9" ht="15" customHeight="1">
      <c r="A91" s="695"/>
      <c r="B91" s="1815" t="s">
        <v>11</v>
      </c>
      <c r="C91" s="2037">
        <v>0.1</v>
      </c>
      <c r="D91" s="2038">
        <f>D624</f>
        <v>7.7</v>
      </c>
      <c r="E91" s="2039">
        <f>E624</f>
        <v>7.9</v>
      </c>
      <c r="F91" s="2039">
        <f>F624</f>
        <v>33.5</v>
      </c>
      <c r="G91" s="2040">
        <f>G624</f>
        <v>235</v>
      </c>
      <c r="H91" s="548"/>
      <c r="I91" s="618"/>
    </row>
    <row r="92" spans="1:9" ht="15.75" customHeight="1" thickBot="1">
      <c r="A92" s="1092"/>
      <c r="B92" s="3273" t="s">
        <v>342</v>
      </c>
      <c r="C92" s="1944"/>
      <c r="D92" s="1950">
        <f>(D90*100/D614)-10</f>
        <v>-6.7125974025974031</v>
      </c>
      <c r="E92" s="1947">
        <f>(E90*100/E614)-10</f>
        <v>5.3924050632911502E-2</v>
      </c>
      <c r="F92" s="1947">
        <f>(F90*100/F614)-10</f>
        <v>2.5878537313432819</v>
      </c>
      <c r="G92" s="1948">
        <f>(G90*100/G614)-10</f>
        <v>0.65045957446808345</v>
      </c>
      <c r="H92" s="3419"/>
      <c r="I92" s="423"/>
    </row>
    <row r="93" spans="1:9" ht="16.5" customHeight="1" thickBot="1">
      <c r="B93" s="87"/>
    </row>
    <row r="94" spans="1:9" ht="17.25" customHeight="1">
      <c r="A94" s="620"/>
      <c r="B94" s="1821" t="s">
        <v>239</v>
      </c>
      <c r="C94" s="2055"/>
      <c r="D94" s="2056">
        <f>D70+D83</f>
        <v>51.900200000000005</v>
      </c>
      <c r="E94" s="2057">
        <f>E70+E83</f>
        <v>54.298999999999999</v>
      </c>
      <c r="F94" s="2057">
        <f>F70+F83</f>
        <v>180.50200000000001</v>
      </c>
      <c r="G94" s="2058">
        <f>G70+G83</f>
        <v>1406.5249000000001</v>
      </c>
      <c r="H94" s="210"/>
      <c r="I94" s="31"/>
    </row>
    <row r="95" spans="1:9" ht="14.25" customHeight="1">
      <c r="A95" s="380"/>
      <c r="B95" s="3272" t="s">
        <v>11</v>
      </c>
      <c r="C95" s="1816">
        <v>0.6</v>
      </c>
      <c r="D95" s="2038">
        <f>D628</f>
        <v>46.2</v>
      </c>
      <c r="E95" s="2039">
        <f>E628</f>
        <v>47.4</v>
      </c>
      <c r="F95" s="2039">
        <f>F628</f>
        <v>201</v>
      </c>
      <c r="G95" s="2040">
        <f>G628</f>
        <v>1410</v>
      </c>
      <c r="H95" s="360"/>
      <c r="I95" s="5"/>
    </row>
    <row r="96" spans="1:9" ht="14.25" customHeight="1" thickBot="1">
      <c r="A96" s="227"/>
      <c r="B96" s="1817" t="s">
        <v>345</v>
      </c>
      <c r="C96" s="1818"/>
      <c r="D96" s="1930">
        <f>(D94*100/D614)-60</f>
        <v>7.4028571428571439</v>
      </c>
      <c r="E96" s="1938">
        <f>(E94*100/E614)-60</f>
        <v>8.7329113924050574</v>
      </c>
      <c r="F96" s="1938">
        <f>(F94*100/F614)-60</f>
        <v>-6.1188059701492534</v>
      </c>
      <c r="G96" s="2059">
        <f>(G94*100/G614)-60</f>
        <v>-0.14787659574466971</v>
      </c>
      <c r="H96" s="188"/>
      <c r="I96" s="5"/>
    </row>
    <row r="97" spans="1:9" ht="13.5" customHeight="1" thickBot="1">
      <c r="B97" s="87"/>
      <c r="C97" s="530"/>
      <c r="D97" s="2532"/>
      <c r="E97" s="2532"/>
      <c r="F97" s="2532"/>
      <c r="G97" s="2532"/>
      <c r="H97" s="116"/>
      <c r="I97" s="5"/>
    </row>
    <row r="98" spans="1:9" ht="15" customHeight="1">
      <c r="A98" s="620"/>
      <c r="B98" s="1821" t="s">
        <v>238</v>
      </c>
      <c r="C98" s="2055"/>
      <c r="D98" s="2056">
        <f>D83+D90</f>
        <v>39.059500000000007</v>
      </c>
      <c r="E98" s="2057">
        <f>E83+E90</f>
        <v>47.970599999999997</v>
      </c>
      <c r="F98" s="2057">
        <f>F83+F90</f>
        <v>139.58031</v>
      </c>
      <c r="G98" s="2058">
        <f>G83+G90</f>
        <v>1134.4367000000002</v>
      </c>
      <c r="H98" s="116"/>
      <c r="I98" s="5"/>
    </row>
    <row r="99" spans="1:9" ht="15" customHeight="1">
      <c r="A99" s="380"/>
      <c r="B99" s="3272" t="s">
        <v>11</v>
      </c>
      <c r="C99" s="1816">
        <v>0.45</v>
      </c>
      <c r="D99" s="2038">
        <f>D632</f>
        <v>34.65</v>
      </c>
      <c r="E99" s="2039">
        <f>E632</f>
        <v>35.549999999999997</v>
      </c>
      <c r="F99" s="2039">
        <f>F632</f>
        <v>150.75</v>
      </c>
      <c r="G99" s="2040">
        <f>G632</f>
        <v>1057.5</v>
      </c>
      <c r="H99" s="2060"/>
      <c r="I99" s="31"/>
    </row>
    <row r="100" spans="1:9" ht="13.5" customHeight="1" thickBot="1">
      <c r="A100" s="227"/>
      <c r="B100" s="1817" t="s">
        <v>345</v>
      </c>
      <c r="C100" s="1818"/>
      <c r="D100" s="1930">
        <f>(D98*100/D614)-45</f>
        <v>5.7266233766233867</v>
      </c>
      <c r="E100" s="1938">
        <f>(E98*100/E614)-45</f>
        <v>15.722278481012651</v>
      </c>
      <c r="F100" s="1938">
        <f>(F98*100/F614)-45</f>
        <v>-3.3342358208955218</v>
      </c>
      <c r="G100" s="2059">
        <f>(G98*100/G614)-45</f>
        <v>3.2739021276595821</v>
      </c>
      <c r="H100" s="360"/>
      <c r="I100" s="5"/>
    </row>
    <row r="101" spans="1:9" ht="17.25" customHeight="1" thickBot="1">
      <c r="B101" s="87"/>
      <c r="H101" s="116"/>
      <c r="I101" s="5"/>
    </row>
    <row r="102" spans="1:9" ht="17.25" customHeight="1">
      <c r="A102" s="620"/>
      <c r="B102" s="1821" t="s">
        <v>207</v>
      </c>
      <c r="C102" s="2055"/>
      <c r="D102" s="2056">
        <f>D70+D83+D90</f>
        <v>54.431500000000007</v>
      </c>
      <c r="E102" s="2057">
        <f>E70+E83+E90</f>
        <v>62.241599999999998</v>
      </c>
      <c r="F102" s="2057">
        <f>F70+F83+F90</f>
        <v>222.67131000000001</v>
      </c>
      <c r="G102" s="2058">
        <f>G70+G83+G90</f>
        <v>1656.8107</v>
      </c>
      <c r="H102" s="116"/>
      <c r="I102" s="5"/>
    </row>
    <row r="103" spans="1:9" ht="18" customHeight="1">
      <c r="A103" s="380"/>
      <c r="B103" s="3272" t="s">
        <v>11</v>
      </c>
      <c r="C103" s="1816">
        <v>0.7</v>
      </c>
      <c r="D103" s="2038">
        <f>D636</f>
        <v>53.9</v>
      </c>
      <c r="E103" s="2039">
        <f>E636</f>
        <v>55.3</v>
      </c>
      <c r="F103" s="2039">
        <f>F636</f>
        <v>234.5</v>
      </c>
      <c r="G103" s="2040">
        <f>G636</f>
        <v>1645</v>
      </c>
      <c r="H103" s="116"/>
      <c r="I103" s="5"/>
    </row>
    <row r="104" spans="1:9" ht="15.75" customHeight="1" thickBot="1">
      <c r="A104" s="227"/>
      <c r="B104" s="1817" t="s">
        <v>345</v>
      </c>
      <c r="C104" s="1818"/>
      <c r="D104" s="1930">
        <f>(D102*100/D614)-70</f>
        <v>0.6902597402597479</v>
      </c>
      <c r="E104" s="1938">
        <f>(E102*100/E614)-70</f>
        <v>8.7868354430379725</v>
      </c>
      <c r="F104" s="1938">
        <f>(F102*100/F614)-70</f>
        <v>-3.5309522388059662</v>
      </c>
      <c r="G104" s="2059">
        <f>(G102*100/G614)-70</f>
        <v>0.50258297872341018</v>
      </c>
      <c r="H104" s="2060"/>
      <c r="I104" s="31"/>
    </row>
    <row r="105" spans="1:9" ht="12.75" customHeight="1">
      <c r="A105" s="1616"/>
      <c r="B105" s="87"/>
      <c r="H105" s="2061"/>
      <c r="I105" s="5"/>
    </row>
    <row r="106" spans="1:9" ht="16.5" customHeight="1">
      <c r="A106" s="2790"/>
      <c r="B106" s="1503"/>
      <c r="H106" s="116"/>
      <c r="I106" s="5"/>
    </row>
    <row r="107" spans="1:9" ht="12.75" customHeight="1">
      <c r="A107" s="530"/>
      <c r="B107" s="1503"/>
      <c r="C107" s="530"/>
      <c r="D107" s="2054"/>
      <c r="E107" s="2054"/>
      <c r="F107" s="2054"/>
      <c r="G107" s="2054"/>
      <c r="H107" s="116"/>
    </row>
    <row r="108" spans="1:9" ht="14.25" customHeight="1">
      <c r="A108" s="530"/>
      <c r="B108" s="1503"/>
      <c r="C108" s="116"/>
      <c r="D108" s="116"/>
      <c r="E108" s="116"/>
      <c r="F108" s="116"/>
      <c r="G108" s="116"/>
      <c r="H108" s="116"/>
    </row>
    <row r="109" spans="1:9" ht="19.5" customHeight="1">
      <c r="B109" s="87"/>
      <c r="C109" s="2062" t="s">
        <v>174</v>
      </c>
      <c r="D109" s="530"/>
      <c r="E109" s="530"/>
      <c r="F109" s="530"/>
      <c r="G109" s="530"/>
      <c r="H109" s="530"/>
    </row>
    <row r="110" spans="1:9" ht="16.5" customHeight="1">
      <c r="A110" s="653" t="s">
        <v>343</v>
      </c>
      <c r="B110" s="1698"/>
      <c r="C110" s="1698"/>
      <c r="D110" s="1698"/>
      <c r="E110" s="1710"/>
      <c r="F110" s="1710"/>
      <c r="G110" s="1710"/>
      <c r="H110" s="1698"/>
      <c r="I110" s="59"/>
    </row>
    <row r="111" spans="1:9" ht="21.75" customHeight="1">
      <c r="B111" s="2063" t="s">
        <v>171</v>
      </c>
      <c r="C111" s="530"/>
      <c r="D111" s="87"/>
      <c r="E111" s="87"/>
      <c r="F111" s="2063"/>
      <c r="G111" s="2063"/>
      <c r="H111" s="1692"/>
      <c r="I111" s="26"/>
    </row>
    <row r="112" spans="1:9" ht="17.25" customHeight="1">
      <c r="A112" s="28" t="s">
        <v>468</v>
      </c>
      <c r="B112" s="1692"/>
      <c r="C112" s="87"/>
      <c r="D112" s="2064" t="s">
        <v>0</v>
      </c>
      <c r="E112" s="87"/>
      <c r="F112" s="2" t="s">
        <v>466</v>
      </c>
      <c r="G112" s="1692"/>
      <c r="H112" s="1692"/>
      <c r="I112" s="33"/>
    </row>
    <row r="113" spans="1:9" ht="18.75" customHeight="1" thickBot="1">
      <c r="B113" s="87"/>
      <c r="C113" s="2065" t="s">
        <v>1</v>
      </c>
      <c r="D113" s="530"/>
      <c r="E113" s="530"/>
      <c r="F113" s="530"/>
      <c r="G113" s="530"/>
      <c r="H113" s="530"/>
    </row>
    <row r="114" spans="1:9" ht="13.5" customHeight="1" thickBot="1">
      <c r="A114" s="382" t="s">
        <v>143</v>
      </c>
      <c r="B114" s="1688"/>
      <c r="C114" s="2066" t="s">
        <v>144</v>
      </c>
      <c r="D114" s="2067" t="s">
        <v>145</v>
      </c>
      <c r="E114" s="2067"/>
      <c r="F114" s="2067"/>
      <c r="G114" s="2068" t="s">
        <v>146</v>
      </c>
      <c r="H114" s="2069" t="s">
        <v>147</v>
      </c>
      <c r="I114" s="386" t="s">
        <v>148</v>
      </c>
    </row>
    <row r="115" spans="1:9" ht="15" customHeight="1">
      <c r="A115" s="387" t="s">
        <v>149</v>
      </c>
      <c r="B115" s="3276" t="s">
        <v>150</v>
      </c>
      <c r="C115" s="2070" t="s">
        <v>151</v>
      </c>
      <c r="D115" s="2071" t="s">
        <v>152</v>
      </c>
      <c r="E115" s="2071" t="s">
        <v>54</v>
      </c>
      <c r="F115" s="2071" t="s">
        <v>55</v>
      </c>
      <c r="G115" s="2072" t="s">
        <v>153</v>
      </c>
      <c r="H115" s="2073" t="s">
        <v>154</v>
      </c>
      <c r="I115" s="393" t="s">
        <v>271</v>
      </c>
    </row>
    <row r="116" spans="1:9" ht="14.25" customHeight="1" thickBot="1">
      <c r="A116" s="394"/>
      <c r="B116" s="3277"/>
      <c r="C116" s="2074"/>
      <c r="D116" s="2075" t="s">
        <v>6</v>
      </c>
      <c r="E116" s="2075" t="s">
        <v>7</v>
      </c>
      <c r="F116" s="2075" t="s">
        <v>8</v>
      </c>
      <c r="G116" s="2076" t="s">
        <v>155</v>
      </c>
      <c r="H116" s="2077" t="s">
        <v>156</v>
      </c>
      <c r="I116" s="399" t="s">
        <v>270</v>
      </c>
    </row>
    <row r="117" spans="1:9" ht="14.25" customHeight="1">
      <c r="A117" s="78"/>
      <c r="B117" s="1819" t="s">
        <v>131</v>
      </c>
      <c r="C117" s="2200"/>
      <c r="D117" s="2426"/>
      <c r="E117" s="2080"/>
      <c r="F117" s="2080"/>
      <c r="G117" s="2427"/>
      <c r="H117" s="2082"/>
      <c r="I117" s="404"/>
    </row>
    <row r="118" spans="1:9" ht="18" customHeight="1">
      <c r="A118" s="1141" t="s">
        <v>157</v>
      </c>
      <c r="B118" s="3278" t="s">
        <v>1003</v>
      </c>
      <c r="C118" s="336">
        <v>60</v>
      </c>
      <c r="D118" s="1991">
        <v>0.66</v>
      </c>
      <c r="E118" s="1436">
        <v>3.7109999999999999</v>
      </c>
      <c r="F118" s="1436">
        <v>4.0193000000000003</v>
      </c>
      <c r="G118" s="1435">
        <v>52.792000000000002</v>
      </c>
      <c r="H118" s="2046">
        <v>8</v>
      </c>
      <c r="I118" s="2424" t="s">
        <v>529</v>
      </c>
    </row>
    <row r="119" spans="1:9" ht="13.5" customHeight="1">
      <c r="A119" s="58"/>
      <c r="B119" s="3278" t="s">
        <v>505</v>
      </c>
      <c r="C119" s="1781">
        <v>100</v>
      </c>
      <c r="D119" s="2083">
        <v>8.2077000000000009</v>
      </c>
      <c r="E119" s="1434">
        <v>8.5503999999999998</v>
      </c>
      <c r="F119" s="1990">
        <v>12.178599999999999</v>
      </c>
      <c r="G119" s="2094">
        <v>158.4649</v>
      </c>
      <c r="H119" s="2046">
        <v>55</v>
      </c>
      <c r="I119" s="2424" t="s">
        <v>508</v>
      </c>
    </row>
    <row r="120" spans="1:9">
      <c r="A120" s="58"/>
      <c r="B120" s="3275" t="s">
        <v>836</v>
      </c>
      <c r="C120" s="2580">
        <v>175</v>
      </c>
      <c r="D120" s="2620">
        <v>5.2354000000000003</v>
      </c>
      <c r="E120" s="1752">
        <v>12.9457</v>
      </c>
      <c r="F120" s="2517">
        <v>28.376000000000001</v>
      </c>
      <c r="G120" s="1829">
        <v>251.10900000000001</v>
      </c>
      <c r="H120" s="449">
        <v>39</v>
      </c>
      <c r="I120" s="2424" t="s">
        <v>512</v>
      </c>
    </row>
    <row r="121" spans="1:9">
      <c r="A121" s="1142" t="s">
        <v>158</v>
      </c>
      <c r="B121" s="3275" t="s">
        <v>390</v>
      </c>
      <c r="C121" s="2228">
        <v>180</v>
      </c>
      <c r="D121" s="1746">
        <v>3.28</v>
      </c>
      <c r="E121" s="1429">
        <v>2.61</v>
      </c>
      <c r="F121" s="1429">
        <v>11.1</v>
      </c>
      <c r="G121" s="2428">
        <v>80.48</v>
      </c>
      <c r="H121" s="2717">
        <v>78</v>
      </c>
      <c r="I121" s="2404" t="s">
        <v>730</v>
      </c>
    </row>
    <row r="122" spans="1:9" ht="13.5" customHeight="1">
      <c r="A122" s="1143" t="s">
        <v>12</v>
      </c>
      <c r="B122" s="3275" t="s">
        <v>10</v>
      </c>
      <c r="C122" s="2580">
        <v>30</v>
      </c>
      <c r="D122" s="1245">
        <v>0.6018</v>
      </c>
      <c r="E122" s="322">
        <v>0.39</v>
      </c>
      <c r="F122" s="316">
        <v>16.260000000000002</v>
      </c>
      <c r="G122" s="664">
        <v>70.9572</v>
      </c>
      <c r="H122" s="2028">
        <v>17</v>
      </c>
      <c r="I122" s="2425" t="s">
        <v>9</v>
      </c>
    </row>
    <row r="123" spans="1:9" ht="13.5" customHeight="1" thickBot="1">
      <c r="A123" s="2656" t="s">
        <v>161</v>
      </c>
      <c r="B123" s="3278" t="s">
        <v>317</v>
      </c>
      <c r="C123" s="1781">
        <v>20</v>
      </c>
      <c r="D123" s="1232">
        <v>0.93300000000000005</v>
      </c>
      <c r="E123" s="324">
        <v>0.33</v>
      </c>
      <c r="F123" s="316">
        <v>8.6869999999999994</v>
      </c>
      <c r="G123" s="664">
        <v>41.45</v>
      </c>
      <c r="H123" s="2028">
        <v>18</v>
      </c>
      <c r="I123" s="2425" t="s">
        <v>9</v>
      </c>
    </row>
    <row r="124" spans="1:9" ht="12.75" customHeight="1">
      <c r="A124" s="707" t="s">
        <v>172</v>
      </c>
      <c r="B124" s="107"/>
      <c r="C124" s="1822">
        <f>SUM(C118:C123)</f>
        <v>565</v>
      </c>
      <c r="D124" s="2032">
        <f>SUM(D118:D123)</f>
        <v>18.917900000000003</v>
      </c>
      <c r="E124" s="2033">
        <f>SUM(E118:E123)</f>
        <v>28.537099999999999</v>
      </c>
      <c r="F124" s="2034">
        <f>SUM(F118:F123)</f>
        <v>80.620900000000006</v>
      </c>
      <c r="G124" s="3386">
        <f>SUM(G118:G123)</f>
        <v>655.25310000000013</v>
      </c>
      <c r="H124" s="3292"/>
      <c r="I124" s="1781"/>
    </row>
    <row r="125" spans="1:9" ht="13.5" customHeight="1">
      <c r="A125" s="380"/>
      <c r="B125" s="3272" t="s">
        <v>11</v>
      </c>
      <c r="C125" s="1816">
        <v>0.25</v>
      </c>
      <c r="D125" s="2038">
        <f>D616</f>
        <v>19.25</v>
      </c>
      <c r="E125" s="2039">
        <f>E616</f>
        <v>19.75</v>
      </c>
      <c r="F125" s="2039">
        <f>F616</f>
        <v>83.75</v>
      </c>
      <c r="G125" s="2040">
        <f>G616</f>
        <v>587.5</v>
      </c>
      <c r="H125" s="548"/>
      <c r="I125" s="618"/>
    </row>
    <row r="126" spans="1:9" ht="13.5" customHeight="1" thickBot="1">
      <c r="A126" s="227"/>
      <c r="B126" s="1817" t="s">
        <v>345</v>
      </c>
      <c r="C126" s="1818"/>
      <c r="D126" s="1930">
        <f>(D124*100/D614)-25</f>
        <v>-0.4312987012986973</v>
      </c>
      <c r="E126" s="1938">
        <f>(E124*100/E614)-25</f>
        <v>11.122911392405065</v>
      </c>
      <c r="F126" s="1938">
        <f>(F124*100/F614)-25</f>
        <v>-0.93405970149253648</v>
      </c>
      <c r="G126" s="2059">
        <f>(G124*100/G614)-25</f>
        <v>2.8831106382978788</v>
      </c>
      <c r="H126" s="3419"/>
      <c r="I126" s="423"/>
    </row>
    <row r="127" spans="1:9" ht="12.75" customHeight="1">
      <c r="A127" s="82"/>
      <c r="B127" s="1819" t="s">
        <v>108</v>
      </c>
      <c r="C127" s="1820"/>
      <c r="D127" s="281"/>
      <c r="E127" s="1920"/>
      <c r="F127" s="1920"/>
      <c r="G127" s="1920"/>
      <c r="H127" s="1425"/>
      <c r="I127" s="418"/>
    </row>
    <row r="128" spans="1:9">
      <c r="A128" s="79"/>
      <c r="B128" s="1442" t="s">
        <v>846</v>
      </c>
      <c r="C128" s="336">
        <v>60</v>
      </c>
      <c r="D128" s="1428">
        <v>0.48</v>
      </c>
      <c r="E128" s="1429">
        <v>0.12</v>
      </c>
      <c r="F128" s="1429">
        <v>1.5</v>
      </c>
      <c r="G128" s="1285">
        <v>8.52</v>
      </c>
      <c r="H128" s="1426">
        <v>1</v>
      </c>
      <c r="I128" s="2433" t="s">
        <v>460</v>
      </c>
    </row>
    <row r="129" spans="1:9" ht="13.5" customHeight="1">
      <c r="A129" s="405" t="s">
        <v>157</v>
      </c>
      <c r="B129" s="2583" t="s">
        <v>612</v>
      </c>
      <c r="C129" s="336">
        <v>200</v>
      </c>
      <c r="D129" s="1245">
        <v>2.2200000000000002</v>
      </c>
      <c r="E129" s="1429">
        <v>2.82</v>
      </c>
      <c r="F129" s="1429">
        <v>7.84</v>
      </c>
      <c r="G129" s="1444">
        <v>65.599999999999994</v>
      </c>
      <c r="H129" s="426">
        <v>26</v>
      </c>
      <c r="I129" s="2434" t="s">
        <v>613</v>
      </c>
    </row>
    <row r="130" spans="1:9" ht="12.75" customHeight="1">
      <c r="A130" s="406" t="s">
        <v>158</v>
      </c>
      <c r="B130" s="2583" t="s">
        <v>837</v>
      </c>
      <c r="C130" s="1781">
        <v>160</v>
      </c>
      <c r="D130" s="1746">
        <v>18.416899999999998</v>
      </c>
      <c r="E130" s="1429">
        <v>16.918299999999999</v>
      </c>
      <c r="F130" s="1429">
        <v>19.397300000000001</v>
      </c>
      <c r="G130" s="1285">
        <v>303.52199999999999</v>
      </c>
      <c r="H130" s="1426">
        <v>50</v>
      </c>
      <c r="I130" s="2435" t="s">
        <v>614</v>
      </c>
    </row>
    <row r="131" spans="1:9" ht="13.5" customHeight="1">
      <c r="A131" s="407" t="s">
        <v>12</v>
      </c>
      <c r="B131" s="2180" t="s">
        <v>733</v>
      </c>
      <c r="C131" s="2580">
        <v>200</v>
      </c>
      <c r="D131" s="1245">
        <v>1</v>
      </c>
      <c r="E131" s="322">
        <v>0</v>
      </c>
      <c r="F131" s="322">
        <v>23.4</v>
      </c>
      <c r="G131" s="664">
        <f>F131*4+E131*9+D131*4</f>
        <v>97.6</v>
      </c>
      <c r="H131" s="2047">
        <v>85</v>
      </c>
      <c r="I131" s="2411" t="s">
        <v>360</v>
      </c>
    </row>
    <row r="132" spans="1:9" ht="12.75" customHeight="1">
      <c r="A132" s="410" t="s">
        <v>161</v>
      </c>
      <c r="B132" s="2180" t="s">
        <v>10</v>
      </c>
      <c r="C132" s="2580">
        <v>60</v>
      </c>
      <c r="D132" s="1232">
        <v>1.2036</v>
      </c>
      <c r="E132" s="316">
        <v>0.78</v>
      </c>
      <c r="F132" s="316">
        <v>32.520000000000003</v>
      </c>
      <c r="G132" s="664">
        <v>141.91399999999999</v>
      </c>
      <c r="H132" s="2028">
        <v>17</v>
      </c>
      <c r="I132" s="2425" t="s">
        <v>9</v>
      </c>
    </row>
    <row r="133" spans="1:9" ht="12.75" customHeight="1">
      <c r="A133" s="79"/>
      <c r="B133" s="2180" t="s">
        <v>317</v>
      </c>
      <c r="C133" s="2580">
        <v>40</v>
      </c>
      <c r="D133" s="1428">
        <v>1.8660000000000001</v>
      </c>
      <c r="E133" s="1429">
        <v>0.66</v>
      </c>
      <c r="F133" s="1429">
        <v>17.373999999999999</v>
      </c>
      <c r="G133" s="727">
        <v>82.9</v>
      </c>
      <c r="H133" s="2028">
        <v>18</v>
      </c>
      <c r="I133" s="2412" t="s">
        <v>9</v>
      </c>
    </row>
    <row r="134" spans="1:9" ht="13.5" customHeight="1" thickBot="1">
      <c r="A134" s="647"/>
      <c r="B134" s="3279" t="s">
        <v>1004</v>
      </c>
      <c r="C134" s="1956">
        <v>105</v>
      </c>
      <c r="D134" s="427">
        <v>0.42</v>
      </c>
      <c r="E134" s="428">
        <v>0.42</v>
      </c>
      <c r="F134" s="2204">
        <v>10.29</v>
      </c>
      <c r="G134" s="1178">
        <v>49.35</v>
      </c>
      <c r="H134" s="2028">
        <v>86</v>
      </c>
      <c r="I134" s="2417" t="s">
        <v>373</v>
      </c>
    </row>
    <row r="135" spans="1:9" ht="15" customHeight="1">
      <c r="A135" s="413" t="s">
        <v>160</v>
      </c>
      <c r="B135" s="1821"/>
      <c r="C135" s="2085">
        <f>SUM(C128:C134)</f>
        <v>825</v>
      </c>
      <c r="D135" s="2048">
        <f>SUM(D128:D134)</f>
        <v>25.6065</v>
      </c>
      <c r="E135" s="2033">
        <f>SUM(E128:E134)</f>
        <v>21.718300000000003</v>
      </c>
      <c r="F135" s="2033">
        <f>SUM(F128:F134)</f>
        <v>112.32129999999998</v>
      </c>
      <c r="G135" s="3386">
        <f>SUM(G128:G134)</f>
        <v>749.40599999999995</v>
      </c>
      <c r="H135" s="3292"/>
      <c r="I135" s="1781"/>
    </row>
    <row r="136" spans="1:9" ht="14.25" customHeight="1">
      <c r="A136" s="695"/>
      <c r="B136" s="1815" t="s">
        <v>11</v>
      </c>
      <c r="C136" s="2086">
        <v>0.35</v>
      </c>
      <c r="D136" s="2038">
        <f>D620</f>
        <v>26.95</v>
      </c>
      <c r="E136" s="2039">
        <f>E620</f>
        <v>27.65</v>
      </c>
      <c r="F136" s="2039">
        <f>F620</f>
        <v>117.25</v>
      </c>
      <c r="G136" s="2040">
        <f>G620</f>
        <v>822.5</v>
      </c>
      <c r="H136" s="548"/>
      <c r="I136" s="618"/>
    </row>
    <row r="137" spans="1:9" ht="13.5" customHeight="1" thickBot="1">
      <c r="A137" s="227"/>
      <c r="B137" s="1817" t="s">
        <v>345</v>
      </c>
      <c r="C137" s="1818"/>
      <c r="D137" s="1930">
        <f>(D135*100/D614)-35</f>
        <v>-1.7448051948051955</v>
      </c>
      <c r="E137" s="1938">
        <f>(E135*100/E614)-35</f>
        <v>-7.5084810126582227</v>
      </c>
      <c r="F137" s="1938">
        <f>(F135*100/F614)-35</f>
        <v>-1.471253731343289</v>
      </c>
      <c r="G137" s="2059">
        <f>(G135*100/G614)-35</f>
        <v>-3.1103829787234076</v>
      </c>
      <c r="H137" s="3419"/>
      <c r="I137" s="423"/>
    </row>
    <row r="138" spans="1:9" ht="12.75" customHeight="1">
      <c r="A138" s="438" t="s">
        <v>157</v>
      </c>
      <c r="B138" s="3274" t="s">
        <v>199</v>
      </c>
      <c r="C138" s="1676"/>
      <c r="D138" s="281"/>
      <c r="E138" s="1920"/>
      <c r="F138" s="1920"/>
      <c r="G138" s="1920"/>
      <c r="H138" s="1425"/>
      <c r="I138" s="418"/>
    </row>
    <row r="139" spans="1:9" ht="12.75" customHeight="1">
      <c r="A139" s="406" t="s">
        <v>158</v>
      </c>
      <c r="B139" s="3278" t="s">
        <v>753</v>
      </c>
      <c r="C139" s="336"/>
      <c r="D139" s="1990"/>
      <c r="E139" s="1434"/>
      <c r="F139" s="1989"/>
      <c r="G139" s="2087"/>
      <c r="H139" s="2046"/>
      <c r="I139" s="2424" t="s">
        <v>382</v>
      </c>
    </row>
    <row r="140" spans="1:9" ht="12.75" customHeight="1">
      <c r="A140" s="407" t="s">
        <v>12</v>
      </c>
      <c r="B140" s="3280" t="s">
        <v>200</v>
      </c>
      <c r="C140" s="2344">
        <v>200</v>
      </c>
      <c r="D140" s="1750">
        <v>5.8</v>
      </c>
      <c r="E140" s="1548">
        <v>5</v>
      </c>
      <c r="F140" s="1750">
        <v>8</v>
      </c>
      <c r="G140" s="1747">
        <v>101</v>
      </c>
      <c r="H140" s="2022">
        <v>84</v>
      </c>
      <c r="I140" s="2432"/>
    </row>
    <row r="141" spans="1:9" ht="12" customHeight="1">
      <c r="A141" s="79"/>
      <c r="B141" s="3281" t="s">
        <v>838</v>
      </c>
      <c r="C141" s="336">
        <v>105</v>
      </c>
      <c r="D141" s="1750">
        <v>2.3881000000000001</v>
      </c>
      <c r="E141" s="1548">
        <v>8.5730000000000004</v>
      </c>
      <c r="F141" s="1750">
        <v>13.96</v>
      </c>
      <c r="G141" s="1747">
        <v>139.98500000000001</v>
      </c>
      <c r="H141" s="2022">
        <v>36</v>
      </c>
      <c r="I141" s="2417" t="s">
        <v>386</v>
      </c>
    </row>
    <row r="142" spans="1:9" ht="15.75" thickBot="1">
      <c r="A142" s="645" t="s">
        <v>161</v>
      </c>
      <c r="B142" s="3271" t="s">
        <v>1005</v>
      </c>
      <c r="C142" s="1956">
        <v>20</v>
      </c>
      <c r="D142" s="217">
        <v>0.77</v>
      </c>
      <c r="E142" s="316">
        <v>0.38</v>
      </c>
      <c r="F142" s="316">
        <v>10.28</v>
      </c>
      <c r="G142" s="664">
        <v>45.22</v>
      </c>
      <c r="H142" s="2028">
        <v>16</v>
      </c>
      <c r="I142" s="2411" t="s">
        <v>9</v>
      </c>
    </row>
    <row r="143" spans="1:9" ht="15" customHeight="1">
      <c r="A143" s="413" t="s">
        <v>206</v>
      </c>
      <c r="B143" s="1821"/>
      <c r="C143" s="2206">
        <f>SUM(C139:C142)</f>
        <v>325</v>
      </c>
      <c r="D143" s="2048">
        <f>SUM(D139:D142)</f>
        <v>8.9581</v>
      </c>
      <c r="E143" s="2033">
        <f>SUM(E139:E142)</f>
        <v>13.953000000000001</v>
      </c>
      <c r="F143" s="2033">
        <f>SUM(F139:F142)</f>
        <v>32.24</v>
      </c>
      <c r="G143" s="3386">
        <f>SUM(G139:G142)</f>
        <v>286.20500000000004</v>
      </c>
      <c r="H143" s="3292"/>
      <c r="I143" s="1781"/>
    </row>
    <row r="144" spans="1:9" ht="15" customHeight="1">
      <c r="A144" s="695"/>
      <c r="B144" s="1815" t="s">
        <v>11</v>
      </c>
      <c r="C144" s="1816">
        <v>0.1</v>
      </c>
      <c r="D144" s="2038">
        <f>D624</f>
        <v>7.7</v>
      </c>
      <c r="E144" s="2039">
        <f>E624</f>
        <v>7.9</v>
      </c>
      <c r="F144" s="2039">
        <f>F624</f>
        <v>33.5</v>
      </c>
      <c r="G144" s="2040">
        <f>G624</f>
        <v>235</v>
      </c>
      <c r="H144" s="548"/>
      <c r="I144" s="618"/>
    </row>
    <row r="145" spans="1:9" ht="16.5" customHeight="1" thickBot="1">
      <c r="A145" s="227"/>
      <c r="B145" s="1817" t="s">
        <v>345</v>
      </c>
      <c r="C145" s="1818"/>
      <c r="D145" s="1930">
        <f>(D143*100/D614)-10</f>
        <v>1.6338961038961024</v>
      </c>
      <c r="E145" s="1938">
        <f>(E143*100/E614)-10</f>
        <v>7.6620253164556971</v>
      </c>
      <c r="F145" s="1938">
        <f>(F143*100/F614)-10</f>
        <v>-0.37611940298507385</v>
      </c>
      <c r="G145" s="2059">
        <f>(G143*100/G614)-10</f>
        <v>2.1789361702127668</v>
      </c>
      <c r="H145" s="3419"/>
      <c r="I145" s="423"/>
    </row>
    <row r="146" spans="1:9" ht="14.25" customHeight="1" thickBot="1">
      <c r="A146" s="101"/>
      <c r="B146" s="464"/>
      <c r="C146" s="116"/>
      <c r="D146" s="2534"/>
      <c r="E146" s="2534"/>
      <c r="F146" s="2534"/>
      <c r="G146" s="2534"/>
      <c r="H146" s="116"/>
      <c r="I146" s="116"/>
    </row>
    <row r="147" spans="1:9" ht="12.75" customHeight="1">
      <c r="A147" s="620"/>
      <c r="B147" s="1821" t="s">
        <v>239</v>
      </c>
      <c r="C147" s="2055"/>
      <c r="D147" s="2056">
        <f>D124+D135</f>
        <v>44.5244</v>
      </c>
      <c r="E147" s="2057">
        <f>E124+E135</f>
        <v>50.255400000000002</v>
      </c>
      <c r="F147" s="2057">
        <f>F124+F135</f>
        <v>192.94219999999999</v>
      </c>
      <c r="G147" s="2058">
        <f>G124+G135</f>
        <v>1404.6591000000001</v>
      </c>
      <c r="H147" s="2060"/>
      <c r="I147" s="31"/>
    </row>
    <row r="148" spans="1:9" ht="13.5" customHeight="1">
      <c r="A148" s="380"/>
      <c r="B148" s="3272" t="s">
        <v>11</v>
      </c>
      <c r="C148" s="1816">
        <v>0.6</v>
      </c>
      <c r="D148" s="2038">
        <f>D628</f>
        <v>46.2</v>
      </c>
      <c r="E148" s="2039">
        <f>E628</f>
        <v>47.4</v>
      </c>
      <c r="F148" s="2039">
        <f>F628</f>
        <v>201</v>
      </c>
      <c r="G148" s="2040">
        <f>G628</f>
        <v>1410</v>
      </c>
      <c r="H148" s="1249"/>
      <c r="I148" s="5"/>
    </row>
    <row r="149" spans="1:9" ht="15.75" thickBot="1">
      <c r="A149" s="227"/>
      <c r="B149" s="1817" t="s">
        <v>345</v>
      </c>
      <c r="C149" s="1818"/>
      <c r="D149" s="1930">
        <f>(D147*100/D614)-60</f>
        <v>-2.1761038961039034</v>
      </c>
      <c r="E149" s="1938">
        <f>(E147*100/E614)-60</f>
        <v>3.6144303797468353</v>
      </c>
      <c r="F149" s="1938">
        <f>(F147*100/F614)-60</f>
        <v>-2.4053134328358254</v>
      </c>
      <c r="G149" s="2059">
        <f>(G147*100/G614)-60</f>
        <v>-0.2272723404255288</v>
      </c>
      <c r="H149" s="116"/>
      <c r="I149" s="5"/>
    </row>
    <row r="150" spans="1:9" ht="13.5" customHeight="1" thickBot="1">
      <c r="B150" s="87"/>
      <c r="C150" s="530"/>
      <c r="D150" s="2054"/>
      <c r="E150" s="2054"/>
      <c r="F150" s="2054"/>
      <c r="G150" s="2054"/>
      <c r="H150" s="116"/>
      <c r="I150" s="5"/>
    </row>
    <row r="151" spans="1:9" ht="16.5" customHeight="1">
      <c r="A151" s="620"/>
      <c r="B151" s="1821" t="s">
        <v>238</v>
      </c>
      <c r="C151" s="2055"/>
      <c r="D151" s="2056">
        <f>D135+D143</f>
        <v>34.564599999999999</v>
      </c>
      <c r="E151" s="2057">
        <f>E135+E143</f>
        <v>35.671300000000002</v>
      </c>
      <c r="F151" s="2057">
        <f>F135+F143</f>
        <v>144.56129999999999</v>
      </c>
      <c r="G151" s="2058">
        <f>G135+G143</f>
        <v>1035.6109999999999</v>
      </c>
      <c r="H151" s="2060"/>
      <c r="I151" s="31"/>
    </row>
    <row r="152" spans="1:9" ht="12.75" customHeight="1">
      <c r="A152" s="380"/>
      <c r="B152" s="3272" t="s">
        <v>11</v>
      </c>
      <c r="C152" s="1816">
        <v>0.45</v>
      </c>
      <c r="D152" s="2038">
        <f>D632</f>
        <v>34.65</v>
      </c>
      <c r="E152" s="2039">
        <f>E632</f>
        <v>35.549999999999997</v>
      </c>
      <c r="F152" s="2039">
        <f>F632</f>
        <v>150.75</v>
      </c>
      <c r="G152" s="2040">
        <f>G632</f>
        <v>1057.5</v>
      </c>
      <c r="H152" s="1249"/>
      <c r="I152" s="5"/>
    </row>
    <row r="153" spans="1:9" ht="12" customHeight="1" thickBot="1">
      <c r="A153" s="227"/>
      <c r="B153" s="1817" t="s">
        <v>345</v>
      </c>
      <c r="C153" s="1818"/>
      <c r="D153" s="1930">
        <f>(D151*100/D614)-45</f>
        <v>-0.11090909090908951</v>
      </c>
      <c r="E153" s="1938">
        <f>(E151*100/E614)-45</f>
        <v>0.15354430379746731</v>
      </c>
      <c r="F153" s="1938">
        <f>(F151*100/F614)-45</f>
        <v>-1.8473731343283575</v>
      </c>
      <c r="G153" s="2059">
        <f>(G151*100/G614)-45</f>
        <v>-0.93144680851064265</v>
      </c>
      <c r="H153" s="116"/>
      <c r="I153" s="5"/>
    </row>
    <row r="154" spans="1:9" ht="13.5" customHeight="1" thickBot="1">
      <c r="B154" s="87"/>
      <c r="C154" s="530"/>
      <c r="D154" s="2054"/>
      <c r="E154" s="2054"/>
      <c r="F154" s="2054"/>
      <c r="G154" s="2054"/>
      <c r="H154" s="116"/>
      <c r="I154" s="5"/>
    </row>
    <row r="155" spans="1:9" ht="15" customHeight="1">
      <c r="A155" s="620"/>
      <c r="B155" s="1821" t="s">
        <v>207</v>
      </c>
      <c r="C155" s="2055"/>
      <c r="D155" s="2056">
        <f>D124+D135+D143</f>
        <v>53.482500000000002</v>
      </c>
      <c r="E155" s="2057">
        <f>E124+E135+E143</f>
        <v>64.208399999999997</v>
      </c>
      <c r="F155" s="2057">
        <f>F124+F135+F143</f>
        <v>225.18219999999999</v>
      </c>
      <c r="G155" s="2058">
        <f>G124+G135+G143</f>
        <v>1690.8641000000002</v>
      </c>
      <c r="H155" s="2060"/>
      <c r="I155" s="31"/>
    </row>
    <row r="156" spans="1:9">
      <c r="A156" s="380"/>
      <c r="B156" s="3272" t="s">
        <v>11</v>
      </c>
      <c r="C156" s="1816">
        <v>0.7</v>
      </c>
      <c r="D156" s="2038">
        <f>D636</f>
        <v>53.9</v>
      </c>
      <c r="E156" s="2039">
        <f>E636</f>
        <v>55.3</v>
      </c>
      <c r="F156" s="2039">
        <f>F636</f>
        <v>234.5</v>
      </c>
      <c r="G156" s="2040">
        <f>G636</f>
        <v>1645</v>
      </c>
      <c r="H156" s="1249"/>
      <c r="I156" s="5"/>
    </row>
    <row r="157" spans="1:9" ht="15.75" thickBot="1">
      <c r="A157" s="227"/>
      <c r="B157" s="1817" t="s">
        <v>345</v>
      </c>
      <c r="C157" s="1818"/>
      <c r="D157" s="1930">
        <f>(D155*100/D614)-70</f>
        <v>-0.54220779220779036</v>
      </c>
      <c r="E157" s="1938">
        <f>(E155*100/E614)-70</f>
        <v>11.276455696202532</v>
      </c>
      <c r="F157" s="1938">
        <f>(F155*100/F614)-70</f>
        <v>-2.781432835820894</v>
      </c>
      <c r="G157" s="2059">
        <f>(G155*100/G614)-70</f>
        <v>1.9516638297872504</v>
      </c>
      <c r="H157" s="116"/>
      <c r="I157" s="5"/>
    </row>
    <row r="158" spans="1:9">
      <c r="B158" s="87"/>
      <c r="C158" s="530"/>
      <c r="D158" s="2054"/>
      <c r="E158" s="2054"/>
      <c r="F158" s="2054"/>
      <c r="G158" s="2054"/>
      <c r="H158" s="116"/>
      <c r="I158" s="5"/>
    </row>
    <row r="159" spans="1:9">
      <c r="A159" s="1616"/>
      <c r="B159" s="87"/>
      <c r="C159" s="116"/>
      <c r="D159" s="173"/>
      <c r="E159" s="173"/>
      <c r="F159" s="530"/>
      <c r="G159" s="173"/>
      <c r="H159" s="116"/>
    </row>
    <row r="160" spans="1:9">
      <c r="A160" s="2790"/>
      <c r="B160" s="1503"/>
      <c r="C160" s="116"/>
      <c r="D160" s="91"/>
      <c r="E160" s="46"/>
      <c r="F160" s="46"/>
      <c r="G160" s="46"/>
      <c r="H160" s="89"/>
    </row>
    <row r="161" spans="1:9">
      <c r="A161" s="530"/>
      <c r="B161" s="1503"/>
      <c r="C161" s="116"/>
      <c r="D161" s="328"/>
      <c r="E161" s="328"/>
      <c r="F161" s="2535"/>
      <c r="G161" s="174"/>
      <c r="H161" s="116"/>
    </row>
    <row r="162" spans="1:9">
      <c r="A162" s="530"/>
      <c r="B162" s="1503"/>
      <c r="C162" s="530"/>
      <c r="D162" s="111"/>
      <c r="E162" s="111"/>
      <c r="F162" s="111"/>
      <c r="G162" s="174"/>
      <c r="H162" s="116"/>
    </row>
    <row r="165" spans="1:9" ht="14.25" customHeight="1">
      <c r="B165" s="87"/>
      <c r="C165" s="2062" t="s">
        <v>174</v>
      </c>
      <c r="D165" s="530"/>
      <c r="E165" s="530"/>
      <c r="F165" s="530"/>
      <c r="G165" s="530"/>
      <c r="H165" s="530"/>
    </row>
    <row r="166" spans="1:9" ht="12.75" customHeight="1">
      <c r="A166" s="653" t="s">
        <v>343</v>
      </c>
      <c r="B166" s="1698"/>
      <c r="C166" s="1698"/>
      <c r="D166" s="1698"/>
      <c r="E166" s="1710"/>
      <c r="F166" s="1710"/>
      <c r="G166" s="1710"/>
      <c r="H166" s="1698"/>
      <c r="I166" s="59"/>
    </row>
    <row r="167" spans="1:9" ht="15.75" customHeight="1">
      <c r="B167" s="2063" t="s">
        <v>171</v>
      </c>
      <c r="C167" s="530"/>
      <c r="D167" s="87"/>
      <c r="E167" s="87"/>
      <c r="F167" s="2063"/>
      <c r="G167" s="2063"/>
      <c r="H167" s="1692"/>
      <c r="I167" s="26"/>
    </row>
    <row r="168" spans="1:9" ht="18.75" customHeight="1">
      <c r="A168" s="28" t="s">
        <v>468</v>
      </c>
      <c r="B168" s="1692"/>
      <c r="C168" s="87"/>
      <c r="D168" s="2064" t="s">
        <v>0</v>
      </c>
      <c r="E168" s="87"/>
      <c r="F168" s="2" t="s">
        <v>466</v>
      </c>
      <c r="G168" s="1692"/>
      <c r="H168" s="1692"/>
      <c r="I168" s="33"/>
    </row>
    <row r="169" spans="1:9" ht="17.25" customHeight="1" thickBot="1">
      <c r="B169" s="87"/>
      <c r="C169" s="2065" t="s">
        <v>1</v>
      </c>
      <c r="D169" s="530"/>
      <c r="E169" s="530"/>
      <c r="F169" s="530"/>
      <c r="G169" s="530"/>
      <c r="H169" s="530"/>
    </row>
    <row r="170" spans="1:9" ht="15" customHeight="1" thickBot="1">
      <c r="A170" s="382" t="s">
        <v>143</v>
      </c>
      <c r="B170" s="1688"/>
      <c r="C170" s="2066" t="s">
        <v>144</v>
      </c>
      <c r="D170" s="2067" t="s">
        <v>145</v>
      </c>
      <c r="E170" s="2067"/>
      <c r="F170" s="2067"/>
      <c r="G170" s="2068" t="s">
        <v>146</v>
      </c>
      <c r="H170" s="2069" t="s">
        <v>147</v>
      </c>
      <c r="I170" s="386" t="s">
        <v>148</v>
      </c>
    </row>
    <row r="171" spans="1:9" ht="12" customHeight="1">
      <c r="A171" s="387" t="s">
        <v>149</v>
      </c>
      <c r="B171" s="3276" t="s">
        <v>150</v>
      </c>
      <c r="C171" s="2070" t="s">
        <v>151</v>
      </c>
      <c r="D171" s="2071" t="s">
        <v>152</v>
      </c>
      <c r="E171" s="2071" t="s">
        <v>54</v>
      </c>
      <c r="F171" s="2071" t="s">
        <v>55</v>
      </c>
      <c r="G171" s="2072" t="s">
        <v>153</v>
      </c>
      <c r="H171" s="2073" t="s">
        <v>154</v>
      </c>
      <c r="I171" s="393" t="s">
        <v>271</v>
      </c>
    </row>
    <row r="172" spans="1:9" ht="15.75" customHeight="1" thickBot="1">
      <c r="A172" s="394"/>
      <c r="B172" s="3277"/>
      <c r="C172" s="2074"/>
      <c r="D172" s="2075" t="s">
        <v>6</v>
      </c>
      <c r="E172" s="2075" t="s">
        <v>7</v>
      </c>
      <c r="F172" s="2075" t="s">
        <v>8</v>
      </c>
      <c r="G172" s="2076" t="s">
        <v>155</v>
      </c>
      <c r="H172" s="2077" t="s">
        <v>156</v>
      </c>
      <c r="I172" s="399" t="s">
        <v>270</v>
      </c>
    </row>
    <row r="173" spans="1:9" ht="15.75" customHeight="1">
      <c r="A173" s="82"/>
      <c r="B173" s="1819" t="s">
        <v>131</v>
      </c>
      <c r="C173" s="1780"/>
      <c r="D173" s="400"/>
      <c r="E173" s="401"/>
      <c r="F173" s="401"/>
      <c r="G173" s="532"/>
      <c r="H173" s="429"/>
      <c r="I173" s="404"/>
    </row>
    <row r="174" spans="1:9">
      <c r="A174" s="405" t="s">
        <v>157</v>
      </c>
      <c r="B174" s="3278" t="s">
        <v>521</v>
      </c>
      <c r="C174" s="2585">
        <v>150</v>
      </c>
      <c r="D174" s="1990">
        <v>17.494499999999999</v>
      </c>
      <c r="E174" s="1434">
        <v>11.1694</v>
      </c>
      <c r="F174" s="1990">
        <v>38.893999999999998</v>
      </c>
      <c r="G174" s="1435">
        <v>326.07900000000001</v>
      </c>
      <c r="H174" s="2046">
        <v>45</v>
      </c>
      <c r="I174" s="2424" t="s">
        <v>520</v>
      </c>
    </row>
    <row r="175" spans="1:9">
      <c r="A175" s="406" t="s">
        <v>158</v>
      </c>
      <c r="B175" s="3280" t="s">
        <v>1006</v>
      </c>
      <c r="C175" s="2235">
        <v>15</v>
      </c>
      <c r="D175" s="2095">
        <v>0.25</v>
      </c>
      <c r="E175" s="1431">
        <v>2.5000000000000001E-2</v>
      </c>
      <c r="F175" s="2095">
        <v>6.1284000000000001</v>
      </c>
      <c r="G175" s="1432">
        <v>25.47</v>
      </c>
      <c r="H175" s="2096">
        <v>45</v>
      </c>
      <c r="I175" s="2432" t="s">
        <v>522</v>
      </c>
    </row>
    <row r="176" spans="1:9" ht="14.25" customHeight="1">
      <c r="A176" s="79"/>
      <c r="B176" s="3278" t="s">
        <v>904</v>
      </c>
      <c r="C176" s="336">
        <v>180</v>
      </c>
      <c r="D176" s="1233">
        <v>0.17</v>
      </c>
      <c r="E176" s="323">
        <v>0</v>
      </c>
      <c r="F176" s="1233">
        <v>5.8449999999999998</v>
      </c>
      <c r="G176" s="2207">
        <v>24.05</v>
      </c>
      <c r="H176" s="2046">
        <v>68</v>
      </c>
      <c r="I176" s="2417" t="s">
        <v>991</v>
      </c>
    </row>
    <row r="177" spans="1:9" ht="14.25" customHeight="1">
      <c r="A177" s="410" t="s">
        <v>162</v>
      </c>
      <c r="B177" s="3275" t="s">
        <v>1007</v>
      </c>
      <c r="C177" s="2586">
        <v>25</v>
      </c>
      <c r="D177" s="1232">
        <v>2.1383299999999998</v>
      </c>
      <c r="E177" s="322">
        <v>6.1675000000000004</v>
      </c>
      <c r="F177" s="322">
        <v>20.399999999999999</v>
      </c>
      <c r="G177" s="1444">
        <v>145.66200000000001</v>
      </c>
      <c r="H177" s="426">
        <v>14</v>
      </c>
      <c r="I177" s="2405" t="s">
        <v>9</v>
      </c>
    </row>
    <row r="178" spans="1:9" ht="15.75" thickBot="1">
      <c r="A178" s="647"/>
      <c r="B178" s="3271" t="s">
        <v>1008</v>
      </c>
      <c r="C178" s="1847">
        <v>140</v>
      </c>
      <c r="D178" s="1428">
        <v>0.56000000000000005</v>
      </c>
      <c r="E178" s="1429">
        <v>0.56000000000000005</v>
      </c>
      <c r="F178" s="1429">
        <v>13.72</v>
      </c>
      <c r="G178" s="1285">
        <v>65.8</v>
      </c>
      <c r="H178" s="409">
        <v>86</v>
      </c>
      <c r="I178" s="2417" t="s">
        <v>373</v>
      </c>
    </row>
    <row r="179" spans="1:9">
      <c r="A179" s="413" t="s">
        <v>172</v>
      </c>
      <c r="B179" s="87"/>
      <c r="C179" s="213">
        <f>SUM(C174:C178)</f>
        <v>510</v>
      </c>
      <c r="D179" s="2032">
        <f>SUM(D174:D178)</f>
        <v>20.612829999999999</v>
      </c>
      <c r="E179" s="2033">
        <f>SUM(E174:E178)</f>
        <v>17.921899999999997</v>
      </c>
      <c r="F179" s="2034">
        <f>SUM(F174:F178)</f>
        <v>84.987399999999994</v>
      </c>
      <c r="G179" s="3386">
        <f>SUM(G174:G178)</f>
        <v>587.06099999999992</v>
      </c>
      <c r="H179" s="3292"/>
      <c r="I179" s="1781"/>
    </row>
    <row r="180" spans="1:9">
      <c r="A180" s="695"/>
      <c r="B180" s="1815" t="s">
        <v>11</v>
      </c>
      <c r="C180" s="1816">
        <v>0.25</v>
      </c>
      <c r="D180" s="2038">
        <f>D616</f>
        <v>19.25</v>
      </c>
      <c r="E180" s="2039">
        <f>E616</f>
        <v>19.75</v>
      </c>
      <c r="F180" s="2039">
        <f>F616</f>
        <v>83.75</v>
      </c>
      <c r="G180" s="2040">
        <f>G616</f>
        <v>587.5</v>
      </c>
      <c r="H180" s="548"/>
      <c r="I180" s="618"/>
    </row>
    <row r="181" spans="1:9" ht="15.75" thickBot="1">
      <c r="A181" s="227"/>
      <c r="B181" s="1817" t="s">
        <v>345</v>
      </c>
      <c r="C181" s="1818"/>
      <c r="D181" s="1930">
        <f>(D179*100/D614)-25</f>
        <v>1.7699090909090884</v>
      </c>
      <c r="E181" s="1938">
        <f>(E179*100/E614)-25</f>
        <v>-2.3140506329113961</v>
      </c>
      <c r="F181" s="1938">
        <f>(F179*100/F614)-25</f>
        <v>0.36937313432835595</v>
      </c>
      <c r="G181" s="2059">
        <f>(G179*100/G614)-25</f>
        <v>-1.8680851063834325E-2</v>
      </c>
      <c r="H181" s="3419"/>
      <c r="I181" s="423"/>
    </row>
    <row r="182" spans="1:9" ht="18" customHeight="1">
      <c r="A182" s="82"/>
      <c r="B182" s="1819" t="s">
        <v>108</v>
      </c>
      <c r="C182" s="2106"/>
      <c r="D182" s="2107"/>
      <c r="E182" s="2108"/>
      <c r="F182" s="2108"/>
      <c r="G182" s="2109"/>
      <c r="H182" s="2687"/>
      <c r="I182" s="418"/>
    </row>
    <row r="183" spans="1:9" ht="16.5" customHeight="1">
      <c r="A183" s="405" t="s">
        <v>157</v>
      </c>
      <c r="B183" s="1442" t="s">
        <v>897</v>
      </c>
      <c r="C183" s="2599">
        <v>60</v>
      </c>
      <c r="D183" s="2692">
        <v>0.7</v>
      </c>
      <c r="E183" s="710">
        <v>0.1</v>
      </c>
      <c r="F183" s="1436">
        <v>2.2999999999999998</v>
      </c>
      <c r="G183" s="2521">
        <v>12.8</v>
      </c>
      <c r="H183" s="2688">
        <v>2</v>
      </c>
      <c r="I183" s="2433" t="s">
        <v>490</v>
      </c>
    </row>
    <row r="184" spans="1:9">
      <c r="A184" s="406" t="s">
        <v>158</v>
      </c>
      <c r="B184" s="1442" t="s">
        <v>657</v>
      </c>
      <c r="C184" s="2599">
        <v>200</v>
      </c>
      <c r="D184" s="2692">
        <v>1.1599999999999999</v>
      </c>
      <c r="E184" s="710">
        <v>4.16</v>
      </c>
      <c r="F184" s="1145">
        <v>5.4290000000000003</v>
      </c>
      <c r="G184" s="2521">
        <v>61.88</v>
      </c>
      <c r="H184" s="2685">
        <v>20</v>
      </c>
      <c r="I184" s="2417" t="s">
        <v>643</v>
      </c>
    </row>
    <row r="185" spans="1:9" ht="15.75">
      <c r="A185" s="407" t="s">
        <v>12</v>
      </c>
      <c r="B185" s="2180" t="s">
        <v>624</v>
      </c>
      <c r="C185" s="2600">
        <v>105</v>
      </c>
      <c r="D185" s="1746">
        <v>19.270900000000001</v>
      </c>
      <c r="E185" s="1872">
        <v>14.6418</v>
      </c>
      <c r="F185" s="1872">
        <v>14.0459</v>
      </c>
      <c r="G185" s="2693">
        <v>265.04300000000001</v>
      </c>
      <c r="H185" s="2689">
        <v>63</v>
      </c>
      <c r="I185" s="2434" t="s">
        <v>628</v>
      </c>
    </row>
    <row r="186" spans="1:9" ht="13.5" customHeight="1">
      <c r="A186" s="410" t="s">
        <v>162</v>
      </c>
      <c r="B186" s="1442" t="s">
        <v>427</v>
      </c>
      <c r="C186" s="2599">
        <v>180</v>
      </c>
      <c r="D186" s="1746">
        <v>3.677</v>
      </c>
      <c r="E186" s="1429">
        <v>5.7619999999999996</v>
      </c>
      <c r="F186" s="1429">
        <v>24.527000000000001</v>
      </c>
      <c r="G186" s="2693">
        <v>164.673</v>
      </c>
      <c r="H186" s="2690">
        <v>38</v>
      </c>
      <c r="I186" s="2424" t="s">
        <v>565</v>
      </c>
    </row>
    <row r="187" spans="1:9">
      <c r="A187" s="79"/>
      <c r="B187" s="2583" t="s">
        <v>132</v>
      </c>
      <c r="C187" s="2599">
        <v>200</v>
      </c>
      <c r="D187" s="1746">
        <v>0.5</v>
      </c>
      <c r="E187" s="1429">
        <v>0</v>
      </c>
      <c r="F187" s="1429">
        <v>19.8</v>
      </c>
      <c r="G187" s="2693">
        <v>81</v>
      </c>
      <c r="H187" s="2691">
        <v>74</v>
      </c>
      <c r="I187" s="2425" t="s">
        <v>285</v>
      </c>
    </row>
    <row r="188" spans="1:9">
      <c r="A188" s="79"/>
      <c r="B188" s="2180" t="s">
        <v>10</v>
      </c>
      <c r="C188" s="2686">
        <v>70</v>
      </c>
      <c r="D188" s="1245">
        <v>1.4041999999999999</v>
      </c>
      <c r="E188" s="322">
        <v>0.91</v>
      </c>
      <c r="F188" s="316">
        <v>37.94</v>
      </c>
      <c r="G188" s="1444">
        <v>165.5668</v>
      </c>
      <c r="H188" s="2691">
        <v>17</v>
      </c>
      <c r="I188" s="2425" t="s">
        <v>9</v>
      </c>
    </row>
    <row r="189" spans="1:9" ht="15.75" thickBot="1">
      <c r="A189" s="647"/>
      <c r="B189" s="2180" t="s">
        <v>317</v>
      </c>
      <c r="C189" s="2601">
        <v>30</v>
      </c>
      <c r="D189" s="1930">
        <v>1.4</v>
      </c>
      <c r="E189" s="1938">
        <v>0.495</v>
      </c>
      <c r="F189" s="1938">
        <v>13.031000000000001</v>
      </c>
      <c r="G189" s="2447">
        <v>62.174999999999997</v>
      </c>
      <c r="H189" s="2691">
        <v>18</v>
      </c>
      <c r="I189" s="2412" t="s">
        <v>9</v>
      </c>
    </row>
    <row r="190" spans="1:9">
      <c r="A190" s="413" t="s">
        <v>160</v>
      </c>
      <c r="B190" s="1821"/>
      <c r="C190" s="1822">
        <f>SUM(C183:C189)</f>
        <v>845</v>
      </c>
      <c r="D190" s="2048">
        <f>SUM(D183:D189)</f>
        <v>28.112099999999998</v>
      </c>
      <c r="E190" s="2033">
        <f>SUM(E183:E189)</f>
        <v>26.068800000000003</v>
      </c>
      <c r="F190" s="2033">
        <f>SUM(F183:F189)</f>
        <v>117.0729</v>
      </c>
      <c r="G190" s="3386">
        <f>SUM(G183:G189)</f>
        <v>813.13779999999997</v>
      </c>
      <c r="H190" s="3292"/>
      <c r="I190" s="1781"/>
    </row>
    <row r="191" spans="1:9">
      <c r="A191" s="695"/>
      <c r="B191" s="1815" t="s">
        <v>11</v>
      </c>
      <c r="C191" s="1816">
        <v>0.35</v>
      </c>
      <c r="D191" s="2038">
        <f>D620</f>
        <v>26.95</v>
      </c>
      <c r="E191" s="2039">
        <f>E620</f>
        <v>27.65</v>
      </c>
      <c r="F191" s="2039">
        <f>F620</f>
        <v>117.25</v>
      </c>
      <c r="G191" s="2040">
        <f>G620</f>
        <v>822.5</v>
      </c>
      <c r="H191" s="548"/>
      <c r="I191" s="618"/>
    </row>
    <row r="192" spans="1:9" ht="15.75" thickBot="1">
      <c r="A192" s="227"/>
      <c r="B192" s="1817" t="s">
        <v>345</v>
      </c>
      <c r="C192" s="1818"/>
      <c r="D192" s="1930">
        <f>(D190*100/D614)-35</f>
        <v>1.509220779220783</v>
      </c>
      <c r="E192" s="1938">
        <f>(E190*100/E614)-35</f>
        <v>-2.0015189873417683</v>
      </c>
      <c r="F192" s="1938">
        <f>(F190*100/F614)-35</f>
        <v>-5.2865671641789902E-2</v>
      </c>
      <c r="G192" s="2059">
        <f>(G190*100/G614)-35</f>
        <v>-0.39839148936169977</v>
      </c>
      <c r="H192" s="3419"/>
      <c r="I192" s="423"/>
    </row>
    <row r="193" spans="1:9">
      <c r="A193" s="438" t="s">
        <v>157</v>
      </c>
      <c r="B193" s="332" t="s">
        <v>199</v>
      </c>
      <c r="C193" s="1820"/>
      <c r="D193" s="281"/>
      <c r="E193" s="1920"/>
      <c r="F193" s="1920"/>
      <c r="G193" s="1920"/>
      <c r="H193" s="1425"/>
      <c r="I193" s="431"/>
    </row>
    <row r="194" spans="1:9">
      <c r="A194" s="406" t="s">
        <v>158</v>
      </c>
      <c r="B194" s="2409" t="s">
        <v>577</v>
      </c>
      <c r="C194" s="2580">
        <v>180</v>
      </c>
      <c r="D194" s="1232">
        <v>0.23749999999999999</v>
      </c>
      <c r="E194" s="322">
        <v>0</v>
      </c>
      <c r="F194" s="322">
        <v>6.7975000000000003</v>
      </c>
      <c r="G194" s="664">
        <v>28.11</v>
      </c>
      <c r="H194" s="2029">
        <v>70</v>
      </c>
      <c r="I194" s="2404" t="s">
        <v>584</v>
      </c>
    </row>
    <row r="195" spans="1:9" ht="15.75">
      <c r="A195" s="407" t="s">
        <v>12</v>
      </c>
      <c r="B195" s="3282" t="s">
        <v>780</v>
      </c>
      <c r="C195" s="336">
        <v>90</v>
      </c>
      <c r="D195" s="1990">
        <v>2.1717</v>
      </c>
      <c r="E195" s="1434">
        <v>4.1797000000000004</v>
      </c>
      <c r="F195" s="1990">
        <v>13.940300000000001</v>
      </c>
      <c r="G195" s="1435">
        <v>109.15300000000001</v>
      </c>
      <c r="H195" s="2046">
        <v>33</v>
      </c>
      <c r="I195" s="2417" t="s">
        <v>786</v>
      </c>
    </row>
    <row r="196" spans="1:9">
      <c r="A196" s="410"/>
      <c r="B196" s="2720" t="s">
        <v>826</v>
      </c>
      <c r="C196" s="2235">
        <v>20</v>
      </c>
      <c r="D196" s="2095">
        <v>1.4086000000000001</v>
      </c>
      <c r="E196" s="1431">
        <v>1.4137</v>
      </c>
      <c r="F196" s="2095">
        <v>9.8070000000000004</v>
      </c>
      <c r="G196" s="1432">
        <v>57.441000000000003</v>
      </c>
      <c r="H196" s="2096">
        <v>33</v>
      </c>
      <c r="I196" s="2432" t="s">
        <v>448</v>
      </c>
    </row>
    <row r="197" spans="1:9" ht="15.75" thickBot="1">
      <c r="A197" s="645" t="s">
        <v>162</v>
      </c>
      <c r="B197" s="3283" t="s">
        <v>317</v>
      </c>
      <c r="C197" s="1956">
        <v>20</v>
      </c>
      <c r="D197" s="1232">
        <v>0.93300000000000005</v>
      </c>
      <c r="E197" s="324">
        <v>0.33</v>
      </c>
      <c r="F197" s="316">
        <v>8.6869999999999994</v>
      </c>
      <c r="G197" s="664">
        <v>41.45</v>
      </c>
      <c r="H197" s="2046">
        <v>18</v>
      </c>
      <c r="I197" s="2411" t="s">
        <v>9</v>
      </c>
    </row>
    <row r="198" spans="1:9" ht="13.5" customHeight="1">
      <c r="A198" s="413" t="s">
        <v>206</v>
      </c>
      <c r="B198" s="344"/>
      <c r="C198" s="574">
        <f>SUM(C194:C197)</f>
        <v>310</v>
      </c>
      <c r="D198" s="2048">
        <f>SUM(D194:D197)</f>
        <v>4.7507999999999999</v>
      </c>
      <c r="E198" s="2033">
        <f>SUM(E194:E197)</f>
        <v>5.9234000000000009</v>
      </c>
      <c r="F198" s="2033">
        <f>SUM(F194:F197)</f>
        <v>39.2318</v>
      </c>
      <c r="G198" s="3386">
        <f>SUM(G194:G197)</f>
        <v>236.154</v>
      </c>
      <c r="H198" s="3292"/>
      <c r="I198" s="1781"/>
    </row>
    <row r="199" spans="1:9" ht="14.25" customHeight="1">
      <c r="A199" s="695"/>
      <c r="B199" s="1815" t="s">
        <v>11</v>
      </c>
      <c r="C199" s="1816">
        <v>0.1</v>
      </c>
      <c r="D199" s="2038">
        <f>D624</f>
        <v>7.7</v>
      </c>
      <c r="E199" s="2039">
        <f>E624</f>
        <v>7.9</v>
      </c>
      <c r="F199" s="2039">
        <f>F624</f>
        <v>33.5</v>
      </c>
      <c r="G199" s="2040">
        <f>G624</f>
        <v>235</v>
      </c>
      <c r="H199" s="548"/>
      <c r="I199" s="618"/>
    </row>
    <row r="200" spans="1:9" ht="14.25" customHeight="1" thickBot="1">
      <c r="A200" s="227"/>
      <c r="B200" s="1817" t="s">
        <v>345</v>
      </c>
      <c r="C200" s="1818"/>
      <c r="D200" s="1930">
        <f>(D198*100/D614)-10</f>
        <v>-3.8301298701298707</v>
      </c>
      <c r="E200" s="1938">
        <f>(E198*100/E614)-10</f>
        <v>-2.5020253164556943</v>
      </c>
      <c r="F200" s="1938">
        <f>(F198*100/F614)-10</f>
        <v>1.7109850746268656</v>
      </c>
      <c r="G200" s="2059">
        <f>(G198*100/G614)-10</f>
        <v>4.9106382978724383E-2</v>
      </c>
      <c r="H200" s="3419"/>
      <c r="I200" s="423"/>
    </row>
    <row r="201" spans="1:9" ht="14.25" customHeight="1" thickBot="1">
      <c r="B201" s="87"/>
    </row>
    <row r="202" spans="1:9" ht="15" customHeight="1">
      <c r="A202" s="620"/>
      <c r="B202" s="1821" t="s">
        <v>239</v>
      </c>
      <c r="C202" s="2055"/>
      <c r="D202" s="2056">
        <f>D179+D190</f>
        <v>48.724930000000001</v>
      </c>
      <c r="E202" s="2057">
        <f>E179+E190</f>
        <v>43.990700000000004</v>
      </c>
      <c r="F202" s="2057">
        <f>F179+F190</f>
        <v>202.06029999999998</v>
      </c>
      <c r="G202" s="2058">
        <f>G179+G190</f>
        <v>1400.1987999999999</v>
      </c>
    </row>
    <row r="203" spans="1:9">
      <c r="A203" s="380"/>
      <c r="B203" s="3272" t="s">
        <v>11</v>
      </c>
      <c r="C203" s="1816">
        <v>0.6</v>
      </c>
      <c r="D203" s="2038">
        <f>D628</f>
        <v>46.2</v>
      </c>
      <c r="E203" s="2039">
        <f>E628</f>
        <v>47.4</v>
      </c>
      <c r="F203" s="2039">
        <f>F628</f>
        <v>201</v>
      </c>
      <c r="G203" s="2040">
        <f>G628</f>
        <v>1410</v>
      </c>
    </row>
    <row r="204" spans="1:9" ht="17.25" customHeight="1" thickBot="1">
      <c r="A204" s="227"/>
      <c r="B204" s="1817" t="s">
        <v>345</v>
      </c>
      <c r="C204" s="1818"/>
      <c r="D204" s="1930">
        <f>(D202*100/D614)-60</f>
        <v>3.2791298701298786</v>
      </c>
      <c r="E204" s="1938">
        <f>(E202*100/E614)-60</f>
        <v>-4.3155696202531573</v>
      </c>
      <c r="F204" s="1938">
        <f>(F202*100/F614)-60</f>
        <v>0.31650746268656604</v>
      </c>
      <c r="G204" s="2059">
        <f>(G202*100/G614)-60</f>
        <v>-0.4170723404255412</v>
      </c>
      <c r="H204" s="116"/>
      <c r="I204" s="116"/>
    </row>
    <row r="205" spans="1:9" ht="15.75" thickBot="1">
      <c r="B205" s="87"/>
      <c r="C205" s="530"/>
      <c r="D205" s="2054"/>
      <c r="E205" s="2054"/>
      <c r="F205" s="2054"/>
      <c r="G205" s="2054"/>
      <c r="H205" s="210"/>
      <c r="I205" s="31"/>
    </row>
    <row r="206" spans="1:9" ht="11.25" customHeight="1">
      <c r="A206" s="620"/>
      <c r="B206" s="1821" t="s">
        <v>238</v>
      </c>
      <c r="C206" s="2055"/>
      <c r="D206" s="2056">
        <f>D190+D198</f>
        <v>32.862899999999996</v>
      </c>
      <c r="E206" s="2057">
        <f>E190+E198</f>
        <v>31.992200000000004</v>
      </c>
      <c r="F206" s="2057">
        <f>F190+F198</f>
        <v>156.3047</v>
      </c>
      <c r="G206" s="2058">
        <f>G190+G198</f>
        <v>1049.2918</v>
      </c>
      <c r="H206" s="1249"/>
      <c r="I206" s="5"/>
    </row>
    <row r="207" spans="1:9">
      <c r="A207" s="380"/>
      <c r="B207" s="3272" t="s">
        <v>11</v>
      </c>
      <c r="C207" s="1816">
        <v>0.45</v>
      </c>
      <c r="D207" s="2038">
        <f>D632</f>
        <v>34.65</v>
      </c>
      <c r="E207" s="2039">
        <f>E632</f>
        <v>35.549999999999997</v>
      </c>
      <c r="F207" s="2039">
        <f>F632</f>
        <v>150.75</v>
      </c>
      <c r="G207" s="2040">
        <f>G632</f>
        <v>1057.5</v>
      </c>
      <c r="H207" s="116"/>
      <c r="I207" s="5"/>
    </row>
    <row r="208" spans="1:9" ht="15.75" thickBot="1">
      <c r="A208" s="227"/>
      <c r="B208" s="1817" t="s">
        <v>345</v>
      </c>
      <c r="C208" s="1818"/>
      <c r="D208" s="1930">
        <f>(D206*100/D614)-45</f>
        <v>-2.3209090909090975</v>
      </c>
      <c r="E208" s="1938">
        <f>(E206*100/E614)-45</f>
        <v>-4.5035443037974616</v>
      </c>
      <c r="F208" s="1938">
        <f>(F206*100/F614)-45</f>
        <v>1.6581194029850721</v>
      </c>
      <c r="G208" s="2059">
        <f>(G206*100/G614)-45</f>
        <v>-0.34928510638297894</v>
      </c>
      <c r="H208" s="116"/>
      <c r="I208" s="5"/>
    </row>
    <row r="209" spans="1:9" ht="15.75" customHeight="1" thickBot="1">
      <c r="B209" s="87"/>
      <c r="C209" s="530"/>
      <c r="D209" s="2054"/>
      <c r="E209" s="2054"/>
      <c r="F209" s="2054"/>
      <c r="G209" s="2054"/>
      <c r="H209" s="116"/>
      <c r="I209" s="5"/>
    </row>
    <row r="210" spans="1:9" ht="14.25" customHeight="1">
      <c r="A210" s="620"/>
      <c r="B210" s="1821" t="s">
        <v>207</v>
      </c>
      <c r="C210" s="2055"/>
      <c r="D210" s="1932">
        <f>D179+D190+D198</f>
        <v>53.475729999999999</v>
      </c>
      <c r="E210" s="1936">
        <f>E179+E190+E198</f>
        <v>49.914100000000005</v>
      </c>
      <c r="F210" s="1936">
        <f>F179+F190+F198</f>
        <v>241.29209999999998</v>
      </c>
      <c r="G210" s="2097">
        <f>G179+G190+G198</f>
        <v>1636.3527999999999</v>
      </c>
      <c r="H210" s="210"/>
      <c r="I210" s="31"/>
    </row>
    <row r="211" spans="1:9">
      <c r="A211" s="380"/>
      <c r="B211" s="3272" t="s">
        <v>11</v>
      </c>
      <c r="C211" s="1816">
        <v>0.7</v>
      </c>
      <c r="D211" s="2038">
        <f>D636</f>
        <v>53.9</v>
      </c>
      <c r="E211" s="2039">
        <f>E636</f>
        <v>55.3</v>
      </c>
      <c r="F211" s="2039">
        <f>F636</f>
        <v>234.5</v>
      </c>
      <c r="G211" s="2040">
        <f>G636</f>
        <v>1645</v>
      </c>
      <c r="H211" s="1249"/>
      <c r="I211" s="5"/>
    </row>
    <row r="212" spans="1:9" ht="12.75" customHeight="1" thickBot="1">
      <c r="A212" s="227"/>
      <c r="B212" s="1817" t="s">
        <v>345</v>
      </c>
      <c r="C212" s="1818"/>
      <c r="D212" s="1930">
        <f>(D210*100/D614)-70</f>
        <v>-0.55100000000000193</v>
      </c>
      <c r="E212" s="1938">
        <f>(E210*100/E614)-70</f>
        <v>-6.8175949367088506</v>
      </c>
      <c r="F212" s="1938">
        <f>(F210*100/F614)-70</f>
        <v>2.0274925373134352</v>
      </c>
      <c r="G212" s="2059">
        <f>(G210*100/G614)-70</f>
        <v>-0.36796595744681326</v>
      </c>
      <c r="H212" s="116"/>
      <c r="I212" s="5"/>
    </row>
    <row r="213" spans="1:9" ht="15.75" customHeight="1"/>
    <row r="214" spans="1:9" ht="12.75" customHeight="1">
      <c r="A214" s="1616"/>
      <c r="B214" s="87"/>
      <c r="H214" s="116"/>
      <c r="I214" s="5"/>
    </row>
    <row r="215" spans="1:9" ht="15.75" customHeight="1">
      <c r="A215" s="2790"/>
      <c r="B215" s="1503"/>
      <c r="H215" s="116"/>
      <c r="I215" s="5"/>
    </row>
    <row r="216" spans="1:9" ht="14.25" customHeight="1">
      <c r="A216" s="530"/>
      <c r="B216" s="1503"/>
      <c r="H216" s="210"/>
      <c r="I216" s="31"/>
    </row>
    <row r="217" spans="1:9" ht="12.75" customHeight="1">
      <c r="A217" s="3319"/>
      <c r="B217" s="101"/>
      <c r="H217" s="1249"/>
      <c r="I217" s="5"/>
    </row>
    <row r="218" spans="1:9" ht="16.5" customHeight="1">
      <c r="A218" s="530"/>
      <c r="B218" s="73"/>
      <c r="H218" s="116"/>
      <c r="I218" s="5"/>
    </row>
    <row r="219" spans="1:9" ht="16.5" customHeight="1">
      <c r="A219" s="530"/>
      <c r="B219" s="73"/>
      <c r="H219" s="116"/>
      <c r="I219" s="5"/>
    </row>
    <row r="220" spans="1:9" ht="14.25" customHeight="1">
      <c r="A220" s="59"/>
      <c r="B220" s="1698"/>
      <c r="C220" s="1678" t="s">
        <v>174</v>
      </c>
      <c r="D220" s="1710"/>
      <c r="E220" s="1710"/>
      <c r="F220" s="1710"/>
      <c r="G220" s="1710"/>
      <c r="H220" s="1710"/>
      <c r="I220" s="295"/>
    </row>
    <row r="221" spans="1:9" ht="15.75" customHeight="1">
      <c r="A221" s="653" t="s">
        <v>343</v>
      </c>
      <c r="B221" s="1698"/>
      <c r="C221" s="1698"/>
      <c r="D221" s="1698"/>
      <c r="E221" s="1710"/>
      <c r="F221" s="1710"/>
      <c r="G221" s="1710"/>
      <c r="H221" s="1698"/>
      <c r="I221" s="59"/>
    </row>
    <row r="222" spans="1:9">
      <c r="B222" s="2063" t="s">
        <v>171</v>
      </c>
      <c r="C222" s="530"/>
      <c r="D222" s="87"/>
      <c r="E222" s="87"/>
      <c r="F222" s="2063"/>
      <c r="G222" s="2063"/>
      <c r="H222" s="1692"/>
      <c r="I222" s="26"/>
    </row>
    <row r="223" spans="1:9" ht="18" customHeight="1">
      <c r="A223" s="28" t="s">
        <v>468</v>
      </c>
      <c r="B223" s="1692"/>
      <c r="C223" s="87"/>
      <c r="D223" s="2064" t="s">
        <v>0</v>
      </c>
      <c r="E223" s="87"/>
      <c r="F223" s="2" t="s">
        <v>466</v>
      </c>
      <c r="G223" s="1692"/>
      <c r="H223" s="1692"/>
      <c r="I223" s="33"/>
    </row>
    <row r="224" spans="1:9" ht="21.75" thickBot="1">
      <c r="B224" s="87"/>
      <c r="C224" s="2065" t="s">
        <v>1</v>
      </c>
      <c r="D224" s="530"/>
      <c r="E224" s="530"/>
      <c r="F224" s="530"/>
      <c r="G224" s="530"/>
      <c r="H224" s="530"/>
    </row>
    <row r="225" spans="1:9" ht="15.75" thickBot="1">
      <c r="A225" s="382" t="s">
        <v>143</v>
      </c>
      <c r="B225" s="1688"/>
      <c r="C225" s="2066" t="s">
        <v>144</v>
      </c>
      <c r="D225" s="2067" t="s">
        <v>145</v>
      </c>
      <c r="E225" s="2067"/>
      <c r="F225" s="2067"/>
      <c r="G225" s="2068" t="s">
        <v>146</v>
      </c>
      <c r="H225" s="2069" t="s">
        <v>147</v>
      </c>
      <c r="I225" s="386" t="s">
        <v>148</v>
      </c>
    </row>
    <row r="226" spans="1:9" ht="12.75" customHeight="1">
      <c r="A226" s="387" t="s">
        <v>149</v>
      </c>
      <c r="B226" s="3276" t="s">
        <v>150</v>
      </c>
      <c r="C226" s="2070" t="s">
        <v>151</v>
      </c>
      <c r="D226" s="2071" t="s">
        <v>152</v>
      </c>
      <c r="E226" s="2071" t="s">
        <v>54</v>
      </c>
      <c r="F226" s="2071" t="s">
        <v>55</v>
      </c>
      <c r="G226" s="2072" t="s">
        <v>153</v>
      </c>
      <c r="H226" s="2073" t="s">
        <v>154</v>
      </c>
      <c r="I226" s="393" t="s">
        <v>271</v>
      </c>
    </row>
    <row r="227" spans="1:9" ht="15.75" customHeight="1" thickBot="1">
      <c r="A227" s="394"/>
      <c r="B227" s="3277"/>
      <c r="C227" s="2074"/>
      <c r="D227" s="2075" t="s">
        <v>6</v>
      </c>
      <c r="E227" s="2075" t="s">
        <v>7</v>
      </c>
      <c r="F227" s="2075" t="s">
        <v>8</v>
      </c>
      <c r="G227" s="2076" t="s">
        <v>155</v>
      </c>
      <c r="H227" s="2077" t="s">
        <v>156</v>
      </c>
      <c r="I227" s="399" t="s">
        <v>270</v>
      </c>
    </row>
    <row r="228" spans="1:9">
      <c r="A228" s="82"/>
      <c r="B228" s="1819" t="s">
        <v>131</v>
      </c>
      <c r="C228" s="2078"/>
      <c r="D228" s="2098"/>
      <c r="E228" s="2099"/>
      <c r="F228" s="2099"/>
      <c r="G228" s="2091"/>
      <c r="H228" s="2082"/>
      <c r="I228" s="404"/>
    </row>
    <row r="229" spans="1:9">
      <c r="A229" s="405" t="s">
        <v>157</v>
      </c>
      <c r="B229" s="3284" t="s">
        <v>346</v>
      </c>
      <c r="C229" s="2184">
        <v>90</v>
      </c>
      <c r="D229" s="2517">
        <v>13.5716</v>
      </c>
      <c r="E229" s="1752">
        <v>10.2616</v>
      </c>
      <c r="F229" s="1752">
        <v>6.6871</v>
      </c>
      <c r="G229" s="2133">
        <v>173.73990000000001</v>
      </c>
      <c r="H229" s="2046">
        <v>47</v>
      </c>
      <c r="I229" s="2424" t="s">
        <v>531</v>
      </c>
    </row>
    <row r="230" spans="1:9" ht="12.75" customHeight="1">
      <c r="A230" s="79"/>
      <c r="B230" s="3278" t="s">
        <v>893</v>
      </c>
      <c r="C230" s="1781">
        <v>110</v>
      </c>
      <c r="D230" s="1991">
        <v>4.07</v>
      </c>
      <c r="E230" s="1436">
        <v>3.63</v>
      </c>
      <c r="F230" s="1436">
        <v>21.67</v>
      </c>
      <c r="G230" s="1435">
        <v>135.30000000000001</v>
      </c>
      <c r="H230" s="2046">
        <v>42</v>
      </c>
      <c r="I230" s="2417" t="s">
        <v>889</v>
      </c>
    </row>
    <row r="231" spans="1:9">
      <c r="A231" s="406" t="s">
        <v>158</v>
      </c>
      <c r="B231" s="3280" t="s">
        <v>888</v>
      </c>
      <c r="C231" s="2235">
        <v>70</v>
      </c>
      <c r="D231" s="2088">
        <v>1.383</v>
      </c>
      <c r="E231" s="1431">
        <v>1.3948</v>
      </c>
      <c r="F231" s="1431">
        <v>7.0178000000000003</v>
      </c>
      <c r="G231" s="1432">
        <v>46.9238</v>
      </c>
      <c r="H231" s="2175">
        <v>42</v>
      </c>
      <c r="I231" s="2432" t="s">
        <v>869</v>
      </c>
    </row>
    <row r="232" spans="1:9" ht="15.75">
      <c r="A232" s="407" t="s">
        <v>12</v>
      </c>
      <c r="B232" s="3280" t="s">
        <v>107</v>
      </c>
      <c r="C232" s="2579">
        <v>200</v>
      </c>
      <c r="D232" s="1307">
        <v>1</v>
      </c>
      <c r="E232" s="323">
        <v>0.2</v>
      </c>
      <c r="F232" s="323">
        <v>20.2</v>
      </c>
      <c r="G232" s="2205">
        <v>86</v>
      </c>
      <c r="H232" s="1426">
        <v>85</v>
      </c>
      <c r="I232" s="2436" t="s">
        <v>360</v>
      </c>
    </row>
    <row r="233" spans="1:9" ht="15.75">
      <c r="A233" s="407"/>
      <c r="B233" s="3275" t="s">
        <v>10</v>
      </c>
      <c r="C233" s="2580">
        <v>30</v>
      </c>
      <c r="D233" s="2044">
        <v>0.6018</v>
      </c>
      <c r="E233" s="1434">
        <v>0.39</v>
      </c>
      <c r="F233" s="1434">
        <v>16.260000000000002</v>
      </c>
      <c r="G233" s="727">
        <v>70.9572</v>
      </c>
      <c r="H233" s="2046">
        <v>17</v>
      </c>
      <c r="I233" s="2425" t="s">
        <v>9</v>
      </c>
    </row>
    <row r="234" spans="1:9" ht="14.25" customHeight="1" thickBot="1">
      <c r="A234" s="645" t="s">
        <v>163</v>
      </c>
      <c r="B234" s="3271" t="s">
        <v>317</v>
      </c>
      <c r="C234" s="1956">
        <v>20</v>
      </c>
      <c r="D234" s="1232">
        <v>0.93300000000000005</v>
      </c>
      <c r="E234" s="324">
        <v>0.33</v>
      </c>
      <c r="F234" s="316">
        <v>8.6869999999999994</v>
      </c>
      <c r="G234" s="664">
        <v>41.45</v>
      </c>
      <c r="H234" s="1426">
        <v>18</v>
      </c>
      <c r="I234" s="2412" t="s">
        <v>9</v>
      </c>
    </row>
    <row r="235" spans="1:9">
      <c r="A235" s="413" t="s">
        <v>172</v>
      </c>
      <c r="B235" s="87"/>
      <c r="C235" s="213">
        <f>SUM(C229:C234)</f>
        <v>520</v>
      </c>
      <c r="D235" s="2032">
        <f>SUM(D229:D234)</f>
        <v>21.5594</v>
      </c>
      <c r="E235" s="2033">
        <f>SUM(E229:E234)</f>
        <v>16.206399999999999</v>
      </c>
      <c r="F235" s="2034">
        <f>SUM(F229:F234)</f>
        <v>80.521900000000002</v>
      </c>
      <c r="G235" s="3386">
        <f>SUM(G229:G234)</f>
        <v>554.37090000000012</v>
      </c>
      <c r="H235" s="210"/>
      <c r="I235" s="1781"/>
    </row>
    <row r="236" spans="1:9">
      <c r="A236" s="695"/>
      <c r="B236" s="1815" t="s">
        <v>11</v>
      </c>
      <c r="C236" s="1816">
        <v>0.25</v>
      </c>
      <c r="D236" s="2038">
        <f>D616</f>
        <v>19.25</v>
      </c>
      <c r="E236" s="2039">
        <f>E616</f>
        <v>19.75</v>
      </c>
      <c r="F236" s="2039">
        <f>F616</f>
        <v>83.75</v>
      </c>
      <c r="G236" s="2040">
        <f>G616</f>
        <v>587.5</v>
      </c>
      <c r="H236" s="548"/>
      <c r="I236" s="618"/>
    </row>
    <row r="237" spans="1:9" ht="15.75" thickBot="1">
      <c r="A237" s="380"/>
      <c r="B237" s="1817" t="s">
        <v>345</v>
      </c>
      <c r="C237" s="1818"/>
      <c r="D237" s="1930">
        <f>(D235*100/D614)-25</f>
        <v>2.9992207792207815</v>
      </c>
      <c r="E237" s="1938">
        <f>(E235*100/E614)-25</f>
        <v>-4.4855696202531661</v>
      </c>
      <c r="F237" s="1938">
        <f>(F235*100/F614)-25</f>
        <v>-0.96361194029850594</v>
      </c>
      <c r="G237" s="2059">
        <f>(G235*100/G614)-25</f>
        <v>-1.4097489361702067</v>
      </c>
      <c r="H237" s="3419"/>
      <c r="I237" s="423"/>
    </row>
    <row r="238" spans="1:9">
      <c r="A238" s="82"/>
      <c r="B238" s="332" t="s">
        <v>108</v>
      </c>
      <c r="C238" s="1820"/>
      <c r="D238" s="281"/>
      <c r="E238" s="1920"/>
      <c r="F238" s="1920"/>
      <c r="G238" s="1920"/>
      <c r="H238" s="1425"/>
      <c r="I238" s="418"/>
    </row>
    <row r="239" spans="1:9">
      <c r="A239" s="405" t="s">
        <v>157</v>
      </c>
      <c r="B239" s="2583" t="s">
        <v>1009</v>
      </c>
      <c r="C239" s="336">
        <v>60</v>
      </c>
      <c r="D239" s="2102">
        <v>0.9</v>
      </c>
      <c r="E239" s="2103">
        <v>2.16</v>
      </c>
      <c r="F239" s="2104">
        <v>5.0999999999999996</v>
      </c>
      <c r="G239" s="1285">
        <v>43.2</v>
      </c>
      <c r="H239" s="1481">
        <v>9</v>
      </c>
      <c r="I239" s="2415" t="s">
        <v>369</v>
      </c>
    </row>
    <row r="240" spans="1:9">
      <c r="A240" s="79"/>
      <c r="B240" s="3275" t="s">
        <v>953</v>
      </c>
      <c r="C240" s="2580">
        <v>200</v>
      </c>
      <c r="D240" s="1428">
        <v>1.72</v>
      </c>
      <c r="E240" s="1429">
        <v>4.28</v>
      </c>
      <c r="F240" s="1429">
        <v>5.22</v>
      </c>
      <c r="G240" s="2092">
        <v>66.28</v>
      </c>
      <c r="H240" s="2093">
        <v>23</v>
      </c>
      <c r="I240" s="2417" t="s">
        <v>710</v>
      </c>
    </row>
    <row r="241" spans="1:9">
      <c r="A241" s="406" t="s">
        <v>158</v>
      </c>
      <c r="B241" s="3285" t="s">
        <v>642</v>
      </c>
      <c r="C241" s="2228">
        <v>90</v>
      </c>
      <c r="D241" s="1245">
        <v>15.065</v>
      </c>
      <c r="E241" s="322">
        <v>13.0045</v>
      </c>
      <c r="F241" s="1429">
        <v>13.177899999999999</v>
      </c>
      <c r="G241" s="1444">
        <v>229.8066</v>
      </c>
      <c r="H241" s="425">
        <v>57</v>
      </c>
      <c r="I241" s="2433" t="s">
        <v>338</v>
      </c>
    </row>
    <row r="242" spans="1:9" ht="15.75">
      <c r="A242" s="407" t="s">
        <v>12</v>
      </c>
      <c r="B242" s="3286" t="s">
        <v>611</v>
      </c>
      <c r="C242" s="1781">
        <v>150</v>
      </c>
      <c r="D242" s="1746">
        <v>0.45800000000000002</v>
      </c>
      <c r="E242" s="322">
        <v>5.077</v>
      </c>
      <c r="F242" s="1429">
        <v>20.521999999999998</v>
      </c>
      <c r="G242" s="664">
        <v>145.5</v>
      </c>
      <c r="H242" s="219">
        <v>31</v>
      </c>
      <c r="I242" s="2433" t="s">
        <v>370</v>
      </c>
    </row>
    <row r="243" spans="1:9" ht="15.75">
      <c r="A243" s="407"/>
      <c r="B243" s="240" t="s">
        <v>724</v>
      </c>
      <c r="C243" s="1781">
        <v>190</v>
      </c>
      <c r="D243" s="1428">
        <v>4.12</v>
      </c>
      <c r="E243" s="1429">
        <v>3.45</v>
      </c>
      <c r="F243" s="1429">
        <v>11.85</v>
      </c>
      <c r="G243" s="727">
        <v>94.86</v>
      </c>
      <c r="H243" s="2028">
        <v>71</v>
      </c>
      <c r="I243" s="2417" t="s">
        <v>464</v>
      </c>
    </row>
    <row r="244" spans="1:9" ht="15.75">
      <c r="A244" s="407"/>
      <c r="B244" s="3275" t="s">
        <v>10</v>
      </c>
      <c r="C244" s="2581">
        <v>50</v>
      </c>
      <c r="D244" s="318">
        <v>1.0029999999999999</v>
      </c>
      <c r="E244" s="316">
        <v>0.65</v>
      </c>
      <c r="F244" s="316">
        <v>27.1</v>
      </c>
      <c r="G244" s="664">
        <v>118.262</v>
      </c>
      <c r="H244" s="2028">
        <v>17</v>
      </c>
      <c r="I244" s="2425" t="s">
        <v>9</v>
      </c>
    </row>
    <row r="245" spans="1:9">
      <c r="A245" s="410" t="s">
        <v>163</v>
      </c>
      <c r="B245" s="3275" t="s">
        <v>317</v>
      </c>
      <c r="C245" s="2580">
        <v>30</v>
      </c>
      <c r="D245" s="1428">
        <v>1.4</v>
      </c>
      <c r="E245" s="1429">
        <v>0.495</v>
      </c>
      <c r="F245" s="1429">
        <v>13.031000000000001</v>
      </c>
      <c r="G245" s="727">
        <v>62.174999999999997</v>
      </c>
      <c r="H245" s="565">
        <v>18</v>
      </c>
      <c r="I245" s="2425" t="s">
        <v>9</v>
      </c>
    </row>
    <row r="246" spans="1:9" ht="15.75" thickBot="1">
      <c r="A246" s="647"/>
      <c r="B246" s="3279" t="s">
        <v>1004</v>
      </c>
      <c r="C246" s="1956">
        <v>105</v>
      </c>
      <c r="D246" s="427">
        <v>0.42</v>
      </c>
      <c r="E246" s="428">
        <v>0.42</v>
      </c>
      <c r="F246" s="2204">
        <v>10.29</v>
      </c>
      <c r="G246" s="1178">
        <v>49.35</v>
      </c>
      <c r="H246" s="2028">
        <v>86</v>
      </c>
      <c r="I246" s="2417" t="s">
        <v>373</v>
      </c>
    </row>
    <row r="247" spans="1:9">
      <c r="A247" s="413" t="s">
        <v>160</v>
      </c>
      <c r="B247" s="3287"/>
      <c r="C247" s="1822">
        <f>SUM(C239:C246)</f>
        <v>875</v>
      </c>
      <c r="D247" s="2048">
        <f>SUM(D239:D246)</f>
        <v>25.085999999999999</v>
      </c>
      <c r="E247" s="2033">
        <f>SUM(E239:E246)</f>
        <v>29.536500000000004</v>
      </c>
      <c r="F247" s="2033">
        <f>SUM(F239:F246)</f>
        <v>106.29089999999999</v>
      </c>
      <c r="G247" s="3386">
        <f>SUM(G239:G246)</f>
        <v>809.43359999999996</v>
      </c>
      <c r="H247" s="3292"/>
      <c r="I247" s="1781"/>
    </row>
    <row r="248" spans="1:9" ht="18.75" customHeight="1">
      <c r="A248" s="695"/>
      <c r="B248" s="1815" t="s">
        <v>11</v>
      </c>
      <c r="C248" s="1816">
        <v>0.35</v>
      </c>
      <c r="D248" s="2038">
        <f>D620</f>
        <v>26.95</v>
      </c>
      <c r="E248" s="2039">
        <f>E620</f>
        <v>27.65</v>
      </c>
      <c r="F248" s="2039">
        <f>F620</f>
        <v>117.25</v>
      </c>
      <c r="G248" s="2040">
        <f>G620</f>
        <v>822.5</v>
      </c>
      <c r="H248" s="548"/>
      <c r="I248" s="618"/>
    </row>
    <row r="249" spans="1:9" ht="15.75" thickBot="1">
      <c r="A249" s="380"/>
      <c r="B249" s="1817" t="s">
        <v>345</v>
      </c>
      <c r="C249" s="1818"/>
      <c r="D249" s="1930">
        <f>(D247*100/D614)-35</f>
        <v>-2.4207792207792238</v>
      </c>
      <c r="E249" s="1938">
        <f>(E247*100/E614)-35</f>
        <v>2.3879746835443072</v>
      </c>
      <c r="F249" s="1938">
        <f>(F247*100/F614)-35</f>
        <v>-3.271373134328357</v>
      </c>
      <c r="G249" s="2059">
        <f>(G247*100/G614)-35</f>
        <v>-0.55601702127659536</v>
      </c>
      <c r="H249" s="3419"/>
      <c r="I249" s="423"/>
    </row>
    <row r="250" spans="1:9" ht="13.5" customHeight="1">
      <c r="A250" s="438" t="s">
        <v>157</v>
      </c>
      <c r="B250" s="332" t="s">
        <v>199</v>
      </c>
      <c r="C250" s="1820"/>
      <c r="D250" s="281"/>
      <c r="E250" s="1920"/>
      <c r="F250" s="1920"/>
      <c r="G250" s="2050"/>
      <c r="H250" s="2101"/>
      <c r="I250" s="431"/>
    </row>
    <row r="251" spans="1:9">
      <c r="A251" s="406" t="s">
        <v>158</v>
      </c>
      <c r="B251" s="2180" t="s">
        <v>831</v>
      </c>
      <c r="C251" s="2228">
        <v>190</v>
      </c>
      <c r="D251" s="1232">
        <v>0.13800000000000001</v>
      </c>
      <c r="E251" s="322">
        <v>4.1200000000000001E-2</v>
      </c>
      <c r="F251" s="322">
        <v>15.76</v>
      </c>
      <c r="G251" s="669">
        <v>64.02</v>
      </c>
      <c r="H251" s="419">
        <v>77</v>
      </c>
      <c r="I251" s="2411" t="s">
        <v>830</v>
      </c>
    </row>
    <row r="252" spans="1:9" ht="15.75">
      <c r="A252" s="407" t="s">
        <v>12</v>
      </c>
      <c r="B252" s="2583" t="s">
        <v>778</v>
      </c>
      <c r="C252" s="453">
        <v>90</v>
      </c>
      <c r="D252" s="1990">
        <v>3.2667000000000002</v>
      </c>
      <c r="E252" s="1434">
        <v>6.9188000000000001</v>
      </c>
      <c r="F252" s="1990">
        <v>5.5556000000000001</v>
      </c>
      <c r="G252" s="1435">
        <v>97.808000000000007</v>
      </c>
      <c r="H252" s="2046">
        <v>49</v>
      </c>
      <c r="I252" s="2441" t="s">
        <v>855</v>
      </c>
    </row>
    <row r="253" spans="1:9" ht="15.75" thickBot="1">
      <c r="A253" s="645" t="s">
        <v>163</v>
      </c>
      <c r="B253" s="3283" t="s">
        <v>317</v>
      </c>
      <c r="C253" s="1956">
        <v>20</v>
      </c>
      <c r="D253" s="1232">
        <v>0.93300000000000005</v>
      </c>
      <c r="E253" s="324">
        <v>0.33</v>
      </c>
      <c r="F253" s="316">
        <v>8.6869999999999994</v>
      </c>
      <c r="G253" s="664">
        <v>41.45</v>
      </c>
      <c r="H253" s="2030">
        <v>18</v>
      </c>
      <c r="I253" s="2411" t="s">
        <v>9</v>
      </c>
    </row>
    <row r="254" spans="1:9">
      <c r="A254" s="413" t="s">
        <v>206</v>
      </c>
      <c r="B254" s="3288"/>
      <c r="C254" s="2442">
        <f>SUM(C251:C253)</f>
        <v>300</v>
      </c>
      <c r="D254" s="2056">
        <f>SUM(D251:D253)</f>
        <v>4.3376999999999999</v>
      </c>
      <c r="E254" s="2057">
        <f>SUM(E251:E253)</f>
        <v>7.29</v>
      </c>
      <c r="F254" s="2057">
        <f>SUM(F251:F253)</f>
        <v>30.002600000000001</v>
      </c>
      <c r="G254" s="2058">
        <f>SUM(G251:G253)</f>
        <v>203.27800000000002</v>
      </c>
      <c r="H254" s="3292"/>
      <c r="I254" s="1781"/>
    </row>
    <row r="255" spans="1:9">
      <c r="A255" s="695"/>
      <c r="B255" s="1815" t="s">
        <v>11</v>
      </c>
      <c r="C255" s="1816">
        <v>0.1</v>
      </c>
      <c r="D255" s="2038">
        <f>D624</f>
        <v>7.7</v>
      </c>
      <c r="E255" s="2039">
        <f>E624</f>
        <v>7.9</v>
      </c>
      <c r="F255" s="2039">
        <f>F624</f>
        <v>33.5</v>
      </c>
      <c r="G255" s="2040">
        <f>G624</f>
        <v>235</v>
      </c>
      <c r="H255" s="548"/>
      <c r="I255" s="618"/>
    </row>
    <row r="256" spans="1:9" ht="15.75" thickBot="1">
      <c r="A256" s="227"/>
      <c r="B256" s="1817" t="s">
        <v>345</v>
      </c>
      <c r="C256" s="1818"/>
      <c r="D256" s="1930">
        <f>(D254*100/D614)-10</f>
        <v>-4.3666233766233766</v>
      </c>
      <c r="E256" s="1938">
        <f>(E254*100/E614)-10</f>
        <v>-0.77215189873417778</v>
      </c>
      <c r="F256" s="1938">
        <f>(F254*100/F614)-10</f>
        <v>-1.0439999999999987</v>
      </c>
      <c r="G256" s="2059">
        <f>(G254*100/G614)-10</f>
        <v>-1.3498723404255308</v>
      </c>
      <c r="H256" s="3419"/>
      <c r="I256" s="423"/>
    </row>
    <row r="257" spans="1:9" ht="15.75" thickBot="1">
      <c r="B257" s="87"/>
    </row>
    <row r="258" spans="1:9">
      <c r="A258" s="620"/>
      <c r="B258" s="1821" t="s">
        <v>239</v>
      </c>
      <c r="C258" s="2055"/>
      <c r="D258" s="2056">
        <f>D235+D247</f>
        <v>46.645399999999995</v>
      </c>
      <c r="E258" s="2057">
        <f>E235+E247</f>
        <v>45.742900000000006</v>
      </c>
      <c r="F258" s="2057">
        <f>F235+F247</f>
        <v>186.81279999999998</v>
      </c>
      <c r="G258" s="2058">
        <f>G235+G247</f>
        <v>1363.8045000000002</v>
      </c>
    </row>
    <row r="259" spans="1:9">
      <c r="A259" s="380"/>
      <c r="B259" s="3272" t="s">
        <v>11</v>
      </c>
      <c r="C259" s="1816">
        <v>0.6</v>
      </c>
      <c r="D259" s="2038">
        <f>D628</f>
        <v>46.2</v>
      </c>
      <c r="E259" s="2039">
        <f>E628</f>
        <v>47.4</v>
      </c>
      <c r="F259" s="2039">
        <f>F628</f>
        <v>201</v>
      </c>
      <c r="G259" s="2040">
        <f>G628</f>
        <v>1410</v>
      </c>
    </row>
    <row r="260" spans="1:9" ht="15.75" thickBot="1">
      <c r="A260" s="227"/>
      <c r="B260" s="1817" t="s">
        <v>345</v>
      </c>
      <c r="C260" s="1818"/>
      <c r="D260" s="1930">
        <f>(D258*100/D614)-60</f>
        <v>0.57844155844154699</v>
      </c>
      <c r="E260" s="1938">
        <f>(E258*100/E614)-60</f>
        <v>-2.0975949367088518</v>
      </c>
      <c r="F260" s="1938">
        <f>(F258*100/F614)-60</f>
        <v>-4.23498507462687</v>
      </c>
      <c r="G260" s="2059">
        <f>(G258*100/G614)-60</f>
        <v>-1.9657659574468056</v>
      </c>
      <c r="H260" s="530"/>
    </row>
    <row r="261" spans="1:9" ht="15.75" thickBot="1">
      <c r="B261" s="87"/>
      <c r="C261" s="530"/>
      <c r="D261" s="2054"/>
      <c r="E261" s="2054"/>
      <c r="F261" s="2054"/>
      <c r="G261" s="2054"/>
      <c r="H261" s="2060"/>
      <c r="I261" s="31"/>
    </row>
    <row r="262" spans="1:9">
      <c r="A262" s="620"/>
      <c r="B262" s="1821" t="s">
        <v>238</v>
      </c>
      <c r="C262" s="2055"/>
      <c r="D262" s="2056">
        <f>D247+D254</f>
        <v>29.423699999999997</v>
      </c>
      <c r="E262" s="2057">
        <f>E247+E254</f>
        <v>36.826500000000003</v>
      </c>
      <c r="F262" s="2057">
        <f>F247+F254</f>
        <v>136.29349999999999</v>
      </c>
      <c r="G262" s="2058">
        <f>G247+G254</f>
        <v>1012.7116</v>
      </c>
      <c r="H262" s="1249"/>
      <c r="I262" s="5"/>
    </row>
    <row r="263" spans="1:9">
      <c r="A263" s="380"/>
      <c r="B263" s="3272" t="s">
        <v>11</v>
      </c>
      <c r="C263" s="1816">
        <v>0.45</v>
      </c>
      <c r="D263" s="2038">
        <f>D632</f>
        <v>34.65</v>
      </c>
      <c r="E263" s="2039">
        <f>E632</f>
        <v>35.549999999999997</v>
      </c>
      <c r="F263" s="2039">
        <f>F632</f>
        <v>150.75</v>
      </c>
      <c r="G263" s="2040">
        <f>G632</f>
        <v>1057.5</v>
      </c>
      <c r="H263" s="116"/>
      <c r="I263" s="5"/>
    </row>
    <row r="264" spans="1:9" ht="15.75" thickBot="1">
      <c r="A264" s="227"/>
      <c r="B264" s="1817" t="s">
        <v>345</v>
      </c>
      <c r="C264" s="1818"/>
      <c r="D264" s="1930">
        <f>(D262*100/D614)-45</f>
        <v>-6.7874025974025969</v>
      </c>
      <c r="E264" s="1938">
        <f>(E262*100/E614)-45</f>
        <v>1.6158227848101276</v>
      </c>
      <c r="F264" s="1938">
        <f>(F262*100/F614)-45</f>
        <v>-4.315373134328361</v>
      </c>
      <c r="G264" s="2059">
        <f>(G262*100/G614)-45</f>
        <v>-1.9058893617021226</v>
      </c>
      <c r="H264" s="116"/>
      <c r="I264" s="5"/>
    </row>
    <row r="265" spans="1:9" ht="15.75" thickBot="1">
      <c r="B265" s="87"/>
      <c r="C265" s="530"/>
      <c r="D265" s="2054"/>
      <c r="E265" s="2054"/>
      <c r="F265" s="2054"/>
      <c r="G265" s="2054"/>
      <c r="H265" s="2060"/>
      <c r="I265" s="31"/>
    </row>
    <row r="266" spans="1:9">
      <c r="A266" s="620"/>
      <c r="B266" s="1821" t="s">
        <v>207</v>
      </c>
      <c r="C266" s="2055"/>
      <c r="D266" s="1932">
        <f>D235+D247+D254</f>
        <v>50.983099999999993</v>
      </c>
      <c r="E266" s="1936">
        <f>E235+E247+E254</f>
        <v>53.032900000000005</v>
      </c>
      <c r="F266" s="1936">
        <f>F235+F247+F254</f>
        <v>216.81539999999998</v>
      </c>
      <c r="G266" s="2097">
        <f>G235+G247+G254</f>
        <v>1567.0825000000002</v>
      </c>
      <c r="H266" s="1249"/>
      <c r="I266" s="5"/>
    </row>
    <row r="267" spans="1:9">
      <c r="A267" s="695"/>
      <c r="B267" s="1815" t="s">
        <v>11</v>
      </c>
      <c r="C267" s="1816">
        <v>0.7</v>
      </c>
      <c r="D267" s="2038">
        <f>D636</f>
        <v>53.9</v>
      </c>
      <c r="E267" s="2039">
        <f>E636</f>
        <v>55.3</v>
      </c>
      <c r="F267" s="2039">
        <f>F636</f>
        <v>234.5</v>
      </c>
      <c r="G267" s="2040">
        <f>G636</f>
        <v>1645</v>
      </c>
      <c r="H267" s="116"/>
      <c r="I267" s="5"/>
    </row>
    <row r="268" spans="1:9" ht="15.75" thickBot="1">
      <c r="A268" s="227"/>
      <c r="B268" s="1817" t="s">
        <v>345</v>
      </c>
      <c r="C268" s="1818"/>
      <c r="D268" s="1930">
        <f>(D266*100/D614)-70</f>
        <v>-3.7881818181818261</v>
      </c>
      <c r="E268" s="1938">
        <f>(E266*100/E614)-70</f>
        <v>-2.8697468354430242</v>
      </c>
      <c r="F268" s="1938">
        <f>(F266*100/F614)-70</f>
        <v>-5.2789850746268741</v>
      </c>
      <c r="G268" s="2059">
        <f>(G266*100/G614)-70</f>
        <v>-3.3156382978723258</v>
      </c>
      <c r="H268" s="116"/>
      <c r="I268" s="5"/>
    </row>
    <row r="269" spans="1:9">
      <c r="A269" s="1616"/>
      <c r="B269" s="87"/>
      <c r="H269" s="2060"/>
      <c r="I269" s="31"/>
    </row>
    <row r="270" spans="1:9">
      <c r="A270" s="2790"/>
      <c r="B270" s="1503"/>
      <c r="H270" s="1249"/>
      <c r="I270" s="5"/>
    </row>
    <row r="271" spans="1:9">
      <c r="A271" s="2790"/>
      <c r="B271" s="1503"/>
      <c r="H271" s="116"/>
      <c r="I271" s="5"/>
    </row>
    <row r="272" spans="1:9">
      <c r="A272" s="530"/>
      <c r="B272" s="73"/>
      <c r="C272" s="530"/>
      <c r="D272" s="2054"/>
      <c r="E272" s="2054"/>
      <c r="F272" s="2054"/>
      <c r="G272" s="2054"/>
      <c r="H272" s="530"/>
    </row>
    <row r="273" spans="1:9">
      <c r="B273" s="87"/>
    </row>
    <row r="274" spans="1:9">
      <c r="B274" s="87"/>
      <c r="C274" s="2062" t="s">
        <v>174</v>
      </c>
      <c r="D274" s="530"/>
      <c r="E274" s="530"/>
      <c r="F274" s="530"/>
      <c r="G274" s="530"/>
      <c r="H274" s="530"/>
    </row>
    <row r="275" spans="1:9">
      <c r="A275" s="653" t="s">
        <v>343</v>
      </c>
      <c r="B275" s="1698"/>
      <c r="C275" s="1698"/>
      <c r="D275" s="1698"/>
      <c r="E275" s="1710"/>
      <c r="F275" s="1710"/>
      <c r="G275" s="1710"/>
      <c r="H275" s="1698"/>
      <c r="I275" s="59"/>
    </row>
    <row r="276" spans="1:9">
      <c r="B276" s="2063" t="s">
        <v>171</v>
      </c>
      <c r="C276" s="530"/>
      <c r="D276" s="87"/>
      <c r="E276" s="87"/>
      <c r="F276" s="2063"/>
      <c r="G276" s="2063"/>
      <c r="H276" s="1692"/>
      <c r="I276" s="26"/>
    </row>
    <row r="277" spans="1:9" ht="15.75">
      <c r="A277" s="28" t="s">
        <v>468</v>
      </c>
      <c r="B277" s="1692"/>
      <c r="C277" s="87"/>
      <c r="D277" s="2064" t="s">
        <v>0</v>
      </c>
      <c r="E277" s="87"/>
      <c r="F277" s="2" t="s">
        <v>466</v>
      </c>
      <c r="G277" s="1692"/>
      <c r="H277" s="1692"/>
      <c r="I277" s="33"/>
    </row>
    <row r="278" spans="1:9" ht="21.75" thickBot="1">
      <c r="B278" s="87"/>
      <c r="C278" s="3259" t="s">
        <v>1</v>
      </c>
      <c r="D278" s="530"/>
      <c r="E278" s="530"/>
      <c r="F278" s="530"/>
      <c r="G278" s="530"/>
      <c r="H278" s="530"/>
    </row>
    <row r="279" spans="1:9" ht="13.5" customHeight="1" thickBot="1">
      <c r="A279" s="1139" t="s">
        <v>143</v>
      </c>
      <c r="B279" s="1688"/>
      <c r="C279" s="2066" t="s">
        <v>144</v>
      </c>
      <c r="D279" s="2067" t="s">
        <v>145</v>
      </c>
      <c r="E279" s="2067"/>
      <c r="F279" s="2067"/>
      <c r="G279" s="2068" t="s">
        <v>146</v>
      </c>
      <c r="H279" s="2069" t="s">
        <v>147</v>
      </c>
      <c r="I279" s="386" t="s">
        <v>148</v>
      </c>
    </row>
    <row r="280" spans="1:9" ht="14.25" customHeight="1">
      <c r="A280" s="391" t="s">
        <v>149</v>
      </c>
      <c r="B280" s="3276" t="s">
        <v>150</v>
      </c>
      <c r="C280" s="2070" t="s">
        <v>151</v>
      </c>
      <c r="D280" s="2071" t="s">
        <v>152</v>
      </c>
      <c r="E280" s="2071" t="s">
        <v>54</v>
      </c>
      <c r="F280" s="2071" t="s">
        <v>55</v>
      </c>
      <c r="G280" s="2072" t="s">
        <v>153</v>
      </c>
      <c r="H280" s="2073" t="s">
        <v>154</v>
      </c>
      <c r="I280" s="393" t="s">
        <v>271</v>
      </c>
    </row>
    <row r="281" spans="1:9" ht="15.75" customHeight="1" thickBot="1">
      <c r="A281" s="1140"/>
      <c r="B281" s="3277"/>
      <c r="C281" s="2074"/>
      <c r="D281" s="2075" t="s">
        <v>6</v>
      </c>
      <c r="E281" s="2075" t="s">
        <v>7</v>
      </c>
      <c r="F281" s="2075" t="s">
        <v>8</v>
      </c>
      <c r="G281" s="2076" t="s">
        <v>155</v>
      </c>
      <c r="H281" s="2077" t="s">
        <v>156</v>
      </c>
      <c r="I281" s="399" t="s">
        <v>270</v>
      </c>
    </row>
    <row r="282" spans="1:9" ht="13.5" customHeight="1">
      <c r="A282" s="438" t="s">
        <v>157</v>
      </c>
      <c r="B282" s="1671" t="s">
        <v>131</v>
      </c>
      <c r="C282" s="2078"/>
      <c r="D282" s="2079"/>
      <c r="E282" s="2080"/>
      <c r="F282" s="2080"/>
      <c r="G282" s="2081"/>
      <c r="H282" s="2082"/>
      <c r="I282" s="404"/>
    </row>
    <row r="283" spans="1:9">
      <c r="A283" s="406" t="s">
        <v>158</v>
      </c>
      <c r="B283" s="2180" t="s">
        <v>856</v>
      </c>
      <c r="C283" s="336">
        <v>90</v>
      </c>
      <c r="D283" s="2083">
        <v>11.571429999999999</v>
      </c>
      <c r="E283" s="1434">
        <v>1.4142999999999999</v>
      </c>
      <c r="F283" s="1990">
        <v>9</v>
      </c>
      <c r="G283" s="2693">
        <v>95.013999999999996</v>
      </c>
      <c r="H283" s="2046">
        <v>65</v>
      </c>
      <c r="I283" s="2424" t="s">
        <v>540</v>
      </c>
    </row>
    <row r="284" spans="1:9" ht="15.75">
      <c r="A284" s="407" t="s">
        <v>12</v>
      </c>
      <c r="B284" s="2583" t="s">
        <v>428</v>
      </c>
      <c r="C284" s="1781">
        <v>180</v>
      </c>
      <c r="D284" s="1746">
        <v>3.1238999999999999</v>
      </c>
      <c r="E284" s="1429">
        <v>14.19</v>
      </c>
      <c r="F284" s="322">
        <v>16.7</v>
      </c>
      <c r="G284" s="2208">
        <v>176.7022</v>
      </c>
      <c r="H284" s="411">
        <v>34</v>
      </c>
      <c r="I284" s="2424" t="s">
        <v>543</v>
      </c>
    </row>
    <row r="285" spans="1:9">
      <c r="A285" s="79"/>
      <c r="B285" s="2180" t="s">
        <v>244</v>
      </c>
      <c r="C285" s="229">
        <v>200</v>
      </c>
      <c r="D285" s="1245">
        <v>1</v>
      </c>
      <c r="E285" s="322">
        <v>0</v>
      </c>
      <c r="F285" s="322">
        <v>23.4</v>
      </c>
      <c r="G285" s="664">
        <f>F285*4+E285*9+D285*4</f>
        <v>97.6</v>
      </c>
      <c r="H285" s="426">
        <v>85</v>
      </c>
      <c r="I285" s="2414" t="s">
        <v>360</v>
      </c>
    </row>
    <row r="286" spans="1:9" ht="17.25" customHeight="1">
      <c r="A286" s="410" t="s">
        <v>164</v>
      </c>
      <c r="B286" s="2180" t="s">
        <v>10</v>
      </c>
      <c r="C286" s="2581">
        <v>30</v>
      </c>
      <c r="D286" s="1232">
        <v>0.6018</v>
      </c>
      <c r="E286" s="316">
        <v>0.39</v>
      </c>
      <c r="F286" s="316">
        <v>16.260000000000002</v>
      </c>
      <c r="G286" s="664">
        <v>70.9572</v>
      </c>
      <c r="H286" s="2028">
        <v>17</v>
      </c>
      <c r="I286" s="2425" t="s">
        <v>9</v>
      </c>
    </row>
    <row r="287" spans="1:9" ht="16.5" customHeight="1">
      <c r="A287" s="79"/>
      <c r="B287" s="2180" t="s">
        <v>317</v>
      </c>
      <c r="C287" s="2585">
        <v>20</v>
      </c>
      <c r="D287" s="1232">
        <v>0.93300000000000005</v>
      </c>
      <c r="E287" s="324">
        <v>0.33</v>
      </c>
      <c r="F287" s="322">
        <v>8.6869999999999994</v>
      </c>
      <c r="G287" s="664">
        <v>41.45</v>
      </c>
      <c r="H287" s="565">
        <v>18</v>
      </c>
      <c r="I287" s="2412" t="s">
        <v>9</v>
      </c>
    </row>
    <row r="288" spans="1:9" ht="17.25" customHeight="1" thickBot="1">
      <c r="A288" s="647"/>
      <c r="B288" s="3271" t="s">
        <v>1010</v>
      </c>
      <c r="C288" s="1277">
        <v>105</v>
      </c>
      <c r="D288" s="1428">
        <v>1.575</v>
      </c>
      <c r="E288" s="1429">
        <v>0.105</v>
      </c>
      <c r="F288" s="1429">
        <v>12.39</v>
      </c>
      <c r="G288" s="727">
        <v>56.508000000000003</v>
      </c>
      <c r="H288" s="409">
        <v>87</v>
      </c>
      <c r="I288" s="2420" t="s">
        <v>352</v>
      </c>
    </row>
    <row r="289" spans="1:9" ht="15.75" customHeight="1">
      <c r="A289" s="694" t="s">
        <v>172</v>
      </c>
      <c r="B289" s="107"/>
      <c r="C289" s="2210">
        <f>SUM(C283:C288)</f>
        <v>625</v>
      </c>
      <c r="D289" s="2034">
        <f>SUM(D283:D288)</f>
        <v>18.805129999999998</v>
      </c>
      <c r="E289" s="2033">
        <f>SUM(E283:E288)</f>
        <v>16.429299999999998</v>
      </c>
      <c r="F289" s="2034">
        <f>SUM(F283:F288)</f>
        <v>86.436999999999998</v>
      </c>
      <c r="G289" s="2035">
        <f>SUM(G283:G288)</f>
        <v>538.23140000000001</v>
      </c>
      <c r="H289" s="2036"/>
      <c r="I289" s="1781"/>
    </row>
    <row r="290" spans="1:9" ht="15" customHeight="1">
      <c r="A290" s="380"/>
      <c r="B290" s="3272" t="s">
        <v>11</v>
      </c>
      <c r="C290" s="2211">
        <v>0.25</v>
      </c>
      <c r="D290" s="2209">
        <f>D616</f>
        <v>19.25</v>
      </c>
      <c r="E290" s="2209">
        <f>E616</f>
        <v>19.75</v>
      </c>
      <c r="F290" s="2209">
        <f>F616</f>
        <v>83.75</v>
      </c>
      <c r="G290" s="2209">
        <f>G616</f>
        <v>587.5</v>
      </c>
      <c r="H290" s="2041"/>
      <c r="I290" s="618"/>
    </row>
    <row r="291" spans="1:9" ht="15" customHeight="1" thickBot="1">
      <c r="A291" s="380"/>
      <c r="B291" s="1817" t="s">
        <v>345</v>
      </c>
      <c r="C291" s="2212"/>
      <c r="D291" s="2031">
        <f>(D289*100/D614)-25</f>
        <v>-0.57775324675324669</v>
      </c>
      <c r="E291" s="1938">
        <f>(E289*100/E614)-25</f>
        <v>-4.2034177215189885</v>
      </c>
      <c r="F291" s="1938">
        <f>(F289*100/F614)-25</f>
        <v>0.80208955223880096</v>
      </c>
      <c r="G291" s="2059">
        <f>(G289*100/G614)-25</f>
        <v>-2.0965361702127652</v>
      </c>
      <c r="H291" s="2042"/>
      <c r="I291" s="423"/>
    </row>
    <row r="292" spans="1:9" ht="15.75" customHeight="1">
      <c r="A292" s="82"/>
      <c r="B292" s="1671" t="s">
        <v>108</v>
      </c>
      <c r="C292" s="3232"/>
      <c r="D292" s="281"/>
      <c r="E292" s="1920"/>
      <c r="F292" s="1920"/>
      <c r="G292" s="1920"/>
      <c r="H292" s="1425"/>
      <c r="I292" s="418"/>
    </row>
    <row r="293" spans="1:9" ht="14.25" customHeight="1">
      <c r="A293" s="405" t="s">
        <v>157</v>
      </c>
      <c r="B293" s="2408" t="s">
        <v>1011</v>
      </c>
      <c r="C293" s="336">
        <v>60</v>
      </c>
      <c r="D293" s="1232">
        <v>0.52749999999999997</v>
      </c>
      <c r="E293" s="322">
        <v>2.7378</v>
      </c>
      <c r="F293" s="322">
        <v>4.2743000000000002</v>
      </c>
      <c r="G293" s="669">
        <v>43.856099999999998</v>
      </c>
      <c r="H293" s="1426">
        <v>6</v>
      </c>
      <c r="I293" s="2417" t="s">
        <v>682</v>
      </c>
    </row>
    <row r="294" spans="1:9" ht="13.5" customHeight="1">
      <c r="A294" s="406" t="s">
        <v>158</v>
      </c>
      <c r="B294" s="3026" t="s">
        <v>681</v>
      </c>
      <c r="C294" s="2184">
        <v>200</v>
      </c>
      <c r="D294" s="1991">
        <v>6.8</v>
      </c>
      <c r="E294" s="1436">
        <v>7.06</v>
      </c>
      <c r="F294" s="1436">
        <v>7.9</v>
      </c>
      <c r="G294" s="2045">
        <v>122.2</v>
      </c>
      <c r="H294" s="2046">
        <v>28</v>
      </c>
      <c r="I294" s="2417" t="s">
        <v>954</v>
      </c>
    </row>
    <row r="295" spans="1:9" ht="14.25" customHeight="1">
      <c r="A295" s="407" t="s">
        <v>12</v>
      </c>
      <c r="B295" s="1236" t="s">
        <v>686</v>
      </c>
      <c r="C295" s="340">
        <v>180</v>
      </c>
      <c r="D295" s="2496">
        <v>17.678000000000001</v>
      </c>
      <c r="E295" s="1436">
        <v>11.308999999999999</v>
      </c>
      <c r="F295" s="1436">
        <v>34.114600000000003</v>
      </c>
      <c r="G295" s="3377">
        <v>309.02</v>
      </c>
      <c r="H295" s="430">
        <v>46</v>
      </c>
      <c r="I295" s="2424" t="s">
        <v>908</v>
      </c>
    </row>
    <row r="296" spans="1:9" ht="13.5" customHeight="1">
      <c r="A296" s="410" t="s">
        <v>164</v>
      </c>
      <c r="B296" s="2443" t="s">
        <v>917</v>
      </c>
      <c r="C296" s="1790">
        <v>30</v>
      </c>
      <c r="D296" s="2667">
        <v>0.68</v>
      </c>
      <c r="E296" s="1548">
        <v>0</v>
      </c>
      <c r="F296" s="1548">
        <v>13.4604</v>
      </c>
      <c r="G296" s="1750">
        <v>56.561999999999998</v>
      </c>
      <c r="H296" s="2497">
        <v>46</v>
      </c>
      <c r="I296" s="2436" t="s">
        <v>918</v>
      </c>
    </row>
    <row r="297" spans="1:9" ht="14.25" customHeight="1">
      <c r="A297" s="410"/>
      <c r="B297" s="3237" t="s">
        <v>390</v>
      </c>
      <c r="C297" s="336">
        <v>190</v>
      </c>
      <c r="D297" s="1245">
        <v>5.8719999999999999</v>
      </c>
      <c r="E297" s="322">
        <v>4.7169999999999996</v>
      </c>
      <c r="F297" s="322">
        <v>22.31</v>
      </c>
      <c r="G297" s="669">
        <v>154.38</v>
      </c>
      <c r="H297" s="2028">
        <v>79</v>
      </c>
      <c r="I297" s="2417" t="s">
        <v>730</v>
      </c>
    </row>
    <row r="298" spans="1:9" ht="15" customHeight="1">
      <c r="A298" s="79"/>
      <c r="B298" s="2409" t="s">
        <v>10</v>
      </c>
      <c r="C298" s="2581">
        <v>30</v>
      </c>
      <c r="D298" s="1232">
        <v>0.6018</v>
      </c>
      <c r="E298" s="316">
        <v>0.39</v>
      </c>
      <c r="F298" s="316">
        <v>16.260000000000002</v>
      </c>
      <c r="G298" s="664">
        <v>70.9572</v>
      </c>
      <c r="H298" s="2028">
        <v>17</v>
      </c>
      <c r="I298" s="2425" t="s">
        <v>9</v>
      </c>
    </row>
    <row r="299" spans="1:9" ht="15" customHeight="1" thickBot="1">
      <c r="A299" s="647"/>
      <c r="B299" s="3187" t="s">
        <v>317</v>
      </c>
      <c r="C299" s="3233">
        <v>20</v>
      </c>
      <c r="D299" s="1232">
        <v>0.93300000000000005</v>
      </c>
      <c r="E299" s="324">
        <v>0.33</v>
      </c>
      <c r="F299" s="322">
        <v>8.6869999999999994</v>
      </c>
      <c r="G299" s="664">
        <v>41.45</v>
      </c>
      <c r="H299" s="565">
        <v>18</v>
      </c>
      <c r="I299" s="2412" t="s">
        <v>9</v>
      </c>
    </row>
    <row r="300" spans="1:9">
      <c r="A300" s="413" t="s">
        <v>160</v>
      </c>
      <c r="B300" s="3289"/>
      <c r="C300" s="213">
        <f>SUM(C293:C299)</f>
        <v>710</v>
      </c>
      <c r="D300" s="2048">
        <f>SUM(D293:D299)</f>
        <v>33.092300000000002</v>
      </c>
      <c r="E300" s="2033">
        <f>SUM(E293:E299)</f>
        <v>26.543799999999997</v>
      </c>
      <c r="F300" s="2033">
        <f>SUM(F293:F299)</f>
        <v>107.00630000000001</v>
      </c>
      <c r="G300" s="3386">
        <f>SUM(G293:G299)</f>
        <v>798.42530000000011</v>
      </c>
      <c r="H300" s="3292"/>
      <c r="I300" s="1781"/>
    </row>
    <row r="301" spans="1:9">
      <c r="A301" s="695"/>
      <c r="B301" s="1815" t="s">
        <v>11</v>
      </c>
      <c r="C301" s="1816">
        <v>0.35</v>
      </c>
      <c r="D301" s="2038">
        <f>D620</f>
        <v>26.95</v>
      </c>
      <c r="E301" s="2039">
        <f>E620</f>
        <v>27.65</v>
      </c>
      <c r="F301" s="2039">
        <f>F620</f>
        <v>117.25</v>
      </c>
      <c r="G301" s="2040">
        <f>G620</f>
        <v>822.5</v>
      </c>
      <c r="H301" s="548"/>
      <c r="I301" s="618"/>
    </row>
    <row r="302" spans="1:9" ht="15.75" thickBot="1">
      <c r="A302" s="227"/>
      <c r="B302" s="1817" t="s">
        <v>345</v>
      </c>
      <c r="C302" s="1818"/>
      <c r="D302" s="1930">
        <f>(D300*100/D614)-35</f>
        <v>7.9770129870129907</v>
      </c>
      <c r="E302" s="1938">
        <f>(E300*100/E614)-35</f>
        <v>-1.4002531645569647</v>
      </c>
      <c r="F302" s="1938">
        <f>(F300*100/F614)-35</f>
        <v>-3.0578208955223865</v>
      </c>
      <c r="G302" s="2059">
        <f>(G300*100/G614)-35</f>
        <v>-1.0244553191489274</v>
      </c>
      <c r="H302" s="3419"/>
      <c r="I302" s="423"/>
    </row>
    <row r="303" spans="1:9" ht="12.75" customHeight="1">
      <c r="A303" s="438" t="s">
        <v>157</v>
      </c>
      <c r="B303" s="3290" t="s">
        <v>199</v>
      </c>
      <c r="C303" s="2106"/>
      <c r="D303" s="2107"/>
      <c r="E303" s="2108"/>
      <c r="F303" s="2108"/>
      <c r="G303" s="2109"/>
      <c r="H303" s="2448"/>
      <c r="I303" s="418"/>
    </row>
    <row r="304" spans="1:9" ht="18" customHeight="1">
      <c r="A304" s="406" t="s">
        <v>158</v>
      </c>
      <c r="B304" s="3237" t="s">
        <v>809</v>
      </c>
      <c r="C304" s="2599">
        <v>200</v>
      </c>
      <c r="D304" s="1929">
        <v>0.31740000000000002</v>
      </c>
      <c r="E304" s="1434">
        <v>0.21740000000000001</v>
      </c>
      <c r="F304" s="1434">
        <v>9.3366000000000007</v>
      </c>
      <c r="G304" s="2094">
        <v>39.4602</v>
      </c>
      <c r="H304" s="2449">
        <v>73</v>
      </c>
      <c r="I304" s="2424" t="s">
        <v>810</v>
      </c>
    </row>
    <row r="305" spans="1:9" ht="17.25" customHeight="1">
      <c r="A305" s="407" t="s">
        <v>12</v>
      </c>
      <c r="B305" s="3291" t="s">
        <v>792</v>
      </c>
      <c r="C305" s="2600">
        <v>90</v>
      </c>
      <c r="D305" s="1929">
        <v>11.560700000000001</v>
      </c>
      <c r="E305" s="1434">
        <v>5.0755999999999997</v>
      </c>
      <c r="F305" s="1434">
        <v>7.9802999999999997</v>
      </c>
      <c r="G305" s="2094">
        <v>123.6157</v>
      </c>
      <c r="H305" s="2449">
        <v>64</v>
      </c>
      <c r="I305" s="2404" t="s">
        <v>791</v>
      </c>
    </row>
    <row r="306" spans="1:9" ht="15" customHeight="1" thickBot="1">
      <c r="A306" s="645" t="s">
        <v>164</v>
      </c>
      <c r="B306" s="2409" t="s">
        <v>10</v>
      </c>
      <c r="C306" s="2601">
        <v>20</v>
      </c>
      <c r="D306" s="1930">
        <v>0.4012</v>
      </c>
      <c r="E306" s="1938">
        <v>0.26</v>
      </c>
      <c r="F306" s="1938">
        <v>10.84</v>
      </c>
      <c r="G306" s="2447">
        <v>47.3048</v>
      </c>
      <c r="H306" s="2028">
        <v>17</v>
      </c>
      <c r="I306" s="2411" t="s">
        <v>9</v>
      </c>
    </row>
    <row r="307" spans="1:9" ht="15.75" customHeight="1">
      <c r="A307" s="707" t="s">
        <v>206</v>
      </c>
      <c r="B307" s="1821"/>
      <c r="C307" s="2114">
        <f>SUM(C304:C306)</f>
        <v>310</v>
      </c>
      <c r="D307" s="2048">
        <f>SUM(D304:D306)</f>
        <v>12.279299999999999</v>
      </c>
      <c r="E307" s="2033">
        <f>SUM(E304:E306)</f>
        <v>5.552999999999999</v>
      </c>
      <c r="F307" s="2033">
        <f>SUM(F304:F306)</f>
        <v>28.1569</v>
      </c>
      <c r="G307" s="3386">
        <f>SUM(G304:G306)</f>
        <v>210.38069999999999</v>
      </c>
      <c r="H307" s="3292"/>
      <c r="I307" s="445"/>
    </row>
    <row r="308" spans="1:9" ht="15.75" customHeight="1">
      <c r="A308" s="695"/>
      <c r="B308" s="1815" t="s">
        <v>11</v>
      </c>
      <c r="C308" s="1816">
        <v>0.1</v>
      </c>
      <c r="D308" s="2038">
        <f>D624</f>
        <v>7.7</v>
      </c>
      <c r="E308" s="2039">
        <f>E624</f>
        <v>7.9</v>
      </c>
      <c r="F308" s="2039">
        <f>F624</f>
        <v>33.5</v>
      </c>
      <c r="G308" s="2040">
        <f>G624</f>
        <v>235</v>
      </c>
      <c r="H308" s="548"/>
      <c r="I308" s="618"/>
    </row>
    <row r="309" spans="1:9" ht="14.25" customHeight="1" thickBot="1">
      <c r="A309" s="227"/>
      <c r="B309" s="1817" t="s">
        <v>345</v>
      </c>
      <c r="C309" s="1818"/>
      <c r="D309" s="1930">
        <f>(D307*100/D614)-10</f>
        <v>5.9471428571428557</v>
      </c>
      <c r="E309" s="1938">
        <f>(E307*100/E614)-10</f>
        <v>-2.9708860759493678</v>
      </c>
      <c r="F309" s="1938">
        <f>(F307*100/F614)-10</f>
        <v>-1.5949552238805964</v>
      </c>
      <c r="G309" s="2059">
        <f>(G307*100/G614)-10</f>
        <v>-1.0476297872340421</v>
      </c>
      <c r="H309" s="3419"/>
      <c r="I309" s="423"/>
    </row>
    <row r="310" spans="1:9" ht="15.75" thickBot="1">
      <c r="B310" s="87"/>
    </row>
    <row r="311" spans="1:9">
      <c r="A311" s="620"/>
      <c r="B311" s="1821" t="s">
        <v>239</v>
      </c>
      <c r="C311" s="2055"/>
      <c r="D311" s="2056">
        <f>D289+D300</f>
        <v>51.89743</v>
      </c>
      <c r="E311" s="2057">
        <f>E289+E300</f>
        <v>42.973099999999995</v>
      </c>
      <c r="F311" s="2057">
        <f>F289+F300</f>
        <v>193.44330000000002</v>
      </c>
      <c r="G311" s="2058">
        <f>G289+G300</f>
        <v>1336.6567</v>
      </c>
      <c r="H311" s="530"/>
    </row>
    <row r="312" spans="1:9">
      <c r="A312" s="695"/>
      <c r="B312" s="1815" t="s">
        <v>11</v>
      </c>
      <c r="C312" s="1816">
        <v>0.6</v>
      </c>
      <c r="D312" s="2038">
        <f>D628</f>
        <v>46.2</v>
      </c>
      <c r="E312" s="2039">
        <f>E628</f>
        <v>47.4</v>
      </c>
      <c r="F312" s="2039">
        <f>F628</f>
        <v>201</v>
      </c>
      <c r="G312" s="2040">
        <f>G628</f>
        <v>1410</v>
      </c>
      <c r="H312" s="210"/>
      <c r="I312" s="31"/>
    </row>
    <row r="313" spans="1:9" ht="16.5" customHeight="1" thickBot="1">
      <c r="A313" s="227"/>
      <c r="B313" s="1817" t="s">
        <v>345</v>
      </c>
      <c r="C313" s="1818"/>
      <c r="D313" s="1930">
        <f>(D311*100/D614)-60</f>
        <v>7.3992597402597511</v>
      </c>
      <c r="E313" s="1938">
        <f>(E311*100/E614)-60</f>
        <v>-5.6036708860759532</v>
      </c>
      <c r="F313" s="1938">
        <f>(F311*100/F614)-60</f>
        <v>-2.2557313432835784</v>
      </c>
      <c r="G313" s="2059">
        <f>(G311*100/G614)-60</f>
        <v>-3.1209914893616997</v>
      </c>
      <c r="H313" s="1249"/>
      <c r="I313" s="5"/>
    </row>
    <row r="314" spans="1:9" ht="16.5" customHeight="1" thickBot="1">
      <c r="B314" s="87"/>
      <c r="C314" s="530"/>
      <c r="D314" s="2054"/>
      <c r="E314" s="2054"/>
      <c r="F314" s="2054"/>
      <c r="G314" s="2054"/>
      <c r="H314" s="116"/>
      <c r="I314" s="5"/>
    </row>
    <row r="315" spans="1:9" ht="15.75" customHeight="1">
      <c r="A315" s="620"/>
      <c r="B315" s="1821" t="s">
        <v>238</v>
      </c>
      <c r="C315" s="2055"/>
      <c r="D315" s="2056">
        <f>D300+D307</f>
        <v>45.371600000000001</v>
      </c>
      <c r="E315" s="2057">
        <f>E300+E307</f>
        <v>32.096799999999995</v>
      </c>
      <c r="F315" s="2057">
        <f>F300+F307</f>
        <v>135.16320000000002</v>
      </c>
      <c r="G315" s="2058">
        <f>G300+G307</f>
        <v>1008.806</v>
      </c>
      <c r="H315" s="116"/>
      <c r="I315" s="5"/>
    </row>
    <row r="316" spans="1:9" ht="14.25" customHeight="1">
      <c r="A316" s="380"/>
      <c r="B316" s="3272" t="s">
        <v>11</v>
      </c>
      <c r="C316" s="1816">
        <v>0.45</v>
      </c>
      <c r="D316" s="2038">
        <f>D632</f>
        <v>34.65</v>
      </c>
      <c r="E316" s="2039">
        <f>E632</f>
        <v>35.549999999999997</v>
      </c>
      <c r="F316" s="2039">
        <f>F632</f>
        <v>150.75</v>
      </c>
      <c r="G316" s="2040">
        <f>G632</f>
        <v>1057.5</v>
      </c>
      <c r="H316" s="210"/>
      <c r="I316" s="31"/>
    </row>
    <row r="317" spans="1:9" ht="15.75" thickBot="1">
      <c r="A317" s="227"/>
      <c r="B317" s="1817" t="s">
        <v>345</v>
      </c>
      <c r="C317" s="1818"/>
      <c r="D317" s="1930">
        <f>(D315*100/D614)-45</f>
        <v>13.924155844155841</v>
      </c>
      <c r="E317" s="1938">
        <f>(E315*100/E614)-45</f>
        <v>-4.3711392405063378</v>
      </c>
      <c r="F317" s="1938">
        <f>(F315*100/F614)-45</f>
        <v>-4.6527761194029793</v>
      </c>
      <c r="G317" s="2059">
        <f>(G315*100/G614)-45</f>
        <v>-2.0720851063829784</v>
      </c>
      <c r="H317" s="1249"/>
      <c r="I317" s="5"/>
    </row>
    <row r="318" spans="1:9" ht="13.5" customHeight="1" thickBot="1">
      <c r="B318" s="87"/>
      <c r="C318" s="530"/>
      <c r="D318" s="2054"/>
      <c r="E318" s="2054"/>
      <c r="F318" s="2054"/>
      <c r="G318" s="2054"/>
      <c r="H318" s="116"/>
      <c r="I318" s="5"/>
    </row>
    <row r="319" spans="1:9" ht="13.5" customHeight="1">
      <c r="A319" s="620"/>
      <c r="B319" s="1821" t="s">
        <v>207</v>
      </c>
      <c r="C319" s="2055"/>
      <c r="D319" s="1932">
        <f>D289+D300+D307</f>
        <v>64.176729999999992</v>
      </c>
      <c r="E319" s="1936">
        <f>E289+E300+E307</f>
        <v>48.526099999999992</v>
      </c>
      <c r="F319" s="1936">
        <f>F289+F300+F307</f>
        <v>221.60020000000003</v>
      </c>
      <c r="G319" s="2097">
        <f>G289+G300+G307</f>
        <v>1547.0373999999999</v>
      </c>
      <c r="H319" s="116"/>
      <c r="I319" s="5"/>
    </row>
    <row r="320" spans="1:9" ht="15" customHeight="1">
      <c r="A320" s="695"/>
      <c r="B320" s="1815" t="s">
        <v>11</v>
      </c>
      <c r="C320" s="1816">
        <v>0.7</v>
      </c>
      <c r="D320" s="3420">
        <f>D636</f>
        <v>53.9</v>
      </c>
      <c r="E320" s="2039">
        <f>E636</f>
        <v>55.3</v>
      </c>
      <c r="F320" s="2039">
        <f>F636</f>
        <v>234.5</v>
      </c>
      <c r="G320" s="3421">
        <f>G636</f>
        <v>1645</v>
      </c>
      <c r="H320" s="116"/>
      <c r="I320" s="5"/>
    </row>
    <row r="321" spans="1:9" ht="14.25" customHeight="1" thickBot="1">
      <c r="A321" s="227"/>
      <c r="B321" s="1817" t="s">
        <v>345</v>
      </c>
      <c r="C321" s="1818"/>
      <c r="D321" s="1930">
        <f>(D319*100/D614)-70</f>
        <v>13.346402597402587</v>
      </c>
      <c r="E321" s="1938">
        <f>(E319*100/E614)-70</f>
        <v>-8.5745569620253193</v>
      </c>
      <c r="F321" s="1938">
        <f>(F319*100/F614)-70</f>
        <v>-3.8506865671641606</v>
      </c>
      <c r="G321" s="2059">
        <f>(G319*100/G614)-70</f>
        <v>-4.1686212765957436</v>
      </c>
      <c r="H321" s="210"/>
      <c r="I321" s="31"/>
    </row>
    <row r="322" spans="1:9">
      <c r="H322" s="1249"/>
      <c r="I322" s="5"/>
    </row>
    <row r="323" spans="1:9">
      <c r="A323" s="1616"/>
      <c r="B323" s="87"/>
      <c r="H323" s="116"/>
      <c r="I323" s="5"/>
    </row>
    <row r="324" spans="1:9">
      <c r="A324" s="2790"/>
      <c r="B324" s="1503"/>
    </row>
    <row r="325" spans="1:9" ht="14.25" customHeight="1">
      <c r="A325" s="530"/>
      <c r="B325" s="1503"/>
      <c r="C325" s="530"/>
      <c r="D325" s="530"/>
      <c r="E325" s="530"/>
      <c r="F325" s="530"/>
      <c r="G325" s="530"/>
      <c r="H325" s="530"/>
    </row>
    <row r="326" spans="1:9" ht="11.25" customHeight="1">
      <c r="A326" s="3319"/>
      <c r="B326" s="1503"/>
      <c r="C326" s="530"/>
      <c r="D326" s="2090"/>
      <c r="E326" s="2090"/>
      <c r="F326" s="2090"/>
      <c r="G326" s="2090"/>
      <c r="H326" s="530"/>
    </row>
    <row r="327" spans="1:9">
      <c r="B327" s="87"/>
      <c r="C327" s="530"/>
      <c r="D327" s="530"/>
      <c r="E327" s="530"/>
      <c r="F327" s="530"/>
      <c r="G327" s="530"/>
      <c r="H327" s="530"/>
    </row>
    <row r="328" spans="1:9" ht="12.75" customHeight="1">
      <c r="B328" s="87"/>
      <c r="C328" s="2062" t="s">
        <v>174</v>
      </c>
      <c r="D328" s="530"/>
      <c r="E328" s="530"/>
      <c r="F328" s="530"/>
      <c r="G328" s="701"/>
      <c r="H328" s="701"/>
      <c r="I328" s="701"/>
    </row>
    <row r="329" spans="1:9">
      <c r="A329" s="653" t="s">
        <v>343</v>
      </c>
      <c r="B329" s="1698"/>
      <c r="C329" s="1698"/>
      <c r="D329" s="1698"/>
      <c r="E329" s="1710"/>
      <c r="F329" s="1710"/>
      <c r="G329" s="1710"/>
      <c r="H329" s="1698"/>
      <c r="I329" s="59"/>
    </row>
    <row r="330" spans="1:9" ht="14.25" customHeight="1">
      <c r="B330" s="2063" t="s">
        <v>171</v>
      </c>
      <c r="C330" s="530"/>
      <c r="D330" s="87"/>
      <c r="E330" s="87"/>
      <c r="F330" s="2063"/>
      <c r="G330" s="2063"/>
      <c r="H330" s="1692"/>
      <c r="I330" s="26"/>
    </row>
    <row r="331" spans="1:9" ht="15.75">
      <c r="A331" s="28" t="s">
        <v>468</v>
      </c>
      <c r="B331" s="1692"/>
      <c r="C331" s="87"/>
      <c r="D331" s="2064" t="s">
        <v>0</v>
      </c>
      <c r="E331" s="87"/>
      <c r="F331" s="2" t="s">
        <v>466</v>
      </c>
      <c r="G331" s="1692"/>
      <c r="H331" s="1692"/>
      <c r="I331" s="33"/>
    </row>
    <row r="332" spans="1:9" ht="18.75">
      <c r="B332" s="530"/>
      <c r="C332" s="2115" t="s">
        <v>280</v>
      </c>
      <c r="D332" s="530"/>
      <c r="E332" s="530"/>
      <c r="F332" s="530"/>
      <c r="G332" s="530"/>
      <c r="H332" s="530"/>
    </row>
    <row r="333" spans="1:9" ht="14.25" customHeight="1" thickBot="1">
      <c r="B333" s="87"/>
      <c r="C333" s="530"/>
      <c r="D333" s="2536"/>
      <c r="E333" s="2536"/>
      <c r="F333" s="2536"/>
      <c r="G333" s="2536"/>
      <c r="H333" s="530"/>
    </row>
    <row r="334" spans="1:9" ht="11.25" customHeight="1" thickBot="1">
      <c r="A334" s="382" t="s">
        <v>143</v>
      </c>
      <c r="B334" s="1688"/>
      <c r="C334" s="2066" t="s">
        <v>144</v>
      </c>
      <c r="D334" s="2067" t="s">
        <v>145</v>
      </c>
      <c r="E334" s="2067"/>
      <c r="F334" s="2067"/>
      <c r="G334" s="2068" t="s">
        <v>146</v>
      </c>
      <c r="H334" s="2069" t="s">
        <v>147</v>
      </c>
      <c r="I334" s="386" t="s">
        <v>148</v>
      </c>
    </row>
    <row r="335" spans="1:9" ht="12" customHeight="1">
      <c r="A335" s="387" t="s">
        <v>149</v>
      </c>
      <c r="B335" s="3276" t="s">
        <v>150</v>
      </c>
      <c r="C335" s="2070" t="s">
        <v>151</v>
      </c>
      <c r="D335" s="2071" t="s">
        <v>152</v>
      </c>
      <c r="E335" s="2071" t="s">
        <v>54</v>
      </c>
      <c r="F335" s="2071" t="s">
        <v>55</v>
      </c>
      <c r="G335" s="2072" t="s">
        <v>153</v>
      </c>
      <c r="H335" s="2073" t="s">
        <v>154</v>
      </c>
      <c r="I335" s="393" t="s">
        <v>271</v>
      </c>
    </row>
    <row r="336" spans="1:9" ht="15.75" thickBot="1">
      <c r="A336" s="394"/>
      <c r="B336" s="3277"/>
      <c r="C336" s="2074"/>
      <c r="D336" s="2075" t="s">
        <v>6</v>
      </c>
      <c r="E336" s="2075" t="s">
        <v>7</v>
      </c>
      <c r="F336" s="2075" t="s">
        <v>8</v>
      </c>
      <c r="G336" s="2076" t="s">
        <v>155</v>
      </c>
      <c r="H336" s="2077" t="s">
        <v>156</v>
      </c>
      <c r="I336" s="399" t="s">
        <v>270</v>
      </c>
    </row>
    <row r="337" spans="1:9" ht="12" customHeight="1">
      <c r="A337" s="82"/>
      <c r="B337" s="1671" t="s">
        <v>131</v>
      </c>
      <c r="C337" s="2078"/>
      <c r="D337" s="2079"/>
      <c r="E337" s="2080"/>
      <c r="F337" s="2080"/>
      <c r="G337" s="2081"/>
      <c r="H337" s="2082"/>
      <c r="I337" s="404"/>
    </row>
    <row r="338" spans="1:9">
      <c r="A338" s="405" t="s">
        <v>157</v>
      </c>
      <c r="B338" s="2583" t="s">
        <v>725</v>
      </c>
      <c r="C338" s="248">
        <v>140</v>
      </c>
      <c r="D338" s="1233">
        <v>12.54</v>
      </c>
      <c r="E338" s="323">
        <v>13.75</v>
      </c>
      <c r="F338" s="1233">
        <v>3.17</v>
      </c>
      <c r="G338" s="670">
        <v>185.14</v>
      </c>
      <c r="H338" s="2046">
        <v>43</v>
      </c>
      <c r="I338" s="2417" t="s">
        <v>557</v>
      </c>
    </row>
    <row r="339" spans="1:9" ht="13.5" customHeight="1">
      <c r="A339" s="406" t="s">
        <v>242</v>
      </c>
      <c r="B339" s="1440" t="s">
        <v>850</v>
      </c>
      <c r="C339" s="1790">
        <v>80</v>
      </c>
      <c r="D339" s="1750">
        <v>2.2120000000000002</v>
      </c>
      <c r="E339" s="1548">
        <v>1.0640000000000001</v>
      </c>
      <c r="F339" s="1750">
        <v>4.6120000000000001</v>
      </c>
      <c r="G339" s="720">
        <v>37.332000000000001</v>
      </c>
      <c r="H339" s="2175">
        <v>43</v>
      </c>
      <c r="I339" s="2432" t="s">
        <v>558</v>
      </c>
    </row>
    <row r="340" spans="1:9" ht="15.75">
      <c r="A340" s="407" t="s">
        <v>12</v>
      </c>
      <c r="B340" s="2180" t="s">
        <v>201</v>
      </c>
      <c r="C340" s="248">
        <v>200</v>
      </c>
      <c r="D340" s="1751">
        <v>6.5</v>
      </c>
      <c r="E340" s="1552">
        <v>5.0999999999999996</v>
      </c>
      <c r="F340" s="1552">
        <v>15.7</v>
      </c>
      <c r="G340" s="720">
        <v>134.19999999999999</v>
      </c>
      <c r="H340" s="2089">
        <v>82</v>
      </c>
      <c r="I340" s="2460" t="s">
        <v>357</v>
      </c>
    </row>
    <row r="341" spans="1:9">
      <c r="A341" s="410" t="s">
        <v>165</v>
      </c>
      <c r="B341" s="2180" t="s">
        <v>10</v>
      </c>
      <c r="C341" s="229">
        <v>50</v>
      </c>
      <c r="D341" s="1232">
        <v>1.0029999999999999</v>
      </c>
      <c r="E341" s="316">
        <v>0.65</v>
      </c>
      <c r="F341" s="316">
        <v>27.1</v>
      </c>
      <c r="G341" s="664">
        <v>118.262</v>
      </c>
      <c r="H341" s="2028">
        <v>17</v>
      </c>
      <c r="I341" s="2425" t="s">
        <v>9</v>
      </c>
    </row>
    <row r="342" spans="1:9" ht="14.25" customHeight="1">
      <c r="A342" s="410"/>
      <c r="B342" s="2180" t="s">
        <v>317</v>
      </c>
      <c r="C342" s="246">
        <v>20</v>
      </c>
      <c r="D342" s="1232">
        <v>0.93300000000000005</v>
      </c>
      <c r="E342" s="324">
        <v>0.33</v>
      </c>
      <c r="F342" s="322">
        <v>8.6869999999999994</v>
      </c>
      <c r="G342" s="664">
        <v>41.45</v>
      </c>
      <c r="H342" s="565">
        <v>18</v>
      </c>
      <c r="I342" s="2425" t="s">
        <v>9</v>
      </c>
    </row>
    <row r="343" spans="1:9" ht="13.5" customHeight="1" thickBot="1">
      <c r="A343" s="647"/>
      <c r="B343" s="3283" t="s">
        <v>1008</v>
      </c>
      <c r="C343" s="2462">
        <v>105</v>
      </c>
      <c r="D343" s="2461">
        <v>0.42</v>
      </c>
      <c r="E343" s="1938">
        <v>0.42</v>
      </c>
      <c r="F343" s="2116">
        <v>10.29</v>
      </c>
      <c r="G343" s="1931">
        <v>49.35</v>
      </c>
      <c r="H343" s="2029">
        <v>86</v>
      </c>
      <c r="I343" s="2417" t="s">
        <v>373</v>
      </c>
    </row>
    <row r="344" spans="1:9" ht="12.75" customHeight="1">
      <c r="A344" s="413" t="s">
        <v>172</v>
      </c>
      <c r="B344" s="87"/>
      <c r="C344" s="2105">
        <f>SUM(C338:C343)</f>
        <v>595</v>
      </c>
      <c r="D344" s="2032">
        <f>SUM(D338:D343)</f>
        <v>23.608000000000001</v>
      </c>
      <c r="E344" s="2117">
        <f>SUM(E338:E343)</f>
        <v>21.314</v>
      </c>
      <c r="F344" s="2118">
        <f>SUM(F338:F343)</f>
        <v>69.558999999999997</v>
      </c>
      <c r="G344" s="3424">
        <f>SUM(G338:G343)</f>
        <v>565.73400000000004</v>
      </c>
      <c r="H344" s="210"/>
      <c r="I344" s="1781"/>
    </row>
    <row r="345" spans="1:9">
      <c r="A345" s="695"/>
      <c r="B345" s="1815" t="s">
        <v>11</v>
      </c>
      <c r="C345" s="1120">
        <v>0.25</v>
      </c>
      <c r="D345" s="762">
        <f>D616</f>
        <v>19.25</v>
      </c>
      <c r="E345" s="761">
        <f>E616</f>
        <v>19.75</v>
      </c>
      <c r="F345" s="761">
        <f>F616</f>
        <v>83.75</v>
      </c>
      <c r="G345" s="1487">
        <f>G616</f>
        <v>587.5</v>
      </c>
      <c r="H345" s="3422"/>
      <c r="I345" s="618"/>
    </row>
    <row r="346" spans="1:9" ht="15.75" thickBot="1">
      <c r="A346" s="227"/>
      <c r="B346" s="1817" t="s">
        <v>345</v>
      </c>
      <c r="C346" s="1116"/>
      <c r="D346" s="1458">
        <f>(D344*100/D673)-25</f>
        <v>5.6597402597402606</v>
      </c>
      <c r="E346" s="428">
        <f>(E344*100/E673)-25</f>
        <v>1.9797468354430379</v>
      </c>
      <c r="F346" s="428">
        <f>(F344*100/F673)-25</f>
        <v>-4.2361194029850751</v>
      </c>
      <c r="G346" s="1459">
        <f>(G344*100/G673)-25</f>
        <v>-0.92621276595744462</v>
      </c>
      <c r="H346" s="659"/>
      <c r="I346" s="423"/>
    </row>
    <row r="347" spans="1:9">
      <c r="A347" s="82"/>
      <c r="B347" s="1671" t="s">
        <v>108</v>
      </c>
      <c r="C347" s="1275"/>
      <c r="D347" s="5"/>
      <c r="E347" s="417"/>
      <c r="F347" s="417"/>
      <c r="G347" s="417"/>
      <c r="H347" s="418"/>
      <c r="I347" s="418"/>
    </row>
    <row r="348" spans="1:9" ht="12.75" customHeight="1">
      <c r="A348" s="79"/>
      <c r="B348" s="2583" t="s">
        <v>465</v>
      </c>
      <c r="C348" s="340">
        <v>60</v>
      </c>
      <c r="D348" s="1145">
        <v>1.0249999999999999</v>
      </c>
      <c r="E348" s="710">
        <v>3</v>
      </c>
      <c r="F348" s="710">
        <v>5.08</v>
      </c>
      <c r="G348" s="670">
        <v>51.42</v>
      </c>
      <c r="H348" s="430">
        <v>4</v>
      </c>
      <c r="I348" s="2424" t="s">
        <v>845</v>
      </c>
    </row>
    <row r="349" spans="1:9" ht="12.75" customHeight="1">
      <c r="A349" s="79"/>
      <c r="B349" s="2719" t="s">
        <v>666</v>
      </c>
      <c r="C349" s="1924"/>
      <c r="D349" s="756"/>
      <c r="E349" s="674"/>
      <c r="F349" s="674"/>
      <c r="G349" s="1110"/>
      <c r="H349" s="431"/>
      <c r="I349" s="2519"/>
    </row>
    <row r="350" spans="1:9">
      <c r="A350" s="79"/>
      <c r="B350" s="2610" t="s">
        <v>667</v>
      </c>
      <c r="C350" s="248">
        <v>200</v>
      </c>
      <c r="D350" s="1245">
        <v>2.8460000000000001</v>
      </c>
      <c r="E350" s="322">
        <v>3.6739999999999999</v>
      </c>
      <c r="F350" s="1429">
        <v>18.815000000000001</v>
      </c>
      <c r="G350" s="727">
        <v>119.71</v>
      </c>
      <c r="H350" s="426">
        <v>27</v>
      </c>
      <c r="I350" s="2433" t="s">
        <v>861</v>
      </c>
    </row>
    <row r="351" spans="1:9" ht="15" customHeight="1">
      <c r="A351" s="405" t="s">
        <v>157</v>
      </c>
      <c r="B351" s="2591" t="s">
        <v>668</v>
      </c>
      <c r="C351" s="246">
        <v>90</v>
      </c>
      <c r="D351" s="1245">
        <v>17.824100000000001</v>
      </c>
      <c r="E351" s="1232">
        <v>12.203200000000001</v>
      </c>
      <c r="F351" s="1429">
        <v>11.1615</v>
      </c>
      <c r="G351" s="1285">
        <v>225.77099999999999</v>
      </c>
      <c r="H351" s="409">
        <v>60</v>
      </c>
      <c r="I351" s="2459" t="s">
        <v>669</v>
      </c>
    </row>
    <row r="352" spans="1:9" ht="12" customHeight="1">
      <c r="A352" s="406" t="s">
        <v>242</v>
      </c>
      <c r="B352" s="2591" t="s">
        <v>674</v>
      </c>
      <c r="C352" s="2344">
        <v>150</v>
      </c>
      <c r="D352" s="1746">
        <v>3.266</v>
      </c>
      <c r="E352" s="1429">
        <v>9.6996000000000002</v>
      </c>
      <c r="F352" s="1429">
        <v>33.817</v>
      </c>
      <c r="G352" s="1435">
        <v>235.62799999999999</v>
      </c>
      <c r="H352" s="409">
        <v>32</v>
      </c>
      <c r="I352" s="2459" t="s">
        <v>673</v>
      </c>
    </row>
    <row r="353" spans="1:9" ht="13.5" customHeight="1">
      <c r="A353" s="407" t="s">
        <v>12</v>
      </c>
      <c r="B353" s="2180" t="s">
        <v>107</v>
      </c>
      <c r="C353" s="229">
        <v>200</v>
      </c>
      <c r="D353" s="1245">
        <v>1</v>
      </c>
      <c r="E353" s="322">
        <v>0.2</v>
      </c>
      <c r="F353" s="322">
        <v>20.2</v>
      </c>
      <c r="G353" s="664">
        <v>86</v>
      </c>
      <c r="H353" s="426">
        <v>85</v>
      </c>
      <c r="I353" s="2414" t="s">
        <v>360</v>
      </c>
    </row>
    <row r="354" spans="1:9" ht="14.25" customHeight="1">
      <c r="A354" s="410" t="s">
        <v>165</v>
      </c>
      <c r="B354" s="2582" t="s">
        <v>10</v>
      </c>
      <c r="C354" s="246">
        <v>40</v>
      </c>
      <c r="D354" s="1245">
        <v>0.8024</v>
      </c>
      <c r="E354" s="322">
        <v>0.52</v>
      </c>
      <c r="F354" s="316">
        <v>21.68</v>
      </c>
      <c r="G354" s="664">
        <v>94.6096</v>
      </c>
      <c r="H354" s="2028">
        <v>17</v>
      </c>
      <c r="I354" s="2425" t="s">
        <v>9</v>
      </c>
    </row>
    <row r="355" spans="1:9" ht="12" customHeight="1" thickBot="1">
      <c r="A355" s="647"/>
      <c r="B355" s="2180" t="s">
        <v>317</v>
      </c>
      <c r="C355" s="246">
        <v>30</v>
      </c>
      <c r="D355" s="1428">
        <v>1.4</v>
      </c>
      <c r="E355" s="1429">
        <v>0.495</v>
      </c>
      <c r="F355" s="1429">
        <v>13.031000000000001</v>
      </c>
      <c r="G355" s="727">
        <v>62.174999999999997</v>
      </c>
      <c r="H355" s="565">
        <v>18</v>
      </c>
      <c r="I355" s="2412" t="s">
        <v>9</v>
      </c>
    </row>
    <row r="356" spans="1:9">
      <c r="A356" s="413" t="s">
        <v>160</v>
      </c>
      <c r="B356" s="3287"/>
      <c r="C356" s="755">
        <f>SUM(C348:C355)</f>
        <v>770</v>
      </c>
      <c r="D356" s="420">
        <f>SUM(D348:D355)</f>
        <v>28.163499999999999</v>
      </c>
      <c r="E356" s="415">
        <f>SUM(E348:E355)</f>
        <v>29.791800000000002</v>
      </c>
      <c r="F356" s="2119">
        <f>SUM(F348:F355)</f>
        <v>123.78450000000001</v>
      </c>
      <c r="G356" s="3424">
        <f>SUM(G348:G355)</f>
        <v>875.31359999999995</v>
      </c>
      <c r="H356" s="1461"/>
      <c r="I356" s="1781"/>
    </row>
    <row r="357" spans="1:9" ht="14.25" customHeight="1">
      <c r="A357" s="695"/>
      <c r="B357" s="1815" t="s">
        <v>11</v>
      </c>
      <c r="C357" s="1120">
        <v>0.35</v>
      </c>
      <c r="D357" s="762">
        <f>D620</f>
        <v>26.95</v>
      </c>
      <c r="E357" s="761">
        <f>E620</f>
        <v>27.65</v>
      </c>
      <c r="F357" s="761">
        <f>F620</f>
        <v>117.25</v>
      </c>
      <c r="G357" s="1487">
        <f>G620</f>
        <v>822.5</v>
      </c>
      <c r="H357" s="3422"/>
      <c r="I357" s="618"/>
    </row>
    <row r="358" spans="1:9" ht="15.75" thickBot="1">
      <c r="A358" s="380"/>
      <c r="B358" s="3292" t="s">
        <v>345</v>
      </c>
      <c r="C358" s="2217"/>
      <c r="D358" s="1458">
        <f>(D356*100/D673)-35</f>
        <v>1.5759740259740269</v>
      </c>
      <c r="E358" s="428">
        <f>(E356*100/E673)-35</f>
        <v>2.7111392405063341</v>
      </c>
      <c r="F358" s="1938">
        <f>(F356*100/F673)-35</f>
        <v>1.9505970149253784</v>
      </c>
      <c r="G358" s="2059">
        <f>(G356*100/G673)-35</f>
        <v>2.2473872340425558</v>
      </c>
      <c r="H358" s="659"/>
      <c r="I358" s="423"/>
    </row>
    <row r="359" spans="1:9">
      <c r="A359" s="438" t="s">
        <v>157</v>
      </c>
      <c r="B359" s="332" t="s">
        <v>199</v>
      </c>
      <c r="C359" s="1275"/>
      <c r="D359" s="5"/>
      <c r="E359" s="554"/>
      <c r="F359" s="2122"/>
      <c r="G359" s="2122"/>
      <c r="H359" s="418"/>
      <c r="I359" s="418"/>
    </row>
    <row r="360" spans="1:9" ht="14.25" customHeight="1">
      <c r="A360" s="406" t="s">
        <v>242</v>
      </c>
      <c r="B360" s="2409" t="s">
        <v>577</v>
      </c>
      <c r="C360" s="2580">
        <v>180</v>
      </c>
      <c r="D360" s="1232">
        <v>0.19</v>
      </c>
      <c r="E360" s="322">
        <v>0</v>
      </c>
      <c r="F360" s="322">
        <v>6.78</v>
      </c>
      <c r="G360" s="664">
        <v>27.76</v>
      </c>
      <c r="H360" s="2029">
        <v>70</v>
      </c>
      <c r="I360" s="2404" t="s">
        <v>584</v>
      </c>
    </row>
    <row r="361" spans="1:9" ht="12.75" customHeight="1">
      <c r="A361" s="407" t="s">
        <v>12</v>
      </c>
      <c r="B361" s="3293" t="s">
        <v>840</v>
      </c>
      <c r="C361" s="1276">
        <v>10</v>
      </c>
      <c r="D361" s="1145">
        <v>2.3334000000000001</v>
      </c>
      <c r="E361" s="710">
        <v>2.9333999999999998</v>
      </c>
      <c r="F361" s="710">
        <v>0</v>
      </c>
      <c r="G361" s="670">
        <v>35.866999999999997</v>
      </c>
      <c r="H361" s="430">
        <v>13</v>
      </c>
      <c r="I361" s="2458" t="s">
        <v>380</v>
      </c>
    </row>
    <row r="362" spans="1:9" ht="12" customHeight="1">
      <c r="A362" s="410" t="s">
        <v>165</v>
      </c>
      <c r="B362" s="3294" t="s">
        <v>839</v>
      </c>
      <c r="C362" s="1695">
        <v>25</v>
      </c>
      <c r="D362" s="1750">
        <v>0.50149999999999995</v>
      </c>
      <c r="E362" s="1548">
        <v>0.32500000000000001</v>
      </c>
      <c r="F362" s="1548">
        <v>13.55</v>
      </c>
      <c r="G362" s="1747">
        <v>59.131</v>
      </c>
      <c r="H362" s="2022"/>
      <c r="I362" s="431"/>
    </row>
    <row r="363" spans="1:9" ht="12.75" customHeight="1">
      <c r="A363" s="79"/>
      <c r="B363" s="2593" t="s">
        <v>1007</v>
      </c>
      <c r="C363" s="1556">
        <v>10</v>
      </c>
      <c r="D363" s="1309">
        <v>0.85533999999999999</v>
      </c>
      <c r="E363" s="324">
        <v>2.4670000000000001</v>
      </c>
      <c r="F363" s="324">
        <v>8.16</v>
      </c>
      <c r="G363" s="2205">
        <v>48.263300000000001</v>
      </c>
      <c r="H363" s="426">
        <v>14</v>
      </c>
      <c r="I363" s="2425" t="s">
        <v>9</v>
      </c>
    </row>
    <row r="364" spans="1:9" ht="12.75" customHeight="1" thickBot="1">
      <c r="A364" s="647"/>
      <c r="B364" s="3187" t="s">
        <v>1010</v>
      </c>
      <c r="C364" s="337">
        <v>100</v>
      </c>
      <c r="D364" s="1428">
        <v>1.5</v>
      </c>
      <c r="E364" s="1429">
        <v>0.1</v>
      </c>
      <c r="F364" s="1429">
        <v>11.8</v>
      </c>
      <c r="G364" s="727">
        <v>54.1</v>
      </c>
      <c r="H364" s="409">
        <v>87</v>
      </c>
      <c r="I364" s="2420" t="s">
        <v>352</v>
      </c>
    </row>
    <row r="365" spans="1:9" ht="15" customHeight="1">
      <c r="A365" s="413" t="s">
        <v>206</v>
      </c>
      <c r="B365" s="344"/>
      <c r="C365" s="155">
        <f>SUM(C360:C364)</f>
        <v>325</v>
      </c>
      <c r="D365" s="420">
        <f>SUM(D360:D364)</f>
        <v>5.3802400000000006</v>
      </c>
      <c r="E365" s="415">
        <f>SUM(E360:E364)</f>
        <v>5.8254000000000001</v>
      </c>
      <c r="F365" s="421">
        <f>SUM(F360:F364)</f>
        <v>40.290000000000006</v>
      </c>
      <c r="G365" s="3423">
        <f>SUM(G360:G364)</f>
        <v>225.12129999999999</v>
      </c>
      <c r="H365" s="1461"/>
      <c r="I365" s="1781"/>
    </row>
    <row r="366" spans="1:9" ht="12.75" customHeight="1">
      <c r="A366" s="695"/>
      <c r="B366" s="1815" t="s">
        <v>11</v>
      </c>
      <c r="C366" s="1120">
        <v>0.1</v>
      </c>
      <c r="D366" s="762">
        <f>D624</f>
        <v>7.7</v>
      </c>
      <c r="E366" s="761">
        <f>E624</f>
        <v>7.9</v>
      </c>
      <c r="F366" s="761">
        <f>F624</f>
        <v>33.5</v>
      </c>
      <c r="G366" s="1487">
        <f>G624</f>
        <v>235</v>
      </c>
      <c r="H366" s="3422"/>
      <c r="I366" s="618"/>
    </row>
    <row r="367" spans="1:9" ht="12.75" customHeight="1" thickBot="1">
      <c r="A367" s="227"/>
      <c r="B367" s="1817" t="s">
        <v>345</v>
      </c>
      <c r="C367" s="1116"/>
      <c r="D367" s="1458">
        <f>(D365*100/D673)-10</f>
        <v>-3.0126753246753228</v>
      </c>
      <c r="E367" s="428">
        <f>(E365*100/E673)-10</f>
        <v>-2.6260759493670891</v>
      </c>
      <c r="F367" s="428">
        <f>(F365*100/F673)-10</f>
        <v>2.0268656716417919</v>
      </c>
      <c r="G367" s="1459">
        <f>(G365*100/G673)-10</f>
        <v>-0.42037021276595787</v>
      </c>
      <c r="H367" s="659"/>
      <c r="I367" s="423"/>
    </row>
    <row r="368" spans="1:9" ht="16.5" thickBot="1">
      <c r="A368" s="101"/>
      <c r="B368" s="464"/>
      <c r="C368" s="116"/>
      <c r="D368" s="545"/>
      <c r="E368" s="545"/>
      <c r="F368" s="545"/>
      <c r="G368" s="545"/>
      <c r="H368" s="116"/>
      <c r="I368" s="116"/>
    </row>
    <row r="369" spans="1:9" ht="13.5" customHeight="1">
      <c r="A369" s="620"/>
      <c r="B369" s="1821" t="s">
        <v>239</v>
      </c>
      <c r="C369" s="42"/>
      <c r="D369" s="141">
        <f>D344+D356</f>
        <v>51.771500000000003</v>
      </c>
      <c r="E369" s="233">
        <f>E344+E356</f>
        <v>51.105800000000002</v>
      </c>
      <c r="F369" s="233">
        <f>F344+F356</f>
        <v>193.34350000000001</v>
      </c>
      <c r="G369" s="621">
        <f>G344+G356</f>
        <v>1441.0475999999999</v>
      </c>
      <c r="H369" s="531"/>
      <c r="I369" s="31"/>
    </row>
    <row r="370" spans="1:9" ht="12" customHeight="1">
      <c r="A370" s="380"/>
      <c r="B370" s="3272" t="s">
        <v>11</v>
      </c>
      <c r="C370" s="1120">
        <v>0.6</v>
      </c>
      <c r="D370" s="762">
        <f>D628</f>
        <v>46.2</v>
      </c>
      <c r="E370" s="761">
        <f>E628</f>
        <v>47.4</v>
      </c>
      <c r="F370" s="761">
        <f>F628</f>
        <v>201</v>
      </c>
      <c r="G370" s="1487">
        <f>G628</f>
        <v>1410</v>
      </c>
      <c r="H370" s="641"/>
      <c r="I370" s="5"/>
    </row>
    <row r="371" spans="1:9" ht="13.5" customHeight="1" thickBot="1">
      <c r="A371" s="227"/>
      <c r="B371" s="1817" t="s">
        <v>345</v>
      </c>
      <c r="C371" s="1116"/>
      <c r="D371" s="1458">
        <f>(D369*100/D673)-60</f>
        <v>7.2357142857142946</v>
      </c>
      <c r="E371" s="428">
        <f>(E369*100/E673)-60</f>
        <v>4.6908860759493649</v>
      </c>
      <c r="F371" s="428">
        <f>(F369*100/F673)-60</f>
        <v>-2.2855223880596967</v>
      </c>
      <c r="G371" s="1459">
        <f>(G369*100/G673)-60</f>
        <v>1.321174468085097</v>
      </c>
      <c r="H371" s="5"/>
      <c r="I371" s="5"/>
    </row>
    <row r="372" spans="1:9" ht="12.75" customHeight="1" thickBot="1">
      <c r="B372" s="87"/>
      <c r="H372" s="5"/>
      <c r="I372" s="5"/>
    </row>
    <row r="373" spans="1:9" ht="13.5" customHeight="1">
      <c r="A373" s="620"/>
      <c r="B373" s="1821" t="s">
        <v>238</v>
      </c>
      <c r="C373" s="42"/>
      <c r="D373" s="141">
        <f>D356+D365</f>
        <v>33.54374</v>
      </c>
      <c r="E373" s="233">
        <f>E356+E365</f>
        <v>35.617200000000004</v>
      </c>
      <c r="F373" s="233">
        <f>F356+F365</f>
        <v>164.0745</v>
      </c>
      <c r="G373" s="621">
        <f>G356+G365</f>
        <v>1100.4349</v>
      </c>
      <c r="H373" s="531"/>
      <c r="I373" s="31"/>
    </row>
    <row r="374" spans="1:9">
      <c r="A374" s="380"/>
      <c r="B374" s="3272" t="s">
        <v>11</v>
      </c>
      <c r="C374" s="1120">
        <v>0.45</v>
      </c>
      <c r="D374" s="762">
        <f>D632</f>
        <v>34.65</v>
      </c>
      <c r="E374" s="761">
        <f>E632</f>
        <v>35.549999999999997</v>
      </c>
      <c r="F374" s="761">
        <f>F632</f>
        <v>150.75</v>
      </c>
      <c r="G374" s="1487">
        <f>G632</f>
        <v>1057.5</v>
      </c>
      <c r="H374" s="641"/>
      <c r="I374" s="5"/>
    </row>
    <row r="375" spans="1:9" ht="13.5" customHeight="1" thickBot="1">
      <c r="A375" s="227"/>
      <c r="B375" s="1817" t="s">
        <v>345</v>
      </c>
      <c r="C375" s="1116"/>
      <c r="D375" s="1458">
        <f>(D373*100/D673)-45</f>
        <v>-1.4367012987013013</v>
      </c>
      <c r="E375" s="428">
        <f>(E373*100/E673)-45</f>
        <v>8.5063291139242381E-2</v>
      </c>
      <c r="F375" s="428">
        <f>(F373*100/F673)-45</f>
        <v>3.977462686567165</v>
      </c>
      <c r="G375" s="1459">
        <f>(G373*100/G673)-45</f>
        <v>1.827017021276589</v>
      </c>
      <c r="H375" s="5"/>
      <c r="I375" s="5"/>
    </row>
    <row r="376" spans="1:9" ht="15.75" thickBot="1">
      <c r="B376" s="87"/>
      <c r="H376" s="5"/>
      <c r="I376" s="5"/>
    </row>
    <row r="377" spans="1:9" ht="15.75" thickBot="1">
      <c r="A377" s="620"/>
      <c r="B377" s="1821" t="s">
        <v>207</v>
      </c>
      <c r="C377" s="42"/>
      <c r="D377" s="148">
        <f>D344+D356+D365</f>
        <v>57.151740000000004</v>
      </c>
      <c r="E377" s="88">
        <f>E344+E356+E365</f>
        <v>56.931200000000004</v>
      </c>
      <c r="F377" s="88">
        <f>F344+F356+F365</f>
        <v>233.63350000000003</v>
      </c>
      <c r="G377" s="234">
        <f>G344+G356+G365</f>
        <v>1666.1688999999999</v>
      </c>
      <c r="H377" s="531"/>
      <c r="I377" s="31"/>
    </row>
    <row r="378" spans="1:9" ht="14.25" customHeight="1">
      <c r="A378" s="78"/>
      <c r="B378" s="3295" t="s">
        <v>11</v>
      </c>
      <c r="C378" s="1120">
        <v>0.7</v>
      </c>
      <c r="D378" s="762">
        <f>D636</f>
        <v>53.9</v>
      </c>
      <c r="E378" s="761">
        <f>E636</f>
        <v>55.3</v>
      </c>
      <c r="F378" s="761">
        <f>F636</f>
        <v>234.5</v>
      </c>
      <c r="G378" s="1487">
        <f>G636</f>
        <v>1645</v>
      </c>
      <c r="H378" s="641"/>
      <c r="I378" s="5"/>
    </row>
    <row r="379" spans="1:9" ht="14.25" customHeight="1" thickBot="1">
      <c r="A379" s="227"/>
      <c r="B379" s="1817" t="s">
        <v>345</v>
      </c>
      <c r="C379" s="1116"/>
      <c r="D379" s="1458">
        <f>(D377*100/D673)-70</f>
        <v>4.2230389610389665</v>
      </c>
      <c r="E379" s="428">
        <f>(E377*100/E673)-70</f>
        <v>2.0648101265822874</v>
      </c>
      <c r="F379" s="428">
        <f>(F377*100/F673)-70</f>
        <v>-0.258656716417903</v>
      </c>
      <c r="G379" s="1459">
        <f>(G377*100/G673)-70</f>
        <v>0.90080425531914443</v>
      </c>
      <c r="H379" s="5"/>
      <c r="I379" s="5"/>
    </row>
    <row r="380" spans="1:9" ht="12" customHeight="1">
      <c r="B380" s="87"/>
      <c r="D380" s="5"/>
      <c r="E380" s="5"/>
      <c r="F380" s="5"/>
      <c r="G380" s="5"/>
    </row>
    <row r="381" spans="1:9" ht="12.75" customHeight="1">
      <c r="A381" s="1616"/>
      <c r="B381" s="87"/>
      <c r="C381" s="12"/>
      <c r="D381" s="1180"/>
      <c r="E381" s="1180"/>
      <c r="F381" s="1180"/>
      <c r="G381" s="89"/>
    </row>
    <row r="382" spans="1:9">
      <c r="A382" s="2790"/>
      <c r="B382" s="1503"/>
    </row>
    <row r="383" spans="1:9">
      <c r="A383" s="530"/>
      <c r="B383" s="1503"/>
    </row>
    <row r="384" spans="1:9">
      <c r="A384" s="530"/>
      <c r="B384" s="1503"/>
    </row>
    <row r="385" spans="1:9">
      <c r="B385" s="87"/>
      <c r="C385" s="12" t="s">
        <v>174</v>
      </c>
    </row>
    <row r="386" spans="1:9">
      <c r="A386" s="653" t="s">
        <v>343</v>
      </c>
      <c r="B386" s="1698"/>
      <c r="C386" s="59"/>
      <c r="D386" s="59"/>
      <c r="E386" s="295"/>
      <c r="F386" s="295"/>
      <c r="G386" s="295"/>
      <c r="H386" s="59"/>
      <c r="I386" s="59"/>
    </row>
    <row r="387" spans="1:9">
      <c r="B387" s="2063" t="s">
        <v>171</v>
      </c>
      <c r="D387"/>
      <c r="E387"/>
      <c r="F387" s="25"/>
      <c r="G387" s="25"/>
      <c r="H387" s="26"/>
      <c r="I387" s="26"/>
    </row>
    <row r="388" spans="1:9" ht="15.75">
      <c r="A388" s="28" t="s">
        <v>468</v>
      </c>
      <c r="B388" s="1692"/>
      <c r="C388"/>
      <c r="D388" s="28" t="s">
        <v>0</v>
      </c>
      <c r="E388"/>
      <c r="F388" s="2" t="s">
        <v>466</v>
      </c>
      <c r="G388" s="26"/>
      <c r="H388" s="26"/>
      <c r="I388" s="33"/>
    </row>
    <row r="389" spans="1:9" ht="15" customHeight="1" thickBot="1">
      <c r="B389" s="530"/>
      <c r="C389" s="1122" t="s">
        <v>280</v>
      </c>
    </row>
    <row r="390" spans="1:9" ht="15.75" thickBot="1">
      <c r="A390" s="382" t="s">
        <v>143</v>
      </c>
      <c r="B390" s="1688"/>
      <c r="C390" s="383" t="s">
        <v>144</v>
      </c>
      <c r="D390" s="330" t="s">
        <v>145</v>
      </c>
      <c r="E390" s="330"/>
      <c r="F390" s="330"/>
      <c r="G390" s="384" t="s">
        <v>146</v>
      </c>
      <c r="H390" s="385" t="s">
        <v>147</v>
      </c>
      <c r="I390" s="386" t="s">
        <v>148</v>
      </c>
    </row>
    <row r="391" spans="1:9">
      <c r="A391" s="387" t="s">
        <v>149</v>
      </c>
      <c r="B391" s="3276" t="s">
        <v>150</v>
      </c>
      <c r="C391" s="389" t="s">
        <v>151</v>
      </c>
      <c r="D391" s="390" t="s">
        <v>152</v>
      </c>
      <c r="E391" s="390" t="s">
        <v>54</v>
      </c>
      <c r="F391" s="390" t="s">
        <v>55</v>
      </c>
      <c r="G391" s="391" t="s">
        <v>153</v>
      </c>
      <c r="H391" s="392" t="s">
        <v>154</v>
      </c>
      <c r="I391" s="393" t="s">
        <v>271</v>
      </c>
    </row>
    <row r="392" spans="1:9" ht="15.75" thickBot="1">
      <c r="A392" s="394"/>
      <c r="B392" s="3277"/>
      <c r="C392" s="395"/>
      <c r="D392" s="396" t="s">
        <v>6</v>
      </c>
      <c r="E392" s="396" t="s">
        <v>7</v>
      </c>
      <c r="F392" s="396" t="s">
        <v>8</v>
      </c>
      <c r="G392" s="397" t="s">
        <v>155</v>
      </c>
      <c r="H392" s="398" t="s">
        <v>156</v>
      </c>
      <c r="I392" s="399" t="s">
        <v>270</v>
      </c>
    </row>
    <row r="393" spans="1:9">
      <c r="A393" s="82"/>
      <c r="B393" s="1671" t="s">
        <v>131</v>
      </c>
      <c r="C393" s="1780"/>
      <c r="D393" s="400"/>
      <c r="E393" s="401"/>
      <c r="F393" s="401"/>
      <c r="G393" s="529"/>
      <c r="H393" s="429"/>
      <c r="I393" s="404"/>
    </row>
    <row r="394" spans="1:9">
      <c r="A394" s="405" t="s">
        <v>157</v>
      </c>
      <c r="B394" s="3237" t="s">
        <v>871</v>
      </c>
      <c r="C394" s="1781">
        <v>65</v>
      </c>
      <c r="D394" s="1245">
        <v>0.85599999999999998</v>
      </c>
      <c r="E394" s="322">
        <v>1.6</v>
      </c>
      <c r="F394" s="322">
        <v>2.5249999999999999</v>
      </c>
      <c r="G394" s="669">
        <v>28.274000000000001</v>
      </c>
      <c r="H394" s="409">
        <v>3</v>
      </c>
      <c r="I394" s="2605" t="s">
        <v>958</v>
      </c>
    </row>
    <row r="395" spans="1:9">
      <c r="A395" s="406" t="s">
        <v>242</v>
      </c>
      <c r="B395" s="3237" t="s">
        <v>450</v>
      </c>
      <c r="C395" s="1781">
        <v>90</v>
      </c>
      <c r="D395" s="1245">
        <v>12.351800000000001</v>
      </c>
      <c r="E395" s="322">
        <v>2.2707999999999999</v>
      </c>
      <c r="F395" s="322">
        <v>3.5507</v>
      </c>
      <c r="G395" s="669">
        <v>84.303899999999999</v>
      </c>
      <c r="H395" s="409">
        <v>62</v>
      </c>
      <c r="I395" s="2605" t="s">
        <v>451</v>
      </c>
    </row>
    <row r="396" spans="1:9">
      <c r="A396" s="79"/>
      <c r="B396" s="3237" t="s">
        <v>562</v>
      </c>
      <c r="C396" s="336">
        <v>180</v>
      </c>
      <c r="D396" s="1746">
        <v>3.677</v>
      </c>
      <c r="E396" s="1429">
        <v>5.7619999999999996</v>
      </c>
      <c r="F396" s="1429">
        <v>24.527000000000001</v>
      </c>
      <c r="G396" s="2693">
        <v>164.673</v>
      </c>
      <c r="H396" s="2690">
        <v>38</v>
      </c>
      <c r="I396" s="2424" t="s">
        <v>565</v>
      </c>
    </row>
    <row r="397" spans="1:9" ht="15.75">
      <c r="A397" s="407" t="s">
        <v>12</v>
      </c>
      <c r="B397" s="3237" t="s">
        <v>567</v>
      </c>
      <c r="C397" s="1781">
        <v>180</v>
      </c>
      <c r="D397" s="1245">
        <v>0.875</v>
      </c>
      <c r="E397" s="322">
        <v>3.7499999999999999E-2</v>
      </c>
      <c r="F397" s="322">
        <v>26.96</v>
      </c>
      <c r="G397" s="720">
        <v>111.15</v>
      </c>
      <c r="H397" s="411">
        <v>76</v>
      </c>
      <c r="I397" s="2424" t="s">
        <v>566</v>
      </c>
    </row>
    <row r="398" spans="1:9">
      <c r="A398" s="410" t="s">
        <v>166</v>
      </c>
      <c r="B398" s="2409" t="s">
        <v>10</v>
      </c>
      <c r="C398" s="2581">
        <v>50</v>
      </c>
      <c r="D398" s="1232">
        <v>1.0029999999999999</v>
      </c>
      <c r="E398" s="316">
        <v>0.65</v>
      </c>
      <c r="F398" s="316">
        <v>27.1</v>
      </c>
      <c r="G398" s="664">
        <v>118.262</v>
      </c>
      <c r="H398" s="2028">
        <v>17</v>
      </c>
      <c r="I398" s="2425" t="s">
        <v>9</v>
      </c>
    </row>
    <row r="399" spans="1:9" ht="15.75" thickBot="1">
      <c r="A399" s="647"/>
      <c r="B399" s="2409" t="s">
        <v>317</v>
      </c>
      <c r="C399" s="2580">
        <v>30</v>
      </c>
      <c r="D399" s="1428">
        <v>1.4</v>
      </c>
      <c r="E399" s="1429">
        <v>0.495</v>
      </c>
      <c r="F399" s="1429">
        <v>13.031000000000001</v>
      </c>
      <c r="G399" s="727">
        <v>62.174999999999997</v>
      </c>
      <c r="H399" s="565">
        <v>18</v>
      </c>
      <c r="I399" s="2412" t="s">
        <v>9</v>
      </c>
    </row>
    <row r="400" spans="1:9">
      <c r="A400" s="413" t="s">
        <v>172</v>
      </c>
      <c r="B400" s="107"/>
      <c r="C400" s="755">
        <f>SUM(C394:C399)</f>
        <v>595</v>
      </c>
      <c r="D400" s="414">
        <f>SUM(D394:D399)</f>
        <v>20.162800000000001</v>
      </c>
      <c r="E400" s="665">
        <f>SUM(E394:E399)</f>
        <v>10.815299999999999</v>
      </c>
      <c r="F400" s="2034">
        <f>SUM(F394:F399)</f>
        <v>97.693700000000007</v>
      </c>
      <c r="G400" s="3380">
        <f>SUM(G394:G399)</f>
        <v>568.83789999999999</v>
      </c>
      <c r="H400" s="1461"/>
      <c r="I400" s="1781"/>
    </row>
    <row r="401" spans="1:9">
      <c r="A401" s="695"/>
      <c r="B401" s="1815" t="s">
        <v>11</v>
      </c>
      <c r="C401" s="1120">
        <v>0.25</v>
      </c>
      <c r="D401" s="1897">
        <f>D616</f>
        <v>19.25</v>
      </c>
      <c r="E401" s="1894">
        <f>E616</f>
        <v>19.75</v>
      </c>
      <c r="F401" s="1894">
        <f>F616</f>
        <v>83.75</v>
      </c>
      <c r="G401" s="1896">
        <f>G616</f>
        <v>587.5</v>
      </c>
      <c r="H401" s="3422"/>
      <c r="I401" s="618"/>
    </row>
    <row r="402" spans="1:9" ht="15.75" thickBot="1">
      <c r="A402" s="380"/>
      <c r="B402" s="1817" t="s">
        <v>345</v>
      </c>
      <c r="C402" s="1116"/>
      <c r="D402" s="1458">
        <f>(D400*100/D673)-25</f>
        <v>1.1854545454545438</v>
      </c>
      <c r="E402" s="428">
        <f>(E400*100/E673)-25</f>
        <v>-11.309746835443038</v>
      </c>
      <c r="F402" s="1938">
        <f>(F400*100/F673)-25</f>
        <v>4.1622985074626904</v>
      </c>
      <c r="G402" s="1459">
        <f>(G400*100/G673)-25</f>
        <v>-0.79413191489361523</v>
      </c>
      <c r="H402" s="659"/>
      <c r="I402" s="423"/>
    </row>
    <row r="403" spans="1:9">
      <c r="A403" s="82"/>
      <c r="B403" s="1671" t="s">
        <v>108</v>
      </c>
      <c r="C403" s="1304"/>
      <c r="D403" s="2169"/>
      <c r="E403" s="1908"/>
      <c r="F403" s="2108"/>
      <c r="G403" s="1908"/>
      <c r="H403" s="2675"/>
      <c r="I403" s="418"/>
    </row>
    <row r="404" spans="1:9" ht="15.75" customHeight="1">
      <c r="A404" s="405" t="s">
        <v>157</v>
      </c>
      <c r="B404" s="2408" t="s">
        <v>897</v>
      </c>
      <c r="C404" s="2599">
        <v>60</v>
      </c>
      <c r="D404" s="2692">
        <v>0.7</v>
      </c>
      <c r="E404" s="710">
        <v>0.1</v>
      </c>
      <c r="F404" s="1436">
        <v>2.2999999999999998</v>
      </c>
      <c r="G404" s="670">
        <v>12.8</v>
      </c>
      <c r="H404" s="3351">
        <v>2</v>
      </c>
      <c r="I404" s="2433" t="s">
        <v>490</v>
      </c>
    </row>
    <row r="405" spans="1:9">
      <c r="A405" s="406" t="s">
        <v>242</v>
      </c>
      <c r="B405" s="3237" t="s">
        <v>959</v>
      </c>
      <c r="C405" s="2599">
        <v>200</v>
      </c>
      <c r="D405" s="2083">
        <v>1.1599999999999999</v>
      </c>
      <c r="E405" s="323">
        <v>4.2</v>
      </c>
      <c r="F405" s="1233">
        <v>2.92</v>
      </c>
      <c r="G405" s="670">
        <v>54.28</v>
      </c>
      <c r="H405" s="3351">
        <v>21</v>
      </c>
      <c r="I405" s="2425" t="s">
        <v>391</v>
      </c>
    </row>
    <row r="406" spans="1:9" ht="15.75">
      <c r="A406" s="407" t="s">
        <v>12</v>
      </c>
      <c r="B406" s="3237" t="s">
        <v>898</v>
      </c>
      <c r="C406" s="1217">
        <v>150</v>
      </c>
      <c r="D406" s="2083">
        <v>4.9645000000000001</v>
      </c>
      <c r="E406" s="323">
        <v>5.3859000000000004</v>
      </c>
      <c r="F406" s="1233">
        <v>29.125499999999999</v>
      </c>
      <c r="G406" s="670">
        <v>185.5848</v>
      </c>
      <c r="H406" s="3351">
        <v>41</v>
      </c>
      <c r="I406" s="2403" t="s">
        <v>899</v>
      </c>
    </row>
    <row r="407" spans="1:9">
      <c r="A407" s="410" t="s">
        <v>166</v>
      </c>
      <c r="B407" s="3291" t="s">
        <v>902</v>
      </c>
      <c r="C407" s="2861">
        <v>90</v>
      </c>
      <c r="D407" s="3320">
        <v>11.2532</v>
      </c>
      <c r="E407" s="1752">
        <v>14.073399999999999</v>
      </c>
      <c r="F407" s="1752">
        <v>13.892899999999999</v>
      </c>
      <c r="G407" s="2133">
        <v>227.245</v>
      </c>
      <c r="H407" s="3352">
        <v>48</v>
      </c>
      <c r="I407" s="2403" t="s">
        <v>903</v>
      </c>
    </row>
    <row r="408" spans="1:9">
      <c r="A408" s="79"/>
      <c r="B408" s="3237" t="s">
        <v>201</v>
      </c>
      <c r="C408" s="3194">
        <v>200</v>
      </c>
      <c r="D408" s="1245">
        <v>6.17</v>
      </c>
      <c r="E408" s="322">
        <v>4.8899999999999997</v>
      </c>
      <c r="F408" s="1429">
        <v>22.864000000000001</v>
      </c>
      <c r="G408" s="669">
        <v>159.50899999999999</v>
      </c>
      <c r="H408" s="2028"/>
      <c r="I408" s="2419" t="s">
        <v>366</v>
      </c>
    </row>
    <row r="409" spans="1:9">
      <c r="A409" s="79"/>
      <c r="B409" s="2409" t="s">
        <v>10</v>
      </c>
      <c r="C409" s="3195">
        <v>50</v>
      </c>
      <c r="D409" s="1245">
        <v>1.0029999999999999</v>
      </c>
      <c r="E409" s="316">
        <v>0.65</v>
      </c>
      <c r="F409" s="316">
        <v>27.1</v>
      </c>
      <c r="G409" s="669">
        <v>118.262</v>
      </c>
      <c r="H409" s="2028">
        <v>17</v>
      </c>
      <c r="I409" s="2425" t="s">
        <v>9</v>
      </c>
    </row>
    <row r="410" spans="1:9">
      <c r="A410" s="79"/>
      <c r="B410" s="2409" t="s">
        <v>317</v>
      </c>
      <c r="C410" s="2601">
        <v>30</v>
      </c>
      <c r="D410" s="1746">
        <v>1.4</v>
      </c>
      <c r="E410" s="1429">
        <v>0.495</v>
      </c>
      <c r="F410" s="1429">
        <v>13.031000000000001</v>
      </c>
      <c r="G410" s="1285">
        <v>62.174999999999997</v>
      </c>
      <c r="H410" s="1394">
        <v>18</v>
      </c>
      <c r="I410" s="2412" t="s">
        <v>9</v>
      </c>
    </row>
    <row r="411" spans="1:9" ht="15.75" thickBot="1">
      <c r="A411" s="647"/>
      <c r="B411" s="3187" t="s">
        <v>1008</v>
      </c>
      <c r="C411" s="2462">
        <v>105</v>
      </c>
      <c r="D411" s="2461">
        <v>0.42</v>
      </c>
      <c r="E411" s="1938">
        <v>0.42</v>
      </c>
      <c r="F411" s="2116">
        <v>10.29</v>
      </c>
      <c r="G411" s="1931">
        <v>49.35</v>
      </c>
      <c r="H411" s="3353">
        <v>86</v>
      </c>
      <c r="I411" s="2404" t="s">
        <v>373</v>
      </c>
    </row>
    <row r="412" spans="1:9">
      <c r="A412" s="413" t="s">
        <v>160</v>
      </c>
      <c r="B412" s="1821"/>
      <c r="C412" s="755">
        <f>SUM(C404:C411)</f>
        <v>885</v>
      </c>
      <c r="D412" s="420">
        <f>SUM(D404:D411)</f>
        <v>27.070700000000002</v>
      </c>
      <c r="E412" s="665">
        <f>SUM(E404:E411)</f>
        <v>30.214300000000001</v>
      </c>
      <c r="F412" s="665">
        <f>SUM(F404:F411)</f>
        <v>121.52340000000001</v>
      </c>
      <c r="G412" s="3380">
        <f>SUM(G404:G411)</f>
        <v>869.20580000000007</v>
      </c>
      <c r="H412" s="1461"/>
      <c r="I412" s="445"/>
    </row>
    <row r="413" spans="1:9">
      <c r="A413" s="695"/>
      <c r="B413" s="1815" t="s">
        <v>11</v>
      </c>
      <c r="C413" s="1120">
        <v>0.35</v>
      </c>
      <c r="D413" s="1897">
        <f>D620</f>
        <v>26.95</v>
      </c>
      <c r="E413" s="1894">
        <f>E620</f>
        <v>27.65</v>
      </c>
      <c r="F413" s="1894">
        <f>F620</f>
        <v>117.25</v>
      </c>
      <c r="G413" s="1896">
        <f>G620</f>
        <v>822.5</v>
      </c>
      <c r="H413" s="3422"/>
      <c r="I413" s="618"/>
    </row>
    <row r="414" spans="1:9" ht="15.75" thickBot="1">
      <c r="A414" s="227"/>
      <c r="B414" s="1817" t="s">
        <v>345</v>
      </c>
      <c r="C414" s="1116"/>
      <c r="D414" s="1458">
        <f>(D412*100/D673)-35</f>
        <v>0.15675324675324731</v>
      </c>
      <c r="E414" s="428">
        <f>(E412*100/E673)-35</f>
        <v>3.2459493670886133</v>
      </c>
      <c r="F414" s="428">
        <f>(F412*100/F673)-35</f>
        <v>1.2756417910447766</v>
      </c>
      <c r="G414" s="1459">
        <f>(G412*100/G673)-35</f>
        <v>1.9874808510638289</v>
      </c>
      <c r="H414" s="659"/>
      <c r="I414" s="423"/>
    </row>
    <row r="415" spans="1:9">
      <c r="A415" s="648" t="s">
        <v>157</v>
      </c>
      <c r="B415" s="3274" t="s">
        <v>199</v>
      </c>
      <c r="C415" s="1275"/>
      <c r="D415" s="1917"/>
      <c r="E415" s="1905"/>
      <c r="F415" s="1905"/>
      <c r="G415" s="1918"/>
      <c r="H415" s="431"/>
      <c r="I415" s="431"/>
    </row>
    <row r="416" spans="1:9">
      <c r="A416" s="1142" t="s">
        <v>242</v>
      </c>
      <c r="B416" s="3296" t="s">
        <v>995</v>
      </c>
      <c r="C416" s="340">
        <v>190</v>
      </c>
      <c r="D416" s="2131">
        <v>0.45</v>
      </c>
      <c r="E416" s="2124">
        <v>0.15</v>
      </c>
      <c r="F416" s="1434">
        <v>11.17</v>
      </c>
      <c r="G416" s="2094">
        <v>48.07</v>
      </c>
      <c r="H416" s="430">
        <v>72</v>
      </c>
      <c r="I416" s="2424" t="s">
        <v>996</v>
      </c>
    </row>
    <row r="417" spans="1:9" ht="14.25" customHeight="1">
      <c r="A417" s="1143" t="s">
        <v>12</v>
      </c>
      <c r="B417" s="237" t="s">
        <v>960</v>
      </c>
      <c r="C417" s="248">
        <v>90</v>
      </c>
      <c r="D417" s="1990">
        <v>10.8857</v>
      </c>
      <c r="E417" s="1434">
        <v>3.0687000000000002</v>
      </c>
      <c r="F417" s="1990">
        <v>12.102</v>
      </c>
      <c r="G417" s="2094">
        <v>119.9512</v>
      </c>
      <c r="H417" s="1394">
        <v>61</v>
      </c>
      <c r="I417" s="2424" t="s">
        <v>762</v>
      </c>
    </row>
    <row r="418" spans="1:9" ht="11.25" customHeight="1">
      <c r="A418" s="1143"/>
      <c r="B418" s="3297" t="s">
        <v>961</v>
      </c>
      <c r="C418" s="68"/>
      <c r="D418" s="2111"/>
      <c r="E418" s="2110"/>
      <c r="F418" s="2111"/>
      <c r="G418" s="2112"/>
      <c r="H418" s="2018"/>
      <c r="I418" s="2483"/>
    </row>
    <row r="419" spans="1:9" ht="15.75" thickBot="1">
      <c r="A419" s="1160" t="s">
        <v>166</v>
      </c>
      <c r="B419" s="1225" t="s">
        <v>317</v>
      </c>
      <c r="C419" s="337">
        <v>20</v>
      </c>
      <c r="D419" s="1232">
        <v>0.93300000000000005</v>
      </c>
      <c r="E419" s="324">
        <v>0.33</v>
      </c>
      <c r="F419" s="322">
        <v>8.6869999999999994</v>
      </c>
      <c r="G419" s="664">
        <v>41.45</v>
      </c>
      <c r="H419" s="2007">
        <v>17</v>
      </c>
      <c r="I419" s="2411" t="s">
        <v>9</v>
      </c>
    </row>
    <row r="420" spans="1:9">
      <c r="A420" s="413" t="s">
        <v>206</v>
      </c>
      <c r="B420" s="344"/>
      <c r="C420" s="155">
        <f>SUM(C416:C419)</f>
        <v>300</v>
      </c>
      <c r="D420" s="420">
        <f>SUM(D416:D419)</f>
        <v>12.268699999999999</v>
      </c>
      <c r="E420" s="665">
        <f>SUM(E416:E419)</f>
        <v>3.5487000000000002</v>
      </c>
      <c r="F420" s="665">
        <f>SUM(F416:F419)</f>
        <v>31.958999999999996</v>
      </c>
      <c r="G420" s="3380">
        <f>SUM(G416:G419)</f>
        <v>209.47120000000001</v>
      </c>
      <c r="H420" s="1461"/>
      <c r="I420" s="1781"/>
    </row>
    <row r="421" spans="1:9">
      <c r="A421" s="695"/>
      <c r="B421" s="1815" t="s">
        <v>11</v>
      </c>
      <c r="C421" s="1120">
        <v>0.1</v>
      </c>
      <c r="D421" s="1897">
        <f>D624</f>
        <v>7.7</v>
      </c>
      <c r="E421" s="1894">
        <f>E624</f>
        <v>7.9</v>
      </c>
      <c r="F421" s="1894">
        <f>F624</f>
        <v>33.5</v>
      </c>
      <c r="G421" s="1896">
        <f>G624</f>
        <v>235</v>
      </c>
      <c r="H421" s="3422"/>
      <c r="I421" s="618"/>
    </row>
    <row r="422" spans="1:9" ht="15.75" thickBot="1">
      <c r="A422" s="227"/>
      <c r="B422" s="1817" t="s">
        <v>345</v>
      </c>
      <c r="C422" s="1116"/>
      <c r="D422" s="1458">
        <f>(D420*100/D673)-10</f>
        <v>5.9333766233766223</v>
      </c>
      <c r="E422" s="428">
        <f>(E420*100/E673)-10</f>
        <v>-5.5079746835443038</v>
      </c>
      <c r="F422" s="428">
        <f>(F420*100/F673)-10</f>
        <v>-0.46000000000000085</v>
      </c>
      <c r="G422" s="1459">
        <f>(G420*100/G673)-10</f>
        <v>-1.0863319148936164</v>
      </c>
      <c r="H422" s="659"/>
      <c r="I422" s="423"/>
    </row>
    <row r="423" spans="1:9" ht="15.75" thickBot="1">
      <c r="B423" s="87"/>
    </row>
    <row r="424" spans="1:9">
      <c r="A424" s="620"/>
      <c r="B424" s="1821" t="s">
        <v>239</v>
      </c>
      <c r="C424" s="42"/>
      <c r="D424" s="141">
        <f>D400+D412</f>
        <v>47.233500000000006</v>
      </c>
      <c r="E424" s="233">
        <f>E400+E412</f>
        <v>41.029600000000002</v>
      </c>
      <c r="F424" s="233">
        <f>F400+F412</f>
        <v>219.21710000000002</v>
      </c>
      <c r="G424" s="621">
        <f>G400+G412</f>
        <v>1438.0437000000002</v>
      </c>
      <c r="H424" s="116"/>
      <c r="I424" s="116"/>
    </row>
    <row r="425" spans="1:9">
      <c r="A425" s="380"/>
      <c r="B425" s="3272" t="s">
        <v>11</v>
      </c>
      <c r="C425" s="1125">
        <v>0.6</v>
      </c>
      <c r="D425" s="1897">
        <f>D628</f>
        <v>46.2</v>
      </c>
      <c r="E425" s="1894">
        <f>E628</f>
        <v>47.4</v>
      </c>
      <c r="F425" s="1894">
        <f>F628</f>
        <v>201</v>
      </c>
      <c r="G425" s="1896">
        <f>G628</f>
        <v>1410</v>
      </c>
      <c r="H425" s="531"/>
      <c r="I425" s="31"/>
    </row>
    <row r="426" spans="1:9" ht="15.75" thickBot="1">
      <c r="A426" s="227"/>
      <c r="B426" s="1817" t="s">
        <v>345</v>
      </c>
      <c r="C426" s="1116"/>
      <c r="D426" s="1458">
        <f>(D424*100/D673)-60</f>
        <v>1.3422077922077946</v>
      </c>
      <c r="E426" s="428">
        <f>(E424*100/E673)-60</f>
        <v>-8.06379746835443</v>
      </c>
      <c r="F426" s="428">
        <f>(F424*100/F673)-60</f>
        <v>5.4379402985074705</v>
      </c>
      <c r="G426" s="1459">
        <f>(G424*100/G673)-60</f>
        <v>1.1933489361702243</v>
      </c>
      <c r="H426" s="641"/>
      <c r="I426" s="5"/>
    </row>
    <row r="427" spans="1:9" ht="15.75" thickBot="1">
      <c r="B427" s="87"/>
      <c r="D427" s="1904"/>
      <c r="E427" s="1904"/>
      <c r="F427" s="1904"/>
      <c r="G427" s="1904"/>
      <c r="H427" s="5"/>
      <c r="I427" s="5"/>
    </row>
    <row r="428" spans="1:9">
      <c r="A428" s="620"/>
      <c r="B428" s="1821" t="s">
        <v>238</v>
      </c>
      <c r="C428" s="42"/>
      <c r="D428" s="141">
        <f>D412+D420</f>
        <v>39.339399999999998</v>
      </c>
      <c r="E428" s="233">
        <f>E412+E420</f>
        <v>33.763000000000005</v>
      </c>
      <c r="F428" s="233">
        <f>F412+F420</f>
        <v>153.48240000000001</v>
      </c>
      <c r="G428" s="621">
        <f>G412+G420</f>
        <v>1078.6770000000001</v>
      </c>
      <c r="H428" s="5"/>
      <c r="I428" s="5"/>
    </row>
    <row r="429" spans="1:9">
      <c r="A429" s="380"/>
      <c r="B429" s="3272" t="s">
        <v>11</v>
      </c>
      <c r="C429" s="1120">
        <v>0.45</v>
      </c>
      <c r="D429" s="1897">
        <f>D632</f>
        <v>34.65</v>
      </c>
      <c r="E429" s="1894">
        <f>E632</f>
        <v>35.549999999999997</v>
      </c>
      <c r="F429" s="1894">
        <f>F632</f>
        <v>150.75</v>
      </c>
      <c r="G429" s="1896">
        <f>G632</f>
        <v>1057.5</v>
      </c>
      <c r="H429" s="5"/>
      <c r="I429" s="5"/>
    </row>
    <row r="430" spans="1:9" ht="15.75" thickBot="1">
      <c r="A430" s="227"/>
      <c r="B430" s="1817" t="s">
        <v>345</v>
      </c>
      <c r="C430" s="1116"/>
      <c r="D430" s="1458">
        <f>(D428*100/D673)-45</f>
        <v>6.0901298701298643</v>
      </c>
      <c r="E430" s="428">
        <f>(E428*100/E673)-45</f>
        <v>-2.2620253164556914</v>
      </c>
      <c r="F430" s="428">
        <f>(F428*100/F673)-45</f>
        <v>0.81564179104478285</v>
      </c>
      <c r="G430" s="1459">
        <f>(G428*100/G673)-45</f>
        <v>0.90114893617021607</v>
      </c>
      <c r="H430" s="531"/>
      <c r="I430" s="31"/>
    </row>
    <row r="431" spans="1:9" ht="15.75" thickBot="1">
      <c r="B431" s="87"/>
      <c r="D431" s="1904"/>
      <c r="E431" s="1904"/>
      <c r="F431" s="1904"/>
      <c r="G431" s="1904"/>
      <c r="H431" s="641"/>
      <c r="I431" s="5"/>
    </row>
    <row r="432" spans="1:9">
      <c r="A432" s="620"/>
      <c r="B432" s="1821" t="s">
        <v>207</v>
      </c>
      <c r="C432" s="42"/>
      <c r="D432" s="679">
        <f>D400+D412+D420</f>
        <v>59.502200000000002</v>
      </c>
      <c r="E432" s="680">
        <f>E400+E412+E420</f>
        <v>44.578299999999999</v>
      </c>
      <c r="F432" s="680">
        <f>F400+F412+F420</f>
        <v>251.17610000000002</v>
      </c>
      <c r="G432" s="714">
        <f>G400+G412+G420</f>
        <v>1647.5149000000001</v>
      </c>
      <c r="H432" s="5"/>
      <c r="I432" s="5"/>
    </row>
    <row r="433" spans="1:9">
      <c r="A433" s="695"/>
      <c r="B433" s="1815" t="s">
        <v>11</v>
      </c>
      <c r="C433" s="1120">
        <v>0.7</v>
      </c>
      <c r="D433" s="1897">
        <f>D636</f>
        <v>53.9</v>
      </c>
      <c r="E433" s="1894">
        <f>E636</f>
        <v>55.3</v>
      </c>
      <c r="F433" s="1894">
        <f>F636</f>
        <v>234.5</v>
      </c>
      <c r="G433" s="1896">
        <f>G636</f>
        <v>1645</v>
      </c>
      <c r="H433" s="5"/>
      <c r="I433" s="5"/>
    </row>
    <row r="434" spans="1:9" ht="15.75" thickBot="1">
      <c r="A434" s="227"/>
      <c r="B434" s="1817" t="s">
        <v>345</v>
      </c>
      <c r="C434" s="1116"/>
      <c r="D434" s="1458">
        <f>(D432*100/D673)-70</f>
        <v>7.2755844155844187</v>
      </c>
      <c r="E434" s="428">
        <f>(E432*100/E673)-70</f>
        <v>-13.571772151898735</v>
      </c>
      <c r="F434" s="428">
        <f>(F432*100/F673)-70</f>
        <v>4.9779402985074626</v>
      </c>
      <c r="G434" s="1459">
        <f>(G432*100/G673)-70</f>
        <v>0.1070170212766044</v>
      </c>
      <c r="H434" s="531"/>
      <c r="I434" s="31"/>
    </row>
    <row r="435" spans="1:9">
      <c r="A435" s="1616"/>
      <c r="B435" s="87"/>
      <c r="C435" s="2509"/>
      <c r="H435" s="641"/>
      <c r="I435" s="5"/>
    </row>
    <row r="436" spans="1:9">
      <c r="A436" s="2790"/>
      <c r="B436" s="1503"/>
      <c r="C436" s="101"/>
    </row>
    <row r="437" spans="1:9">
      <c r="A437" s="2790"/>
      <c r="B437" s="1503"/>
      <c r="C437" s="116"/>
      <c r="D437" s="298"/>
      <c r="E437" s="298"/>
      <c r="F437" s="298"/>
      <c r="G437" s="309"/>
      <c r="H437" s="298"/>
      <c r="I437" s="298"/>
    </row>
    <row r="438" spans="1:9">
      <c r="A438" s="530"/>
      <c r="B438" s="1503"/>
      <c r="C438" s="116"/>
    </row>
    <row r="440" spans="1:9">
      <c r="B440" s="87"/>
      <c r="C440" s="12" t="s">
        <v>174</v>
      </c>
    </row>
    <row r="441" spans="1:9">
      <c r="A441" s="653" t="s">
        <v>343</v>
      </c>
      <c r="B441" s="1698"/>
      <c r="C441" s="59"/>
      <c r="D441" s="59"/>
      <c r="E441" s="295"/>
      <c r="F441" s="295"/>
      <c r="G441" s="295"/>
      <c r="H441" s="59"/>
      <c r="I441" s="59"/>
    </row>
    <row r="442" spans="1:9">
      <c r="B442" s="2063" t="s">
        <v>171</v>
      </c>
      <c r="D442"/>
      <c r="E442"/>
      <c r="F442" s="25"/>
      <c r="G442" s="25"/>
      <c r="H442" s="26"/>
      <c r="I442" s="26"/>
    </row>
    <row r="443" spans="1:9" ht="15.75">
      <c r="A443" s="28" t="s">
        <v>468</v>
      </c>
      <c r="B443" s="1692"/>
      <c r="C443"/>
      <c r="D443" s="28" t="s">
        <v>0</v>
      </c>
      <c r="E443"/>
      <c r="F443" s="2" t="s">
        <v>466</v>
      </c>
      <c r="G443" s="26"/>
      <c r="H443" s="26"/>
      <c r="I443" s="33"/>
    </row>
    <row r="444" spans="1:9" ht="19.5" thickBot="1">
      <c r="B444" s="530"/>
      <c r="C444" s="1122" t="s">
        <v>280</v>
      </c>
      <c r="E444" s="2538"/>
      <c r="F444" s="2538"/>
      <c r="G444" s="2538"/>
      <c r="H444" s="2538"/>
    </row>
    <row r="445" spans="1:9" ht="15.75" thickBot="1">
      <c r="A445" s="382" t="s">
        <v>143</v>
      </c>
      <c r="B445" s="1688"/>
      <c r="C445" s="383" t="s">
        <v>144</v>
      </c>
      <c r="D445" s="330" t="s">
        <v>145</v>
      </c>
      <c r="E445" s="330"/>
      <c r="F445" s="330"/>
      <c r="G445" s="384" t="s">
        <v>146</v>
      </c>
      <c r="H445" s="385" t="s">
        <v>147</v>
      </c>
      <c r="I445" s="386" t="s">
        <v>148</v>
      </c>
    </row>
    <row r="446" spans="1:9">
      <c r="A446" s="387" t="s">
        <v>149</v>
      </c>
      <c r="B446" s="3276" t="s">
        <v>150</v>
      </c>
      <c r="C446" s="389" t="s">
        <v>151</v>
      </c>
      <c r="D446" s="390" t="s">
        <v>152</v>
      </c>
      <c r="E446" s="390" t="s">
        <v>54</v>
      </c>
      <c r="F446" s="390" t="s">
        <v>55</v>
      </c>
      <c r="G446" s="391" t="s">
        <v>153</v>
      </c>
      <c r="H446" s="392" t="s">
        <v>154</v>
      </c>
      <c r="I446" s="393" t="s">
        <v>271</v>
      </c>
    </row>
    <row r="447" spans="1:9" ht="15.75" thickBot="1">
      <c r="A447" s="394"/>
      <c r="B447" s="3277"/>
      <c r="C447" s="395"/>
      <c r="D447" s="396" t="s">
        <v>6</v>
      </c>
      <c r="E447" s="396" t="s">
        <v>7</v>
      </c>
      <c r="F447" s="396" t="s">
        <v>8</v>
      </c>
      <c r="G447" s="397" t="s">
        <v>155</v>
      </c>
      <c r="H447" s="398" t="s">
        <v>156</v>
      </c>
      <c r="I447" s="399" t="s">
        <v>270</v>
      </c>
    </row>
    <row r="448" spans="1:9">
      <c r="A448" s="82"/>
      <c r="B448" s="332" t="s">
        <v>131</v>
      </c>
      <c r="C448" s="1992"/>
      <c r="D448" s="432"/>
      <c r="E448" s="433"/>
      <c r="F448" s="433"/>
      <c r="G448" s="532"/>
      <c r="H448" s="429"/>
      <c r="I448" s="404"/>
    </row>
    <row r="449" spans="1:9">
      <c r="A449" s="405" t="s">
        <v>157</v>
      </c>
      <c r="B449" s="3298" t="s">
        <v>841</v>
      </c>
      <c r="C449" s="319">
        <v>200</v>
      </c>
      <c r="D449" s="1232">
        <v>4.5650000000000004</v>
      </c>
      <c r="E449" s="1429">
        <v>8.7309999999999999</v>
      </c>
      <c r="F449" s="1429">
        <v>29.303000000000001</v>
      </c>
      <c r="G449" s="664">
        <v>213.934</v>
      </c>
      <c r="H449" s="219">
        <v>30</v>
      </c>
      <c r="I449" s="2424" t="s">
        <v>925</v>
      </c>
    </row>
    <row r="450" spans="1:9">
      <c r="A450" s="79"/>
      <c r="B450" s="1236" t="s">
        <v>580</v>
      </c>
      <c r="C450" s="248">
        <v>20</v>
      </c>
      <c r="D450" s="2549">
        <v>4.6669999999999998</v>
      </c>
      <c r="E450" s="2549">
        <v>5.867</v>
      </c>
      <c r="F450" s="2549">
        <v>0</v>
      </c>
      <c r="G450" s="2549">
        <v>71.667000000000002</v>
      </c>
      <c r="H450" s="449">
        <v>12</v>
      </c>
      <c r="I450" s="2424" t="s">
        <v>284</v>
      </c>
    </row>
    <row r="451" spans="1:9">
      <c r="A451" s="406" t="s">
        <v>242</v>
      </c>
      <c r="B451" s="1236" t="s">
        <v>494</v>
      </c>
      <c r="C451" s="248">
        <v>10</v>
      </c>
      <c r="D451" s="1428">
        <v>0.1</v>
      </c>
      <c r="E451" s="1429">
        <v>7.2</v>
      </c>
      <c r="F451" s="1429">
        <v>0.1</v>
      </c>
      <c r="G451" s="727">
        <v>66.099999999999994</v>
      </c>
      <c r="H451" s="419">
        <v>11</v>
      </c>
      <c r="I451" s="2460" t="s">
        <v>493</v>
      </c>
    </row>
    <row r="452" spans="1:9" ht="15.75">
      <c r="A452" s="407" t="s">
        <v>12</v>
      </c>
      <c r="B452" s="1236" t="s">
        <v>591</v>
      </c>
      <c r="C452" s="336">
        <v>180</v>
      </c>
      <c r="D452" s="1233">
        <v>0.17</v>
      </c>
      <c r="E452" s="323">
        <v>0</v>
      </c>
      <c r="F452" s="1233">
        <v>5.8449999999999998</v>
      </c>
      <c r="G452" s="2207">
        <v>24.05</v>
      </c>
      <c r="H452" s="2046">
        <v>68</v>
      </c>
      <c r="I452" s="2417" t="s">
        <v>991</v>
      </c>
    </row>
    <row r="453" spans="1:9">
      <c r="A453" s="410" t="s">
        <v>167</v>
      </c>
      <c r="B453" s="2715" t="s">
        <v>578</v>
      </c>
      <c r="C453" s="319">
        <v>35</v>
      </c>
      <c r="D453" s="1309">
        <v>2.8490000000000002</v>
      </c>
      <c r="E453" s="1434">
        <v>1.0589999999999999</v>
      </c>
      <c r="F453" s="1434">
        <v>34.8307</v>
      </c>
      <c r="G453" s="727">
        <v>144.7833</v>
      </c>
      <c r="H453" s="411">
        <v>67</v>
      </c>
      <c r="I453" s="2411" t="s">
        <v>585</v>
      </c>
    </row>
    <row r="454" spans="1:9">
      <c r="A454" s="79"/>
      <c r="B454" s="1236" t="s">
        <v>317</v>
      </c>
      <c r="C454" s="248">
        <v>20</v>
      </c>
      <c r="D454" s="1232">
        <v>0.93300000000000005</v>
      </c>
      <c r="E454" s="324">
        <v>0.33</v>
      </c>
      <c r="F454" s="322">
        <v>8.6869999999999994</v>
      </c>
      <c r="G454" s="664">
        <v>41.45</v>
      </c>
      <c r="H454" s="419">
        <v>18</v>
      </c>
      <c r="I454" s="2412" t="s">
        <v>9</v>
      </c>
    </row>
    <row r="455" spans="1:9" ht="15.75" thickBot="1">
      <c r="A455" s="647"/>
      <c r="B455" s="3187" t="s">
        <v>1008</v>
      </c>
      <c r="C455" s="2462">
        <v>105</v>
      </c>
      <c r="D455" s="2461">
        <v>0.42</v>
      </c>
      <c r="E455" s="1938">
        <v>0.42</v>
      </c>
      <c r="F455" s="2116">
        <v>10.29</v>
      </c>
      <c r="G455" s="1931">
        <v>49.35</v>
      </c>
      <c r="H455" s="3353">
        <v>86</v>
      </c>
      <c r="I455" s="2404" t="s">
        <v>373</v>
      </c>
    </row>
    <row r="456" spans="1:9">
      <c r="A456" s="413" t="s">
        <v>172</v>
      </c>
      <c r="B456" s="87"/>
      <c r="C456" s="155">
        <f>SUM(C449:C455)</f>
        <v>570</v>
      </c>
      <c r="D456" s="414">
        <f>SUM(D449:D455)</f>
        <v>13.703999999999999</v>
      </c>
      <c r="E456" s="2117">
        <f>SUM(E449:E455)</f>
        <v>23.606999999999999</v>
      </c>
      <c r="F456" s="2118">
        <f>SUM(F449:F455)</f>
        <v>89.055700000000002</v>
      </c>
      <c r="G456" s="3423">
        <f>SUM(G449:G455)</f>
        <v>611.3343000000001</v>
      </c>
      <c r="H456" s="531"/>
      <c r="I456" s="1781"/>
    </row>
    <row r="457" spans="1:9" ht="15" customHeight="1">
      <c r="A457" s="695"/>
      <c r="B457" s="1815" t="s">
        <v>11</v>
      </c>
      <c r="C457" s="1120">
        <v>0.25</v>
      </c>
      <c r="D457" s="762">
        <f>D616</f>
        <v>19.25</v>
      </c>
      <c r="E457" s="761">
        <f>E616</f>
        <v>19.75</v>
      </c>
      <c r="F457" s="761">
        <f>F616</f>
        <v>83.75</v>
      </c>
      <c r="G457" s="1487">
        <f>G616</f>
        <v>587.5</v>
      </c>
      <c r="H457" s="3422"/>
      <c r="I457" s="618"/>
    </row>
    <row r="458" spans="1:9" ht="15.75" thickBot="1">
      <c r="A458" s="380"/>
      <c r="B458" s="1817" t="s">
        <v>345</v>
      </c>
      <c r="C458" s="1116"/>
      <c r="D458" s="1458">
        <f>(D456*100/D673)-25</f>
        <v>-7.2025974025974051</v>
      </c>
      <c r="E458" s="1938">
        <f>(E456*100/E673)-25</f>
        <v>4.8822784810126549</v>
      </c>
      <c r="F458" s="1938">
        <f>(F456*100/F673)-25</f>
        <v>1.5837910447761168</v>
      </c>
      <c r="G458" s="1459">
        <f>(G456*100/G673)-25</f>
        <v>1.0142255319148958</v>
      </c>
      <c r="H458" s="659"/>
      <c r="I458" s="423"/>
    </row>
    <row r="459" spans="1:9">
      <c r="A459" s="82"/>
      <c r="B459" s="1671" t="s">
        <v>108</v>
      </c>
      <c r="C459" s="1275"/>
      <c r="D459" s="39"/>
      <c r="E459" s="2123"/>
      <c r="F459" s="2123"/>
      <c r="G459" s="2224"/>
      <c r="H459" s="418"/>
      <c r="I459" s="418"/>
    </row>
    <row r="460" spans="1:9">
      <c r="A460" s="406" t="s">
        <v>242</v>
      </c>
      <c r="B460" s="1442" t="s">
        <v>846</v>
      </c>
      <c r="C460" s="336">
        <v>60</v>
      </c>
      <c r="D460" s="1428">
        <v>0.48</v>
      </c>
      <c r="E460" s="1429">
        <v>0.12</v>
      </c>
      <c r="F460" s="1429">
        <v>1.5</v>
      </c>
      <c r="G460" s="1285">
        <v>8.52</v>
      </c>
      <c r="H460" s="1426">
        <v>1</v>
      </c>
      <c r="I460" s="2433" t="s">
        <v>460</v>
      </c>
    </row>
    <row r="461" spans="1:9">
      <c r="A461" s="79"/>
      <c r="B461" s="2715" t="s">
        <v>842</v>
      </c>
      <c r="C461" s="248">
        <v>200</v>
      </c>
      <c r="D461" s="1157">
        <v>5.04</v>
      </c>
      <c r="E461" s="1157">
        <v>2.86</v>
      </c>
      <c r="F461" s="1157">
        <v>13.68</v>
      </c>
      <c r="G461" s="664">
        <v>92.6</v>
      </c>
      <c r="H461" s="426">
        <v>25</v>
      </c>
      <c r="I461" s="2424" t="s">
        <v>625</v>
      </c>
    </row>
    <row r="462" spans="1:9" ht="13.5" customHeight="1">
      <c r="A462" s="407" t="s">
        <v>12</v>
      </c>
      <c r="B462" s="2715" t="s">
        <v>713</v>
      </c>
      <c r="C462" s="246">
        <v>90</v>
      </c>
      <c r="D462" s="1990">
        <v>9.9</v>
      </c>
      <c r="E462" s="1434">
        <v>11.16</v>
      </c>
      <c r="F462" s="1990">
        <v>3.6</v>
      </c>
      <c r="G462" s="1435">
        <v>155.69999999999999</v>
      </c>
      <c r="H462" s="425">
        <v>53</v>
      </c>
      <c r="I462" s="2424" t="s">
        <v>714</v>
      </c>
    </row>
    <row r="463" spans="1:9">
      <c r="A463" s="79"/>
      <c r="B463" s="2714" t="s">
        <v>389</v>
      </c>
      <c r="C463" s="248">
        <v>180</v>
      </c>
      <c r="D463" s="2430">
        <v>5.9878</v>
      </c>
      <c r="E463" s="1157">
        <v>11.9756</v>
      </c>
      <c r="F463" s="2431">
        <v>26.4132</v>
      </c>
      <c r="G463" s="1748">
        <v>238.54640000000001</v>
      </c>
      <c r="H463" s="2470">
        <v>40</v>
      </c>
      <c r="I463" s="2433" t="s">
        <v>663</v>
      </c>
    </row>
    <row r="464" spans="1:9" ht="12.75" customHeight="1">
      <c r="A464" s="410" t="s">
        <v>167</v>
      </c>
      <c r="B464" s="240" t="s">
        <v>245</v>
      </c>
      <c r="C464" s="246">
        <v>200</v>
      </c>
      <c r="D464" s="1232">
        <v>1</v>
      </c>
      <c r="E464" s="322">
        <v>0</v>
      </c>
      <c r="F464" s="322">
        <v>25.4</v>
      </c>
      <c r="G464" s="1444">
        <v>105.6</v>
      </c>
      <c r="H464" s="449">
        <v>85</v>
      </c>
      <c r="I464" s="2411" t="s">
        <v>360</v>
      </c>
    </row>
    <row r="465" spans="1:9">
      <c r="A465" s="79"/>
      <c r="B465" s="2582" t="s">
        <v>10</v>
      </c>
      <c r="C465" s="229">
        <v>55</v>
      </c>
      <c r="D465" s="1232">
        <v>1.1032999999999999</v>
      </c>
      <c r="E465" s="322">
        <v>0.71499999999999997</v>
      </c>
      <c r="F465" s="316">
        <v>29.81</v>
      </c>
      <c r="G465" s="664">
        <v>130.0882</v>
      </c>
      <c r="H465" s="409">
        <v>17</v>
      </c>
      <c r="I465" s="2425" t="s">
        <v>9</v>
      </c>
    </row>
    <row r="466" spans="1:9" ht="15.75" thickBot="1">
      <c r="A466" s="647"/>
      <c r="B466" s="2180" t="s">
        <v>317</v>
      </c>
      <c r="C466" s="246">
        <v>30</v>
      </c>
      <c r="D466" s="1428">
        <v>1.4</v>
      </c>
      <c r="E466" s="1429">
        <v>0.495</v>
      </c>
      <c r="F466" s="1429">
        <v>13.031000000000001</v>
      </c>
      <c r="G466" s="727">
        <v>62.174999999999997</v>
      </c>
      <c r="H466" s="409">
        <v>18</v>
      </c>
      <c r="I466" s="2412" t="s">
        <v>9</v>
      </c>
    </row>
    <row r="467" spans="1:9">
      <c r="A467" s="413" t="s">
        <v>160</v>
      </c>
      <c r="B467" s="1821"/>
      <c r="C467" s="1460">
        <f>SUM(C460:C466)</f>
        <v>815</v>
      </c>
      <c r="D467" s="420">
        <f>SUM(D460:D466)</f>
        <v>24.911100000000001</v>
      </c>
      <c r="E467" s="415">
        <f>SUM(E460:E466)</f>
        <v>27.325600000000001</v>
      </c>
      <c r="F467" s="421">
        <f>SUM(F460:F466)</f>
        <v>113.4342</v>
      </c>
      <c r="G467" s="3423">
        <f>SUM(G460:G466)</f>
        <v>793.2296</v>
      </c>
      <c r="H467" s="531"/>
      <c r="I467" s="1781"/>
    </row>
    <row r="468" spans="1:9">
      <c r="A468" s="695"/>
      <c r="B468" s="1815" t="s">
        <v>11</v>
      </c>
      <c r="C468" s="1120">
        <v>0.35</v>
      </c>
      <c r="D468" s="762">
        <f>D620</f>
        <v>26.95</v>
      </c>
      <c r="E468" s="761">
        <f>E620</f>
        <v>27.65</v>
      </c>
      <c r="F468" s="761">
        <f>F620</f>
        <v>117.25</v>
      </c>
      <c r="G468" s="1487">
        <f>G620</f>
        <v>822.5</v>
      </c>
      <c r="H468" s="3422"/>
      <c r="I468" s="618"/>
    </row>
    <row r="469" spans="1:9" ht="15.75" thickBot="1">
      <c r="A469" s="227"/>
      <c r="B469" s="1817" t="s">
        <v>345</v>
      </c>
      <c r="C469" s="1116"/>
      <c r="D469" s="1458">
        <f>(D467*100/D673)-35</f>
        <v>-2.6479220779220753</v>
      </c>
      <c r="E469" s="428">
        <f>(E467*100/E673)-35</f>
        <v>-0.41063291139240476</v>
      </c>
      <c r="F469" s="428">
        <f>(F467*100/F673)-35</f>
        <v>-1.1390447761194054</v>
      </c>
      <c r="G469" s="1459">
        <f>(G467*100/G673)-35</f>
        <v>-1.2455489361702092</v>
      </c>
      <c r="H469" s="659"/>
      <c r="I469" s="423"/>
    </row>
    <row r="470" spans="1:9">
      <c r="A470" s="438" t="s">
        <v>157</v>
      </c>
      <c r="B470" s="3274" t="s">
        <v>199</v>
      </c>
      <c r="C470" s="1275"/>
      <c r="D470" s="5"/>
      <c r="E470" s="417"/>
      <c r="F470" s="417"/>
      <c r="G470" s="417"/>
      <c r="H470" s="418"/>
      <c r="I470" s="418"/>
    </row>
    <row r="471" spans="1:9" ht="12.75" customHeight="1">
      <c r="A471" s="406" t="s">
        <v>242</v>
      </c>
      <c r="B471" s="237" t="s">
        <v>753</v>
      </c>
      <c r="C471" s="340"/>
      <c r="D471" s="1233"/>
      <c r="E471" s="323"/>
      <c r="F471" s="1990"/>
      <c r="G471" s="670"/>
      <c r="H471" s="430"/>
      <c r="I471" s="2424" t="s">
        <v>382</v>
      </c>
    </row>
    <row r="472" spans="1:9" ht="12.75" customHeight="1">
      <c r="A472" s="407" t="s">
        <v>12</v>
      </c>
      <c r="B472" s="2712" t="s">
        <v>200</v>
      </c>
      <c r="C472" s="1789">
        <v>200</v>
      </c>
      <c r="D472" s="1750">
        <v>5.8</v>
      </c>
      <c r="E472" s="1548">
        <v>5</v>
      </c>
      <c r="F472" s="1750">
        <v>8</v>
      </c>
      <c r="G472" s="1747">
        <v>101</v>
      </c>
      <c r="H472" s="2022">
        <v>84</v>
      </c>
      <c r="I472" s="2022"/>
    </row>
    <row r="473" spans="1:9">
      <c r="A473" s="79"/>
      <c r="B473" s="3285" t="s">
        <v>843</v>
      </c>
      <c r="C473" s="340">
        <v>90</v>
      </c>
      <c r="D473" s="3310">
        <v>3.5960000000000001</v>
      </c>
      <c r="E473" s="1994">
        <v>3.4649999999999999</v>
      </c>
      <c r="F473" s="3311">
        <v>10.715999999999999</v>
      </c>
      <c r="G473" s="3312">
        <v>88.174999999999997</v>
      </c>
      <c r="H473" s="2018">
        <v>35</v>
      </c>
      <c r="I473" s="2405" t="s">
        <v>387</v>
      </c>
    </row>
    <row r="474" spans="1:9" ht="15.75" thickBot="1">
      <c r="A474" s="645" t="s">
        <v>167</v>
      </c>
      <c r="B474" s="1225" t="s">
        <v>1012</v>
      </c>
      <c r="C474" s="337">
        <v>20</v>
      </c>
      <c r="D474" s="217">
        <v>0.77</v>
      </c>
      <c r="E474" s="316">
        <v>0.38</v>
      </c>
      <c r="F474" s="316">
        <v>10.28</v>
      </c>
      <c r="G474" s="664">
        <v>45.22</v>
      </c>
      <c r="H474" s="411">
        <v>16</v>
      </c>
      <c r="I474" s="2412" t="s">
        <v>9</v>
      </c>
    </row>
    <row r="475" spans="1:9">
      <c r="A475" s="413" t="s">
        <v>206</v>
      </c>
      <c r="B475" s="344"/>
      <c r="C475" s="155">
        <f>SUM(C471:C474)</f>
        <v>310</v>
      </c>
      <c r="D475" s="420">
        <f>SUM(D471:D474)</f>
        <v>10.166</v>
      </c>
      <c r="E475" s="415">
        <f>SUM(E471:E474)</f>
        <v>8.8450000000000006</v>
      </c>
      <c r="F475" s="421">
        <f>SUM(F471:F474)</f>
        <v>28.996000000000002</v>
      </c>
      <c r="G475" s="3423">
        <f>SUM(G471:G474)</f>
        <v>234.39500000000001</v>
      </c>
      <c r="H475" s="1461"/>
      <c r="I475" s="445"/>
    </row>
    <row r="476" spans="1:9">
      <c r="A476" s="695"/>
      <c r="B476" s="1815" t="s">
        <v>11</v>
      </c>
      <c r="C476" s="1120">
        <v>0.1</v>
      </c>
      <c r="D476" s="762">
        <f>D624</f>
        <v>7.7</v>
      </c>
      <c r="E476" s="761">
        <f>E624</f>
        <v>7.9</v>
      </c>
      <c r="F476" s="761">
        <f>F624</f>
        <v>33.5</v>
      </c>
      <c r="G476" s="1487">
        <f>G624</f>
        <v>235</v>
      </c>
      <c r="H476" s="3422"/>
      <c r="I476" s="618"/>
    </row>
    <row r="477" spans="1:9" ht="15.75" thickBot="1">
      <c r="A477" s="227"/>
      <c r="B477" s="1817" t="s">
        <v>345</v>
      </c>
      <c r="C477" s="1116"/>
      <c r="D477" s="1458">
        <f>(D475*100/D673)-10</f>
        <v>3.2025974025974033</v>
      </c>
      <c r="E477" s="428">
        <f>(E475*100/E673)-10</f>
        <v>1.1962025316455716</v>
      </c>
      <c r="F477" s="428">
        <f>(F475*100/F673)-10</f>
        <v>-1.344477611940297</v>
      </c>
      <c r="G477" s="1459">
        <f>(G475*100/G673)-10</f>
        <v>-2.5744680851063961E-2</v>
      </c>
      <c r="H477" s="659"/>
      <c r="I477" s="423"/>
    </row>
    <row r="478" spans="1:9" ht="15.75" thickBot="1">
      <c r="B478" s="87"/>
    </row>
    <row r="479" spans="1:9">
      <c r="A479" s="620"/>
      <c r="B479" s="1821" t="s">
        <v>239</v>
      </c>
      <c r="C479" s="42"/>
      <c r="D479" s="141">
        <f>D456+D467</f>
        <v>38.615099999999998</v>
      </c>
      <c r="E479" s="233">
        <f>E456+E467</f>
        <v>50.932600000000001</v>
      </c>
      <c r="F479" s="233">
        <f>F456+F467</f>
        <v>202.48990000000001</v>
      </c>
      <c r="G479" s="621">
        <f>G456+G467</f>
        <v>1404.5639000000001</v>
      </c>
      <c r="H479" s="116"/>
      <c r="I479" s="116"/>
    </row>
    <row r="480" spans="1:9">
      <c r="A480" s="380"/>
      <c r="B480" s="3272" t="s">
        <v>11</v>
      </c>
      <c r="C480" s="1120">
        <v>0.6</v>
      </c>
      <c r="D480" s="762">
        <f>D628</f>
        <v>46.2</v>
      </c>
      <c r="E480" s="761">
        <f>E628</f>
        <v>47.4</v>
      </c>
      <c r="F480" s="761">
        <f>F628</f>
        <v>201</v>
      </c>
      <c r="G480" s="1487">
        <f>G628</f>
        <v>1410</v>
      </c>
      <c r="H480" s="531"/>
      <c r="I480" s="31"/>
    </row>
    <row r="481" spans="1:9" ht="15.75" thickBot="1">
      <c r="A481" s="227"/>
      <c r="B481" s="1817" t="s">
        <v>345</v>
      </c>
      <c r="C481" s="1116"/>
      <c r="D481" s="1458">
        <f>(D479*100/D673)-60</f>
        <v>-9.8505194805194805</v>
      </c>
      <c r="E481" s="428">
        <f>(E479*100/E673)-60</f>
        <v>4.4716455696202502</v>
      </c>
      <c r="F481" s="428">
        <f>(F479*100/F673)-60</f>
        <v>0.44474626865672207</v>
      </c>
      <c r="G481" s="1459">
        <f>(G479*100/G673)-60</f>
        <v>-0.23132340425531339</v>
      </c>
      <c r="H481" s="641"/>
      <c r="I481" s="5"/>
    </row>
    <row r="482" spans="1:9" ht="15.75" thickBot="1">
      <c r="B482" s="87"/>
      <c r="E482" s="435"/>
      <c r="F482" s="435"/>
      <c r="G482" s="435"/>
      <c r="H482" s="5"/>
      <c r="I482" s="5"/>
    </row>
    <row r="483" spans="1:9">
      <c r="A483" s="620"/>
      <c r="B483" s="1821" t="s">
        <v>238</v>
      </c>
      <c r="C483" s="42"/>
      <c r="D483" s="141">
        <f>D467+D475</f>
        <v>35.077100000000002</v>
      </c>
      <c r="E483" s="233">
        <f>E467+E475</f>
        <v>36.1706</v>
      </c>
      <c r="F483" s="233">
        <f>F467+F475</f>
        <v>142.43020000000001</v>
      </c>
      <c r="G483" s="621">
        <f>G467+G475</f>
        <v>1027.6246000000001</v>
      </c>
      <c r="H483" s="5"/>
      <c r="I483" s="5"/>
    </row>
    <row r="484" spans="1:9">
      <c r="A484" s="380"/>
      <c r="B484" s="3272" t="s">
        <v>11</v>
      </c>
      <c r="C484" s="1120">
        <v>0.45</v>
      </c>
      <c r="D484" s="762">
        <f>D632</f>
        <v>34.65</v>
      </c>
      <c r="E484" s="761">
        <f>E632</f>
        <v>35.549999999999997</v>
      </c>
      <c r="F484" s="761">
        <f>F632</f>
        <v>150.75</v>
      </c>
      <c r="G484" s="1487">
        <f>G632</f>
        <v>1057.5</v>
      </c>
      <c r="H484" s="531"/>
      <c r="I484" s="31"/>
    </row>
    <row r="485" spans="1:9" ht="15.75" thickBot="1">
      <c r="A485" s="227"/>
      <c r="B485" s="1817" t="s">
        <v>345</v>
      </c>
      <c r="C485" s="1116"/>
      <c r="D485" s="1458">
        <f>(D483*100/D673)-45</f>
        <v>0.55467532467532266</v>
      </c>
      <c r="E485" s="428">
        <f>(E483*100/E673)-45</f>
        <v>0.78556962025316324</v>
      </c>
      <c r="F485" s="428">
        <f>(F483*100/F673)-45</f>
        <v>-2.4835223880596971</v>
      </c>
      <c r="G485" s="1459">
        <f>(G483*100/G673)-45</f>
        <v>-1.2712936170212714</v>
      </c>
      <c r="H485" s="641"/>
      <c r="I485" s="5"/>
    </row>
    <row r="486" spans="1:9" ht="15.75" thickBot="1">
      <c r="B486" s="87"/>
      <c r="H486" s="5"/>
      <c r="I486" s="5"/>
    </row>
    <row r="487" spans="1:9">
      <c r="A487" s="620"/>
      <c r="B487" s="1821" t="s">
        <v>207</v>
      </c>
      <c r="C487" s="42"/>
      <c r="D487" s="148">
        <f>D456+D467+D475</f>
        <v>48.781099999999995</v>
      </c>
      <c r="E487" s="88">
        <f>E456+E467+E475</f>
        <v>59.7776</v>
      </c>
      <c r="F487" s="88">
        <f>F456+F467+F475</f>
        <v>231.48590000000002</v>
      </c>
      <c r="G487" s="234">
        <f>G456+G467+G475</f>
        <v>1638.9589000000001</v>
      </c>
      <c r="H487" s="5"/>
      <c r="I487" s="5"/>
    </row>
    <row r="488" spans="1:9">
      <c r="A488" s="695"/>
      <c r="B488" s="1815" t="s">
        <v>11</v>
      </c>
      <c r="C488" s="1120">
        <v>0.7</v>
      </c>
      <c r="D488" s="762">
        <f>D636</f>
        <v>53.9</v>
      </c>
      <c r="E488" s="761">
        <f>E636</f>
        <v>55.3</v>
      </c>
      <c r="F488" s="761">
        <f>F636</f>
        <v>234.5</v>
      </c>
      <c r="G488" s="1487">
        <f>G636</f>
        <v>1645</v>
      </c>
      <c r="H488" s="5"/>
      <c r="I488" s="5"/>
    </row>
    <row r="489" spans="1:9" ht="15.75" thickBot="1">
      <c r="A489" s="227"/>
      <c r="B489" s="1817" t="s">
        <v>345</v>
      </c>
      <c r="C489" s="1116"/>
      <c r="D489" s="1458">
        <f>(D487*100/D673)-70</f>
        <v>-6.6479220779220825</v>
      </c>
      <c r="E489" s="428">
        <f>(E487*100/E673)-70</f>
        <v>5.6678481012658324</v>
      </c>
      <c r="F489" s="428">
        <f>(F487*100/F673)-70</f>
        <v>-0.89973134328357673</v>
      </c>
      <c r="G489" s="1459">
        <f>(G487*100/G673)-70</f>
        <v>-0.25706808510638268</v>
      </c>
      <c r="H489" s="531"/>
      <c r="I489" s="31"/>
    </row>
    <row r="490" spans="1:9">
      <c r="A490" s="1616"/>
      <c r="B490" s="87"/>
      <c r="C490" s="530"/>
      <c r="H490" s="641"/>
      <c r="I490" s="5"/>
    </row>
    <row r="491" spans="1:9">
      <c r="A491" s="2790"/>
      <c r="B491" s="1503"/>
      <c r="C491" s="2062"/>
      <c r="H491" s="5"/>
      <c r="I491" s="5"/>
    </row>
    <row r="492" spans="1:9" ht="12" customHeight="1">
      <c r="A492" s="530"/>
      <c r="B492" s="1503"/>
      <c r="C492" s="530"/>
      <c r="D492" s="298"/>
      <c r="E492" s="298"/>
      <c r="F492" s="298"/>
      <c r="G492" s="298"/>
      <c r="H492" s="298"/>
      <c r="I492" s="298"/>
    </row>
    <row r="493" spans="1:9" ht="12.75" customHeight="1">
      <c r="A493" s="530"/>
      <c r="B493" s="1503"/>
      <c r="C493" s="530"/>
    </row>
    <row r="494" spans="1:9" ht="14.25" customHeight="1">
      <c r="A494" s="87"/>
      <c r="B494" s="530"/>
      <c r="C494" s="87"/>
    </row>
    <row r="495" spans="1:9" ht="12.75" customHeight="1"/>
    <row r="496" spans="1:9">
      <c r="B496" s="87"/>
      <c r="C496" s="12" t="s">
        <v>174</v>
      </c>
    </row>
    <row r="497" spans="1:9">
      <c r="A497" s="653" t="s">
        <v>343</v>
      </c>
      <c r="B497" s="1698"/>
      <c r="C497" s="59"/>
      <c r="D497" s="59"/>
      <c r="E497" s="295"/>
      <c r="F497" s="295"/>
      <c r="G497" s="295"/>
      <c r="H497" s="59"/>
      <c r="I497" s="59"/>
    </row>
    <row r="498" spans="1:9">
      <c r="B498" s="2063" t="s">
        <v>171</v>
      </c>
      <c r="D498"/>
      <c r="E498"/>
      <c r="F498" s="25"/>
      <c r="G498" s="25"/>
      <c r="H498" s="26"/>
      <c r="I498" s="26"/>
    </row>
    <row r="499" spans="1:9" ht="15.75">
      <c r="A499" s="28" t="s">
        <v>468</v>
      </c>
      <c r="B499" s="1692"/>
      <c r="C499"/>
      <c r="D499" s="28" t="s">
        <v>0</v>
      </c>
      <c r="E499"/>
      <c r="F499" s="2" t="s">
        <v>466</v>
      </c>
      <c r="G499" s="26"/>
      <c r="H499" s="26"/>
      <c r="I499" s="33"/>
    </row>
    <row r="500" spans="1:9" ht="19.5" thickBot="1">
      <c r="B500" s="530"/>
      <c r="C500" s="1122" t="s">
        <v>280</v>
      </c>
      <c r="D500" s="1779"/>
      <c r="E500" s="2539"/>
      <c r="F500" s="2539"/>
      <c r="G500" s="2539"/>
      <c r="H500" s="2539"/>
    </row>
    <row r="501" spans="1:9" ht="14.25" customHeight="1" thickBot="1">
      <c r="A501" s="1139" t="s">
        <v>143</v>
      </c>
      <c r="B501" s="1688"/>
      <c r="C501" s="383" t="s">
        <v>144</v>
      </c>
      <c r="D501" s="330" t="s">
        <v>145</v>
      </c>
      <c r="E501" s="330"/>
      <c r="F501" s="330"/>
      <c r="G501" s="384" t="s">
        <v>146</v>
      </c>
      <c r="H501" s="385" t="s">
        <v>147</v>
      </c>
      <c r="I501" s="386" t="s">
        <v>148</v>
      </c>
    </row>
    <row r="502" spans="1:9" ht="12.75" customHeight="1">
      <c r="A502" s="391" t="s">
        <v>149</v>
      </c>
      <c r="B502" s="3276" t="s">
        <v>150</v>
      </c>
      <c r="C502" s="389" t="s">
        <v>151</v>
      </c>
      <c r="D502" s="390" t="s">
        <v>152</v>
      </c>
      <c r="E502" s="390" t="s">
        <v>54</v>
      </c>
      <c r="F502" s="390" t="s">
        <v>55</v>
      </c>
      <c r="G502" s="391" t="s">
        <v>153</v>
      </c>
      <c r="H502" s="392" t="s">
        <v>154</v>
      </c>
      <c r="I502" s="393" t="s">
        <v>271</v>
      </c>
    </row>
    <row r="503" spans="1:9" ht="15.75" thickBot="1">
      <c r="A503" s="1237"/>
      <c r="B503" s="3277"/>
      <c r="C503" s="395"/>
      <c r="D503" s="396" t="s">
        <v>6</v>
      </c>
      <c r="E503" s="396" t="s">
        <v>7</v>
      </c>
      <c r="F503" s="396" t="s">
        <v>8</v>
      </c>
      <c r="G503" s="397" t="s">
        <v>155</v>
      </c>
      <c r="H503" s="398" t="s">
        <v>156</v>
      </c>
      <c r="I503" s="399" t="s">
        <v>270</v>
      </c>
    </row>
    <row r="504" spans="1:9">
      <c r="A504" s="438" t="s">
        <v>157</v>
      </c>
      <c r="B504" s="1819" t="s">
        <v>131</v>
      </c>
      <c r="C504" s="1780"/>
      <c r="D504" s="400"/>
      <c r="E504" s="401"/>
      <c r="F504" s="401"/>
      <c r="G504" s="529"/>
      <c r="H504" s="429"/>
      <c r="I504" s="404"/>
    </row>
    <row r="505" spans="1:9">
      <c r="A505" s="406" t="s">
        <v>242</v>
      </c>
      <c r="B505" s="2583" t="s">
        <v>1009</v>
      </c>
      <c r="C505" s="336">
        <v>80</v>
      </c>
      <c r="D505" s="2102">
        <v>1.2</v>
      </c>
      <c r="E505" s="2103">
        <v>2.88</v>
      </c>
      <c r="F505" s="2104">
        <v>6.8</v>
      </c>
      <c r="G505" s="1285">
        <v>57.6</v>
      </c>
      <c r="H505" s="1481">
        <v>10</v>
      </c>
      <c r="I505" s="2415" t="s">
        <v>369</v>
      </c>
    </row>
    <row r="506" spans="1:9" ht="15.75">
      <c r="A506" s="407" t="s">
        <v>12</v>
      </c>
      <c r="B506" s="237" t="s">
        <v>457</v>
      </c>
      <c r="C506" s="248">
        <v>190</v>
      </c>
      <c r="D506" s="2027">
        <v>13.5131</v>
      </c>
      <c r="E506" s="1157">
        <v>16.585599999999999</v>
      </c>
      <c r="F506" s="1157">
        <v>26.969100000000001</v>
      </c>
      <c r="G506" s="664">
        <v>311.19900000000001</v>
      </c>
      <c r="H506" s="430">
        <v>51</v>
      </c>
      <c r="I506" s="2433" t="s">
        <v>595</v>
      </c>
    </row>
    <row r="507" spans="1:9" ht="15.75">
      <c r="A507" s="407"/>
      <c r="B507" s="237" t="s">
        <v>132</v>
      </c>
      <c r="C507" s="2599">
        <v>200</v>
      </c>
      <c r="D507" s="1746">
        <v>0.5</v>
      </c>
      <c r="E507" s="1429">
        <v>0</v>
      </c>
      <c r="F507" s="1429">
        <v>19.8</v>
      </c>
      <c r="G507" s="2693">
        <v>81</v>
      </c>
      <c r="H507" s="2691">
        <v>74</v>
      </c>
      <c r="I507" s="2425" t="s">
        <v>285</v>
      </c>
    </row>
    <row r="508" spans="1:9">
      <c r="A508" s="410" t="s">
        <v>33</v>
      </c>
      <c r="B508" s="183" t="s">
        <v>10</v>
      </c>
      <c r="C508" s="229">
        <v>50</v>
      </c>
      <c r="D508" s="1232">
        <v>1.0029999999999999</v>
      </c>
      <c r="E508" s="316">
        <v>0.65</v>
      </c>
      <c r="F508" s="316">
        <v>27.1</v>
      </c>
      <c r="G508" s="664">
        <v>118.262</v>
      </c>
      <c r="H508" s="409">
        <v>17</v>
      </c>
      <c r="I508" s="2425" t="s">
        <v>9</v>
      </c>
    </row>
    <row r="509" spans="1:9" ht="15.75" thickBot="1">
      <c r="A509" s="647"/>
      <c r="B509" s="1225" t="s">
        <v>317</v>
      </c>
      <c r="C509" s="337">
        <v>20</v>
      </c>
      <c r="D509" s="1232">
        <v>0.93300000000000005</v>
      </c>
      <c r="E509" s="324">
        <v>0.33</v>
      </c>
      <c r="F509" s="322">
        <v>8.6869999999999994</v>
      </c>
      <c r="G509" s="664">
        <v>41.45</v>
      </c>
      <c r="H509" s="409">
        <v>18</v>
      </c>
      <c r="I509" s="2412" t="s">
        <v>9</v>
      </c>
    </row>
    <row r="510" spans="1:9">
      <c r="A510" s="413" t="s">
        <v>172</v>
      </c>
      <c r="B510" s="87"/>
      <c r="C510" s="2105">
        <f>SUM(C505:C509)</f>
        <v>540</v>
      </c>
      <c r="D510" s="2032">
        <f>SUM(D505:D509)</f>
        <v>17.149099999999997</v>
      </c>
      <c r="E510" s="2117">
        <f>SUM(E505:E509)</f>
        <v>20.445599999999995</v>
      </c>
      <c r="F510" s="2118">
        <f>SUM(F505:F509)</f>
        <v>89.356100000000012</v>
      </c>
      <c r="G510" s="3424">
        <f>SUM(G505:G509)</f>
        <v>609.51100000000008</v>
      </c>
      <c r="H510" s="1461"/>
      <c r="I510" s="1781"/>
    </row>
    <row r="511" spans="1:9">
      <c r="A511" s="695"/>
      <c r="B511" s="1815" t="s">
        <v>11</v>
      </c>
      <c r="C511" s="1816">
        <v>0.25</v>
      </c>
      <c r="D511" s="2127">
        <f>D616</f>
        <v>19.25</v>
      </c>
      <c r="E511" s="2120">
        <f>E616</f>
        <v>19.75</v>
      </c>
      <c r="F511" s="2120">
        <f>F616</f>
        <v>83.75</v>
      </c>
      <c r="G511" s="2121">
        <f>G616</f>
        <v>587.5</v>
      </c>
      <c r="H511" s="3422"/>
      <c r="I511" s="618"/>
    </row>
    <row r="512" spans="1:9" ht="15.75" thickBot="1">
      <c r="A512" s="380"/>
      <c r="B512" s="3292" t="s">
        <v>345</v>
      </c>
      <c r="C512" s="2674"/>
      <c r="D512" s="1930">
        <f>(D510*100/D673)-25</f>
        <v>-2.7284415584415633</v>
      </c>
      <c r="E512" s="1938">
        <f>(E510*100/E673)-25</f>
        <v>0.88050632911391702</v>
      </c>
      <c r="F512" s="1938">
        <f>(F510*100/F673)-25</f>
        <v>1.6734626865671665</v>
      </c>
      <c r="G512" s="2059">
        <f>(G510*100/G673)-25</f>
        <v>0.93663829787234221</v>
      </c>
      <c r="H512" s="659"/>
      <c r="I512" s="423"/>
    </row>
    <row r="513" spans="1:9">
      <c r="A513" s="78"/>
      <c r="B513" s="1819" t="s">
        <v>108</v>
      </c>
      <c r="C513" s="1820"/>
      <c r="D513" s="116"/>
      <c r="E513" s="2128"/>
      <c r="F513" s="2128"/>
      <c r="G513" s="2128"/>
      <c r="H513" s="2675"/>
      <c r="I513" s="418"/>
    </row>
    <row r="514" spans="1:9">
      <c r="A514" s="1141" t="s">
        <v>157</v>
      </c>
      <c r="B514" s="3296" t="s">
        <v>897</v>
      </c>
      <c r="C514" s="336">
        <v>60</v>
      </c>
      <c r="D514" s="2692">
        <v>0.7</v>
      </c>
      <c r="E514" s="710">
        <v>0.1</v>
      </c>
      <c r="F514" s="1436">
        <v>2.2999999999999998</v>
      </c>
      <c r="G514" s="2521">
        <v>12.8</v>
      </c>
      <c r="H514" s="3196">
        <v>2</v>
      </c>
      <c r="I514" s="2433" t="s">
        <v>490</v>
      </c>
    </row>
    <row r="515" spans="1:9">
      <c r="A515" s="1142" t="s">
        <v>242</v>
      </c>
      <c r="B515" s="3299" t="s">
        <v>962</v>
      </c>
      <c r="C515" s="248">
        <v>200</v>
      </c>
      <c r="D515" s="1419">
        <v>2.3874</v>
      </c>
      <c r="E515" s="710">
        <v>2.6816</v>
      </c>
      <c r="F515" s="710">
        <v>19.827999999999999</v>
      </c>
      <c r="G515" s="670">
        <v>112.996</v>
      </c>
      <c r="H515" s="2676">
        <v>29</v>
      </c>
      <c r="I515" s="2433" t="s">
        <v>939</v>
      </c>
    </row>
    <row r="516" spans="1:9" ht="15.75">
      <c r="A516" s="1143" t="s">
        <v>12</v>
      </c>
      <c r="B516" s="2615" t="s">
        <v>910</v>
      </c>
      <c r="C516" s="1276">
        <v>155</v>
      </c>
      <c r="D516" s="1419">
        <v>5.12</v>
      </c>
      <c r="E516" s="1145">
        <v>8.4</v>
      </c>
      <c r="F516" s="710">
        <v>37.82</v>
      </c>
      <c r="G516" s="1155">
        <v>247.36</v>
      </c>
      <c r="H516" s="2676">
        <v>59</v>
      </c>
      <c r="I516" s="2433" t="s">
        <v>911</v>
      </c>
    </row>
    <row r="517" spans="1:9" ht="15.75">
      <c r="A517" s="1143"/>
      <c r="B517" s="3275" t="s">
        <v>724</v>
      </c>
      <c r="C517" s="1781">
        <v>190</v>
      </c>
      <c r="D517" s="1428">
        <v>4.12</v>
      </c>
      <c r="E517" s="1429">
        <v>3.45</v>
      </c>
      <c r="F517" s="1429">
        <v>11.85</v>
      </c>
      <c r="G517" s="727">
        <v>94.86</v>
      </c>
      <c r="H517" s="2028">
        <v>71</v>
      </c>
      <c r="I517" s="2417" t="s">
        <v>464</v>
      </c>
    </row>
    <row r="518" spans="1:9">
      <c r="A518" s="2656" t="s">
        <v>33</v>
      </c>
      <c r="B518" s="3296" t="s">
        <v>1013</v>
      </c>
      <c r="C518" s="1786">
        <v>15</v>
      </c>
      <c r="D518" s="1232">
        <v>1.2829999999999999</v>
      </c>
      <c r="E518" s="322">
        <v>3.7004999999999999</v>
      </c>
      <c r="F518" s="322">
        <v>10.24</v>
      </c>
      <c r="G518" s="669">
        <v>79.396500000000003</v>
      </c>
      <c r="H518" s="411">
        <v>14</v>
      </c>
      <c r="I518" s="2425" t="s">
        <v>9</v>
      </c>
    </row>
    <row r="519" spans="1:9">
      <c r="A519" s="58"/>
      <c r="B519" s="3275" t="s">
        <v>10</v>
      </c>
      <c r="C519" s="229">
        <v>60</v>
      </c>
      <c r="D519" s="1232">
        <v>1.2036</v>
      </c>
      <c r="E519" s="316">
        <v>0.78</v>
      </c>
      <c r="F519" s="316">
        <v>32.520000000000003</v>
      </c>
      <c r="G519" s="669">
        <v>141.9144</v>
      </c>
      <c r="H519" s="409">
        <v>17</v>
      </c>
      <c r="I519" s="2425" t="s">
        <v>9</v>
      </c>
    </row>
    <row r="520" spans="1:9">
      <c r="A520" s="58"/>
      <c r="B520" s="3278" t="s">
        <v>317</v>
      </c>
      <c r="C520" s="248">
        <v>30</v>
      </c>
      <c r="D520" s="1428">
        <v>1.4</v>
      </c>
      <c r="E520" s="1429">
        <v>0.495</v>
      </c>
      <c r="F520" s="1429">
        <v>13.031000000000001</v>
      </c>
      <c r="G520" s="1285">
        <v>62.174999999999997</v>
      </c>
      <c r="H520" s="409">
        <v>18</v>
      </c>
      <c r="I520" s="2412" t="s">
        <v>9</v>
      </c>
    </row>
    <row r="521" spans="1:9" ht="15.75" thickBot="1">
      <c r="A521" s="56"/>
      <c r="B521" s="3271" t="s">
        <v>1008</v>
      </c>
      <c r="C521" s="2462">
        <v>105</v>
      </c>
      <c r="D521" s="2461">
        <v>0.42</v>
      </c>
      <c r="E521" s="1938">
        <v>0.42</v>
      </c>
      <c r="F521" s="2116">
        <v>10.29</v>
      </c>
      <c r="G521" s="1931">
        <v>49.35</v>
      </c>
      <c r="H521" s="3353">
        <v>86</v>
      </c>
      <c r="I521" s="2404" t="s">
        <v>373</v>
      </c>
    </row>
    <row r="522" spans="1:9">
      <c r="A522" s="413" t="s">
        <v>160</v>
      </c>
      <c r="B522" s="344"/>
      <c r="C522" s="2129">
        <f>SUM(C514:C521)</f>
        <v>815</v>
      </c>
      <c r="D522" s="2048">
        <f>SUM(D514:D521)</f>
        <v>16.634</v>
      </c>
      <c r="E522" s="2117">
        <f>SUM(E514:E521)</f>
        <v>20.027100000000001</v>
      </c>
      <c r="F522" s="2119">
        <f>SUM(F514:F521)</f>
        <v>137.87899999999999</v>
      </c>
      <c r="G522" s="3424">
        <f>SUM(G514:G521)</f>
        <v>800.8519</v>
      </c>
      <c r="H522" s="1461"/>
      <c r="I522" s="445"/>
    </row>
    <row r="523" spans="1:9">
      <c r="A523" s="695"/>
      <c r="B523" s="1815" t="s">
        <v>11</v>
      </c>
      <c r="C523" s="1816">
        <v>0.35</v>
      </c>
      <c r="D523" s="2127">
        <f>D620</f>
        <v>26.95</v>
      </c>
      <c r="E523" s="2120">
        <f>E620</f>
        <v>27.65</v>
      </c>
      <c r="F523" s="2120">
        <f>F620</f>
        <v>117.25</v>
      </c>
      <c r="G523" s="2121">
        <f>G620</f>
        <v>822.5</v>
      </c>
      <c r="H523" s="3422"/>
      <c r="I523" s="618"/>
    </row>
    <row r="524" spans="1:9" ht="15.75" thickBot="1">
      <c r="A524" s="227"/>
      <c r="B524" s="1817" t="s">
        <v>345</v>
      </c>
      <c r="C524" s="1818"/>
      <c r="D524" s="1930">
        <f>(D522*100/D673)-35</f>
        <v>-13.397402597402596</v>
      </c>
      <c r="E524" s="1938">
        <f>(E522*100/E673)-35</f>
        <v>-9.6492405063291145</v>
      </c>
      <c r="F524" s="1938">
        <f>(F522*100/F673)-35</f>
        <v>6.1579104477611963</v>
      </c>
      <c r="G524" s="2059">
        <f>(G522*100/G673)-35</f>
        <v>-0.92119574468085119</v>
      </c>
      <c r="H524" s="3426"/>
      <c r="I524" s="423"/>
    </row>
    <row r="525" spans="1:9" ht="9.75" customHeight="1">
      <c r="A525" s="648" t="s">
        <v>157</v>
      </c>
      <c r="B525" s="3274" t="s">
        <v>199</v>
      </c>
      <c r="C525" s="1820"/>
      <c r="D525" s="2525"/>
      <c r="E525" s="2123"/>
      <c r="F525" s="2123"/>
      <c r="G525" s="2130"/>
      <c r="H525" s="418"/>
      <c r="I525" s="418"/>
    </row>
    <row r="526" spans="1:9">
      <c r="A526" s="1142" t="s">
        <v>242</v>
      </c>
      <c r="B526" s="3278" t="s">
        <v>753</v>
      </c>
      <c r="C526" s="336">
        <v>200</v>
      </c>
      <c r="D526" s="1233">
        <v>5.8</v>
      </c>
      <c r="E526" s="323">
        <v>5</v>
      </c>
      <c r="F526" s="1233">
        <v>8</v>
      </c>
      <c r="G526" s="670">
        <v>101</v>
      </c>
      <c r="H526" s="430">
        <v>84</v>
      </c>
      <c r="I526" s="2424" t="s">
        <v>382</v>
      </c>
    </row>
    <row r="527" spans="1:9" ht="15.75">
      <c r="A527" s="1143" t="s">
        <v>12</v>
      </c>
      <c r="B527" s="3280" t="s">
        <v>200</v>
      </c>
      <c r="C527" s="2344"/>
      <c r="D527" s="1750"/>
      <c r="E527" s="1548"/>
      <c r="F527" s="1750"/>
      <c r="G527" s="1747"/>
      <c r="H527" s="1830"/>
      <c r="I527" s="2418"/>
    </row>
    <row r="528" spans="1:9">
      <c r="A528" s="58"/>
      <c r="B528" s="3300" t="s">
        <v>794</v>
      </c>
      <c r="C528" s="336">
        <v>120</v>
      </c>
      <c r="D528" s="2430">
        <v>1.7343999999999999</v>
      </c>
      <c r="E528" s="1157">
        <v>3.9817999999999998</v>
      </c>
      <c r="F528" s="2431">
        <v>13.9674</v>
      </c>
      <c r="G528" s="1748">
        <v>98.64</v>
      </c>
      <c r="H528" s="2464">
        <v>37</v>
      </c>
      <c r="I528" s="2424" t="s">
        <v>773</v>
      </c>
    </row>
    <row r="529" spans="1:9" ht="15.75" thickBot="1">
      <c r="A529" s="1160" t="s">
        <v>33</v>
      </c>
      <c r="B529" s="3271" t="s">
        <v>10</v>
      </c>
      <c r="C529" s="1956">
        <v>20</v>
      </c>
      <c r="D529" s="1245">
        <v>0.4012</v>
      </c>
      <c r="E529" s="322">
        <v>0.26</v>
      </c>
      <c r="F529" s="322">
        <v>10.84</v>
      </c>
      <c r="G529" s="664">
        <v>47.3048</v>
      </c>
      <c r="H529" s="409">
        <v>17</v>
      </c>
      <c r="I529" s="2411" t="s">
        <v>9</v>
      </c>
    </row>
    <row r="530" spans="1:9">
      <c r="A530" s="707" t="s">
        <v>206</v>
      </c>
      <c r="B530" s="1821"/>
      <c r="C530" s="1282">
        <f>SUM(C526:C529)</f>
        <v>340</v>
      </c>
      <c r="D530" s="420">
        <f>SUM(D526:D529)</f>
        <v>7.9356</v>
      </c>
      <c r="E530" s="415">
        <f>SUM(E526:E529)</f>
        <v>9.2417999999999996</v>
      </c>
      <c r="F530" s="421">
        <f>SUM(F526:F529)</f>
        <v>32.807400000000001</v>
      </c>
      <c r="G530" s="3425">
        <f>SUM(G526:G529)</f>
        <v>246.94479999999999</v>
      </c>
      <c r="H530" s="1461"/>
      <c r="I530" s="1781"/>
    </row>
    <row r="531" spans="1:9">
      <c r="A531" s="695"/>
      <c r="B531" s="1815" t="s">
        <v>11</v>
      </c>
      <c r="C531" s="1120">
        <v>0.1</v>
      </c>
      <c r="D531" s="762">
        <f>D624</f>
        <v>7.7</v>
      </c>
      <c r="E531" s="761">
        <f>E624</f>
        <v>7.9</v>
      </c>
      <c r="F531" s="761">
        <f>F624</f>
        <v>33.5</v>
      </c>
      <c r="G531" s="1487">
        <f>G624</f>
        <v>235</v>
      </c>
      <c r="H531" s="3422"/>
      <c r="I531" s="618"/>
    </row>
    <row r="532" spans="1:9" ht="15.75" thickBot="1">
      <c r="A532" s="227"/>
      <c r="B532" s="1817" t="s">
        <v>345</v>
      </c>
      <c r="C532" s="1116"/>
      <c r="D532" s="1458">
        <f>(D530*100/D673)-10</f>
        <v>0.30597402597402557</v>
      </c>
      <c r="E532" s="428">
        <f>(E530*100/E673)-10</f>
        <v>1.6984810126582275</v>
      </c>
      <c r="F532" s="428">
        <f>(F530*100/F673)-10</f>
        <v>-0.20674626865671542</v>
      </c>
      <c r="G532" s="1459">
        <f>(G530*100/G673)-10</f>
        <v>0.50828936170212735</v>
      </c>
      <c r="H532" s="659"/>
      <c r="I532" s="423"/>
    </row>
    <row r="533" spans="1:9" ht="15.75" thickBot="1">
      <c r="B533" s="87"/>
    </row>
    <row r="534" spans="1:9">
      <c r="A534" s="620"/>
      <c r="B534" s="1821" t="s">
        <v>239</v>
      </c>
      <c r="C534" s="42"/>
      <c r="D534" s="141">
        <f>D510+D522</f>
        <v>33.783099999999997</v>
      </c>
      <c r="E534" s="233">
        <f>E510+E522</f>
        <v>40.472699999999996</v>
      </c>
      <c r="F534" s="233">
        <f>F510+F522</f>
        <v>227.23509999999999</v>
      </c>
      <c r="G534" s="621">
        <f>G510+G522</f>
        <v>1410.3629000000001</v>
      </c>
    </row>
    <row r="535" spans="1:9">
      <c r="A535" s="380"/>
      <c r="B535" s="3272" t="s">
        <v>11</v>
      </c>
      <c r="C535" s="1120">
        <v>0.6</v>
      </c>
      <c r="D535" s="762">
        <f>D628</f>
        <v>46.2</v>
      </c>
      <c r="E535" s="761">
        <f>E628</f>
        <v>47.4</v>
      </c>
      <c r="F535" s="761">
        <f>F628</f>
        <v>201</v>
      </c>
      <c r="G535" s="1487">
        <f>G628</f>
        <v>1410</v>
      </c>
      <c r="H535" s="116"/>
      <c r="I535" s="116"/>
    </row>
    <row r="536" spans="1:9" ht="15.75" thickBot="1">
      <c r="A536" s="227"/>
      <c r="B536" s="1817" t="s">
        <v>345</v>
      </c>
      <c r="C536" s="1116"/>
      <c r="D536" s="1458">
        <f>(D534*100/D673)-60</f>
        <v>-16.125844155844156</v>
      </c>
      <c r="E536" s="428">
        <f>(E534*100/E673)-60</f>
        <v>-8.7687341772151939</v>
      </c>
      <c r="F536" s="428">
        <f>(F534*100/F673)-60</f>
        <v>7.8313731343283592</v>
      </c>
      <c r="G536" s="1459">
        <f>(G534*100/G673)-60</f>
        <v>1.5442553191491015E-2</v>
      </c>
      <c r="H536" s="531"/>
      <c r="I536" s="31"/>
    </row>
    <row r="537" spans="1:9" ht="15.75" thickBot="1">
      <c r="B537" s="87"/>
      <c r="H537" s="641"/>
      <c r="I537" s="5"/>
    </row>
    <row r="538" spans="1:9">
      <c r="A538" s="620"/>
      <c r="B538" s="1821" t="s">
        <v>238</v>
      </c>
      <c r="C538" s="42"/>
      <c r="D538" s="141">
        <f>D522+D530</f>
        <v>24.569600000000001</v>
      </c>
      <c r="E538" s="233">
        <f>E522+E530</f>
        <v>29.268900000000002</v>
      </c>
      <c r="F538" s="233">
        <f>F522+F530</f>
        <v>170.68639999999999</v>
      </c>
      <c r="G538" s="621">
        <f>G522+G530</f>
        <v>1047.7966999999999</v>
      </c>
      <c r="H538" s="5"/>
      <c r="I538" s="5"/>
    </row>
    <row r="539" spans="1:9">
      <c r="A539" s="380"/>
      <c r="B539" s="3272" t="s">
        <v>11</v>
      </c>
      <c r="C539" s="1120">
        <v>0.45</v>
      </c>
      <c r="D539" s="762">
        <f>D632</f>
        <v>34.65</v>
      </c>
      <c r="E539" s="761">
        <f>E632</f>
        <v>35.549999999999997</v>
      </c>
      <c r="F539" s="761">
        <f>F632</f>
        <v>150.75</v>
      </c>
      <c r="G539" s="1487">
        <f>G632</f>
        <v>1057.5</v>
      </c>
    </row>
    <row r="540" spans="1:9" ht="15.75" thickBot="1">
      <c r="A540" s="227"/>
      <c r="B540" s="1817" t="s">
        <v>345</v>
      </c>
      <c r="C540" s="1116"/>
      <c r="D540" s="1458">
        <f>(D538*100/D673)-45</f>
        <v>-13.091428571428573</v>
      </c>
      <c r="E540" s="428">
        <f>(E538*100/E673)-45</f>
        <v>-7.9507594936708799</v>
      </c>
      <c r="F540" s="428">
        <f>(F538*100/F673)-45</f>
        <v>5.9511641791044738</v>
      </c>
      <c r="G540" s="1459">
        <f>(G538*100/G673)-45</f>
        <v>-0.41290638297873272</v>
      </c>
    </row>
    <row r="541" spans="1:9" ht="15.75" thickBot="1">
      <c r="B541" s="87"/>
      <c r="H541" s="5"/>
      <c r="I541" s="5"/>
    </row>
    <row r="542" spans="1:9">
      <c r="A542" s="620"/>
      <c r="B542" s="1821" t="s">
        <v>207</v>
      </c>
      <c r="C542" s="42"/>
      <c r="D542" s="148">
        <f>D510+D522+D530</f>
        <v>41.718699999999998</v>
      </c>
      <c r="E542" s="88">
        <f>E510+E522+E530</f>
        <v>49.714499999999994</v>
      </c>
      <c r="F542" s="88">
        <f>F510+F522+F530</f>
        <v>260.04250000000002</v>
      </c>
      <c r="G542" s="234">
        <f>G510+G522+G530</f>
        <v>1657.3077000000001</v>
      </c>
      <c r="H542" s="5"/>
      <c r="I542" s="5"/>
    </row>
    <row r="543" spans="1:9">
      <c r="A543" s="695"/>
      <c r="B543" s="1815" t="s">
        <v>11</v>
      </c>
      <c r="C543" s="1120">
        <v>0.7</v>
      </c>
      <c r="D543" s="762">
        <f>D636</f>
        <v>53.9</v>
      </c>
      <c r="E543" s="761">
        <f>E636</f>
        <v>55.3</v>
      </c>
      <c r="F543" s="761">
        <f>F636</f>
        <v>234.5</v>
      </c>
      <c r="G543" s="1487">
        <f>G636</f>
        <v>1645</v>
      </c>
      <c r="H543" s="641"/>
      <c r="I543" s="5"/>
    </row>
    <row r="544" spans="1:9" ht="15.75" thickBot="1">
      <c r="A544" s="227"/>
      <c r="B544" s="1817" t="s">
        <v>345</v>
      </c>
      <c r="C544" s="1116"/>
      <c r="D544" s="1458">
        <f>(D542*100/D673)-70</f>
        <v>-15.819870129870132</v>
      </c>
      <c r="E544" s="428">
        <f>(E542*100/E673)-70</f>
        <v>-7.0702531645569664</v>
      </c>
      <c r="F544" s="428">
        <f>(F542*100/F673)-70</f>
        <v>7.6246268656716438</v>
      </c>
      <c r="G544" s="1459">
        <f>(G542*100/G673)-70</f>
        <v>0.5237319148936308</v>
      </c>
      <c r="H544" s="5"/>
      <c r="I544" s="5"/>
    </row>
    <row r="545" spans="1:9">
      <c r="A545" s="1616"/>
      <c r="B545" s="87"/>
      <c r="H545" s="5"/>
      <c r="I545" s="5"/>
    </row>
    <row r="546" spans="1:9">
      <c r="A546" s="2790"/>
      <c r="B546" s="1503"/>
      <c r="H546" s="531"/>
      <c r="I546" s="31"/>
    </row>
    <row r="547" spans="1:9" ht="14.25" customHeight="1">
      <c r="A547" s="530"/>
      <c r="B547" s="1503"/>
      <c r="H547" s="641"/>
      <c r="I547" s="5"/>
    </row>
    <row r="548" spans="1:9">
      <c r="A548" s="530"/>
      <c r="B548" s="1503"/>
      <c r="H548" s="5"/>
      <c r="I548" s="5"/>
    </row>
    <row r="549" spans="1:9">
      <c r="B549" s="87"/>
      <c r="C549" s="12"/>
      <c r="D549" s="1779"/>
      <c r="E549" s="1779"/>
      <c r="F549" s="1779"/>
      <c r="G549" s="1779"/>
    </row>
    <row r="550" spans="1:9" ht="18.75" customHeight="1">
      <c r="B550" s="87"/>
      <c r="G550" s="46"/>
      <c r="H550" s="46"/>
      <c r="I550" s="46"/>
    </row>
    <row r="551" spans="1:9">
      <c r="B551" s="87"/>
      <c r="C551" s="12" t="s">
        <v>174</v>
      </c>
    </row>
    <row r="552" spans="1:9" ht="12.75" customHeight="1">
      <c r="A552" s="653" t="s">
        <v>343</v>
      </c>
      <c r="B552" s="1698"/>
      <c r="C552" s="59"/>
      <c r="D552" s="59"/>
      <c r="E552" s="295"/>
      <c r="F552" s="295"/>
      <c r="G552" s="295"/>
      <c r="H552" s="59"/>
      <c r="I552" s="59"/>
    </row>
    <row r="553" spans="1:9" ht="13.5" customHeight="1">
      <c r="B553" s="2063" t="s">
        <v>171</v>
      </c>
      <c r="D553"/>
      <c r="E553"/>
      <c r="F553" s="25"/>
      <c r="G553" s="25"/>
      <c r="H553" s="26"/>
      <c r="I553" s="26"/>
    </row>
    <row r="554" spans="1:9" ht="15.75">
      <c r="A554" s="28" t="s">
        <v>468</v>
      </c>
      <c r="B554" s="1692"/>
      <c r="C554"/>
      <c r="D554" s="28" t="s">
        <v>0</v>
      </c>
      <c r="E554"/>
      <c r="F554" s="2" t="s">
        <v>466</v>
      </c>
      <c r="G554" s="26"/>
      <c r="H554" s="26"/>
      <c r="I554" s="33"/>
    </row>
    <row r="555" spans="1:9" ht="19.5" thickBot="1">
      <c r="B555" s="530"/>
      <c r="C555" s="2115" t="s">
        <v>280</v>
      </c>
    </row>
    <row r="556" spans="1:9" ht="15.75" thickBot="1">
      <c r="A556" s="382" t="s">
        <v>143</v>
      </c>
      <c r="B556" s="1688"/>
      <c r="C556" s="383" t="s">
        <v>144</v>
      </c>
      <c r="D556" s="330" t="s">
        <v>145</v>
      </c>
      <c r="E556" s="330"/>
      <c r="F556" s="330"/>
      <c r="G556" s="384" t="s">
        <v>146</v>
      </c>
      <c r="H556" s="385" t="s">
        <v>147</v>
      </c>
      <c r="I556" s="386" t="s">
        <v>148</v>
      </c>
    </row>
    <row r="557" spans="1:9">
      <c r="A557" s="387" t="s">
        <v>149</v>
      </c>
      <c r="B557" s="3276" t="s">
        <v>150</v>
      </c>
      <c r="C557" s="389" t="s">
        <v>151</v>
      </c>
      <c r="D557" s="390" t="s">
        <v>152</v>
      </c>
      <c r="E557" s="390" t="s">
        <v>54</v>
      </c>
      <c r="F557" s="390" t="s">
        <v>55</v>
      </c>
      <c r="G557" s="391" t="s">
        <v>153</v>
      </c>
      <c r="H557" s="392" t="s">
        <v>154</v>
      </c>
      <c r="I557" s="393" t="s">
        <v>271</v>
      </c>
    </row>
    <row r="558" spans="1:9" ht="15.75" thickBot="1">
      <c r="A558" s="394"/>
      <c r="B558" s="3277"/>
      <c r="C558" s="395"/>
      <c r="D558" s="396" t="s">
        <v>6</v>
      </c>
      <c r="E558" s="396" t="s">
        <v>7</v>
      </c>
      <c r="F558" s="396" t="s">
        <v>8</v>
      </c>
      <c r="G558" s="397" t="s">
        <v>155</v>
      </c>
      <c r="H558" s="398" t="s">
        <v>156</v>
      </c>
      <c r="I558" s="399" t="s">
        <v>270</v>
      </c>
    </row>
    <row r="559" spans="1:9">
      <c r="A559" s="82"/>
      <c r="B559" s="1819" t="s">
        <v>131</v>
      </c>
      <c r="C559" s="1780"/>
      <c r="D559" s="400"/>
      <c r="E559" s="401"/>
      <c r="F559" s="401"/>
      <c r="G559" s="529"/>
      <c r="H559" s="429"/>
      <c r="I559" s="404"/>
    </row>
    <row r="560" spans="1:9">
      <c r="A560" s="405" t="s">
        <v>157</v>
      </c>
      <c r="B560" s="3278" t="s">
        <v>499</v>
      </c>
      <c r="C560" s="1781">
        <v>90</v>
      </c>
      <c r="D560" s="2496">
        <v>14.148</v>
      </c>
      <c r="E560" s="1436">
        <v>16.559999999999999</v>
      </c>
      <c r="F560" s="1991">
        <v>11.843999999999999</v>
      </c>
      <c r="G560" s="1435">
        <v>253.00800000000001</v>
      </c>
      <c r="H560" s="430">
        <v>56</v>
      </c>
      <c r="I560" s="2416" t="s">
        <v>498</v>
      </c>
    </row>
    <row r="561" spans="1:9">
      <c r="A561" s="406" t="s">
        <v>242</v>
      </c>
      <c r="B561" s="3286" t="s">
        <v>967</v>
      </c>
      <c r="C561" s="1781">
        <v>150</v>
      </c>
      <c r="D561" s="217">
        <v>0.45800000000000002</v>
      </c>
      <c r="E561" s="316">
        <v>5.077</v>
      </c>
      <c r="F561" s="1429">
        <v>20.521999999999998</v>
      </c>
      <c r="G561" s="664">
        <v>145.5</v>
      </c>
      <c r="H561" s="219">
        <v>31</v>
      </c>
      <c r="I561" s="2433" t="s">
        <v>370</v>
      </c>
    </row>
    <row r="562" spans="1:9" ht="15.75">
      <c r="A562" s="407" t="s">
        <v>12</v>
      </c>
      <c r="B562" s="240" t="s">
        <v>896</v>
      </c>
      <c r="C562" s="1781">
        <v>200</v>
      </c>
      <c r="D562" s="1428">
        <v>5.8</v>
      </c>
      <c r="E562" s="1429">
        <v>5.3</v>
      </c>
      <c r="F562" s="1429">
        <v>9.1</v>
      </c>
      <c r="G562" s="727">
        <v>107</v>
      </c>
      <c r="H562" s="2028">
        <v>83</v>
      </c>
      <c r="I562" s="2417" t="s">
        <v>970</v>
      </c>
    </row>
    <row r="563" spans="1:9">
      <c r="A563" s="410" t="s">
        <v>168</v>
      </c>
      <c r="B563" s="2180" t="s">
        <v>10</v>
      </c>
      <c r="C563" s="2581">
        <v>40</v>
      </c>
      <c r="D563" s="1232">
        <v>0.8024</v>
      </c>
      <c r="E563" s="316">
        <v>0.52</v>
      </c>
      <c r="F563" s="316">
        <v>21.68</v>
      </c>
      <c r="G563" s="664">
        <v>94.6096</v>
      </c>
      <c r="H563" s="2028">
        <v>17</v>
      </c>
      <c r="I563" s="2425" t="s">
        <v>9</v>
      </c>
    </row>
    <row r="564" spans="1:9" ht="15.75" thickBot="1">
      <c r="A564" s="410"/>
      <c r="B564" s="575" t="s">
        <v>317</v>
      </c>
      <c r="C564" s="248">
        <v>30</v>
      </c>
      <c r="D564" s="1428">
        <v>1.4</v>
      </c>
      <c r="E564" s="1429">
        <v>0.495</v>
      </c>
      <c r="F564" s="1429">
        <v>13.031000000000001</v>
      </c>
      <c r="G564" s="1285">
        <v>62.174999999999997</v>
      </c>
      <c r="H564" s="430">
        <v>18</v>
      </c>
      <c r="I564" s="2412" t="s">
        <v>9</v>
      </c>
    </row>
    <row r="565" spans="1:9">
      <c r="A565" s="707" t="s">
        <v>172</v>
      </c>
      <c r="B565" s="65"/>
      <c r="C565" s="3428">
        <f>SUM(C560:C564)</f>
        <v>510</v>
      </c>
      <c r="D565" s="2032">
        <f>SUM(D560:D564)</f>
        <v>22.608399999999996</v>
      </c>
      <c r="E565" s="2117">
        <f>SUM(E560:E564)</f>
        <v>27.952000000000002</v>
      </c>
      <c r="F565" s="2118">
        <f>SUM(F560:F564)</f>
        <v>76.177000000000007</v>
      </c>
      <c r="G565" s="3424">
        <f>SUM(G560:G564)</f>
        <v>662.29259999999999</v>
      </c>
      <c r="H565" s="1461"/>
      <c r="I565" s="445"/>
    </row>
    <row r="566" spans="1:9">
      <c r="A566" s="1158"/>
      <c r="B566" s="696" t="s">
        <v>11</v>
      </c>
      <c r="C566" s="1816">
        <v>0.25</v>
      </c>
      <c r="D566" s="2127">
        <f>D616</f>
        <v>19.25</v>
      </c>
      <c r="E566" s="2120">
        <f>E616</f>
        <v>19.75</v>
      </c>
      <c r="F566" s="2120">
        <f>F616</f>
        <v>83.75</v>
      </c>
      <c r="G566" s="2121">
        <f>G616</f>
        <v>587.5</v>
      </c>
      <c r="H566" s="3422"/>
      <c r="I566" s="618"/>
    </row>
    <row r="567" spans="1:9" ht="15.75" thickBot="1">
      <c r="A567" s="3239"/>
      <c r="B567" s="693" t="s">
        <v>345</v>
      </c>
      <c r="C567" s="1818"/>
      <c r="D567" s="1930">
        <f>(D565*100/D673)-25</f>
        <v>4.3615584415584365</v>
      </c>
      <c r="E567" s="1938">
        <f>(E565*100/E673)-25</f>
        <v>10.382278481012662</v>
      </c>
      <c r="F567" s="1938">
        <f>(F565*100/F673)-25</f>
        <v>-2.26059701492537</v>
      </c>
      <c r="G567" s="2059">
        <f>(G565*100/G673)-25</f>
        <v>3.1826638297872307</v>
      </c>
      <c r="H567" s="659"/>
      <c r="I567" s="423"/>
    </row>
    <row r="568" spans="1:9">
      <c r="A568" s="82"/>
      <c r="B568" s="162" t="s">
        <v>108</v>
      </c>
      <c r="C568" s="1820"/>
      <c r="D568" s="116"/>
      <c r="E568" s="2128"/>
      <c r="F568" s="2128"/>
      <c r="G568" s="2128"/>
      <c r="H568" s="418"/>
      <c r="I568" s="631"/>
    </row>
    <row r="569" spans="1:9">
      <c r="A569" s="405" t="s">
        <v>157</v>
      </c>
      <c r="B569" s="2410" t="s">
        <v>919</v>
      </c>
      <c r="C569" s="336">
        <v>60</v>
      </c>
      <c r="D569" s="1748">
        <v>1.115</v>
      </c>
      <c r="E569" s="1157">
        <v>1.954</v>
      </c>
      <c r="F569" s="1752">
        <v>4.1920000000000002</v>
      </c>
      <c r="G569" s="664">
        <v>38.838999999999999</v>
      </c>
      <c r="H569" s="430">
        <v>7</v>
      </c>
      <c r="I569" s="3228" t="s">
        <v>963</v>
      </c>
    </row>
    <row r="570" spans="1:9">
      <c r="A570" s="406" t="s">
        <v>242</v>
      </c>
      <c r="B570" s="2592" t="s">
        <v>455</v>
      </c>
      <c r="C570" s="2184">
        <v>200</v>
      </c>
      <c r="D570" s="2496">
        <v>1.98</v>
      </c>
      <c r="E570" s="1436">
        <v>4.4400000000000004</v>
      </c>
      <c r="F570" s="1145">
        <v>10.484999999999999</v>
      </c>
      <c r="G570" s="1435">
        <v>81.680000000000007</v>
      </c>
      <c r="H570" s="430">
        <v>22</v>
      </c>
      <c r="I570" s="2498" t="s">
        <v>700</v>
      </c>
    </row>
    <row r="571" spans="1:9">
      <c r="A571" s="79"/>
      <c r="B571" s="3237" t="s">
        <v>428</v>
      </c>
      <c r="C571" s="1781">
        <v>180</v>
      </c>
      <c r="D571" s="1245">
        <v>3.1238999999999999</v>
      </c>
      <c r="E571" s="1429">
        <v>14.19</v>
      </c>
      <c r="F571" s="322">
        <v>16.7</v>
      </c>
      <c r="G571" s="2208">
        <v>176.7022</v>
      </c>
      <c r="H571" s="411">
        <v>34</v>
      </c>
      <c r="I571" s="2424" t="s">
        <v>543</v>
      </c>
    </row>
    <row r="572" spans="1:9">
      <c r="A572" s="79"/>
      <c r="B572" s="3238" t="s">
        <v>920</v>
      </c>
      <c r="C572" s="336">
        <v>90</v>
      </c>
      <c r="D572" s="2496">
        <v>14.6652</v>
      </c>
      <c r="E572" s="1436">
        <v>3.0219800000000001</v>
      </c>
      <c r="F572" s="1991">
        <v>19.392600000000002</v>
      </c>
      <c r="G572" s="1435">
        <v>163.43</v>
      </c>
      <c r="H572" s="430">
        <v>66</v>
      </c>
      <c r="I572" s="2424" t="s">
        <v>707</v>
      </c>
    </row>
    <row r="573" spans="1:9" ht="13.5" customHeight="1">
      <c r="A573" s="407" t="s">
        <v>12</v>
      </c>
      <c r="B573" s="2409" t="s">
        <v>913</v>
      </c>
      <c r="C573" s="2580">
        <v>180</v>
      </c>
      <c r="D573" s="1746">
        <v>0.875</v>
      </c>
      <c r="E573" s="1429">
        <v>0.13</v>
      </c>
      <c r="F573" s="1434">
        <v>34.1</v>
      </c>
      <c r="G573" s="727">
        <v>140.83000000000001</v>
      </c>
      <c r="H573" s="411">
        <v>75</v>
      </c>
      <c r="I573" s="2436" t="s">
        <v>915</v>
      </c>
    </row>
    <row r="574" spans="1:9">
      <c r="A574" s="410" t="s">
        <v>168</v>
      </c>
      <c r="B574" s="2597" t="s">
        <v>10</v>
      </c>
      <c r="C574" s="2228">
        <v>60</v>
      </c>
      <c r="D574" s="1307">
        <v>1.2036</v>
      </c>
      <c r="E574" s="323">
        <v>0.78</v>
      </c>
      <c r="F574" s="324">
        <v>32.520000000000003</v>
      </c>
      <c r="G574" s="670">
        <v>141.9144</v>
      </c>
      <c r="H574" s="409">
        <v>17</v>
      </c>
      <c r="I574" s="2425" t="s">
        <v>9</v>
      </c>
    </row>
    <row r="575" spans="1:9">
      <c r="A575" s="79"/>
      <c r="B575" s="2597" t="s">
        <v>317</v>
      </c>
      <c r="C575" s="1781">
        <v>20</v>
      </c>
      <c r="D575" s="1232">
        <v>0.93300000000000005</v>
      </c>
      <c r="E575" s="324">
        <v>0.33</v>
      </c>
      <c r="F575" s="322">
        <v>8.6869999999999994</v>
      </c>
      <c r="G575" s="664">
        <v>41.45</v>
      </c>
      <c r="H575" s="409">
        <v>18</v>
      </c>
      <c r="I575" s="2412" t="s">
        <v>9</v>
      </c>
    </row>
    <row r="576" spans="1:9" ht="15.75" thickBot="1">
      <c r="A576" s="647"/>
      <c r="B576" s="2594" t="s">
        <v>1008</v>
      </c>
      <c r="C576" s="2462">
        <v>100</v>
      </c>
      <c r="D576" s="3188">
        <v>0.4</v>
      </c>
      <c r="E576" s="1938">
        <v>0.4</v>
      </c>
      <c r="F576" s="2116">
        <v>9.6999999999999993</v>
      </c>
      <c r="G576" s="2447">
        <v>47</v>
      </c>
      <c r="H576" s="3197">
        <v>86</v>
      </c>
      <c r="I576" s="2404" t="s">
        <v>373</v>
      </c>
    </row>
    <row r="577" spans="1:9">
      <c r="A577" s="413" t="s">
        <v>160</v>
      </c>
      <c r="B577" s="550"/>
      <c r="C577" s="2495">
        <f>SUM(C569:C576)</f>
        <v>890</v>
      </c>
      <c r="D577" s="2048">
        <f>SUM(D569:D576)</f>
        <v>24.2957</v>
      </c>
      <c r="E577" s="2117">
        <f>SUM(E569:E576)</f>
        <v>25.245979999999996</v>
      </c>
      <c r="F577" s="2119">
        <f>SUM(F569:F576)</f>
        <v>135.7766</v>
      </c>
      <c r="G577" s="3424">
        <f>SUM(G569:G576)</f>
        <v>831.8456000000001</v>
      </c>
      <c r="H577" s="3427"/>
      <c r="I577" s="445"/>
    </row>
    <row r="578" spans="1:9">
      <c r="A578" s="695"/>
      <c r="B578" s="696" t="s">
        <v>11</v>
      </c>
      <c r="C578" s="1816">
        <v>0.35</v>
      </c>
      <c r="D578" s="2127">
        <f>D620</f>
        <v>26.95</v>
      </c>
      <c r="E578" s="2120">
        <f>E620</f>
        <v>27.65</v>
      </c>
      <c r="F578" s="2120">
        <f>F620</f>
        <v>117.25</v>
      </c>
      <c r="G578" s="2121">
        <f>G620</f>
        <v>822.5</v>
      </c>
      <c r="H578" s="3422"/>
      <c r="I578" s="618"/>
    </row>
    <row r="579" spans="1:9" ht="13.5" customHeight="1" thickBot="1">
      <c r="A579" s="227"/>
      <c r="B579" s="693" t="s">
        <v>345</v>
      </c>
      <c r="C579" s="1818"/>
      <c r="D579" s="1930">
        <f>(D577*100/D673)-35</f>
        <v>-3.447142857142854</v>
      </c>
      <c r="E579" s="1938">
        <f>(E577*100/E673)-35</f>
        <v>-3.0430632911392479</v>
      </c>
      <c r="F579" s="1938">
        <f>(F577*100/F673)-35</f>
        <v>5.5303283582089549</v>
      </c>
      <c r="G579" s="2059">
        <f>(G577*100/G673)-35</f>
        <v>0.39768510638298693</v>
      </c>
      <c r="H579" s="659"/>
      <c r="I579" s="423"/>
    </row>
    <row r="580" spans="1:9">
      <c r="A580" s="438" t="s">
        <v>157</v>
      </c>
      <c r="B580" s="162" t="s">
        <v>199</v>
      </c>
      <c r="C580" s="1676"/>
      <c r="D580" s="116"/>
      <c r="E580" s="2128"/>
      <c r="F580" s="2128"/>
      <c r="G580" s="2128"/>
      <c r="H580" s="418"/>
      <c r="I580" s="418"/>
    </row>
    <row r="581" spans="1:9">
      <c r="A581" s="406" t="s">
        <v>242</v>
      </c>
      <c r="B581" s="2583" t="s">
        <v>201</v>
      </c>
      <c r="C581" s="2584">
        <v>190</v>
      </c>
      <c r="D581" s="2131">
        <v>5.57</v>
      </c>
      <c r="E581" s="2132">
        <v>4.46</v>
      </c>
      <c r="F581" s="2103">
        <v>12.217000000000001</v>
      </c>
      <c r="G581" s="1435">
        <v>111.054</v>
      </c>
      <c r="H581" s="430">
        <v>80</v>
      </c>
      <c r="I581" s="2419" t="s">
        <v>366</v>
      </c>
    </row>
    <row r="582" spans="1:9" ht="15.75">
      <c r="A582" s="407" t="s">
        <v>12</v>
      </c>
      <c r="B582" s="1557" t="s">
        <v>735</v>
      </c>
      <c r="C582" s="1781">
        <v>98</v>
      </c>
      <c r="D582" s="2044">
        <v>1.5369999999999999</v>
      </c>
      <c r="E582" s="1434">
        <v>5.0880000000000001</v>
      </c>
      <c r="F582" s="1989">
        <v>6.8380000000000001</v>
      </c>
      <c r="G582" s="1435">
        <v>79.239999999999995</v>
      </c>
      <c r="H582" s="430">
        <v>52</v>
      </c>
      <c r="I582" s="2424" t="s">
        <v>418</v>
      </c>
    </row>
    <row r="583" spans="1:9">
      <c r="A583" s="79"/>
      <c r="B583" s="353" t="s">
        <v>738</v>
      </c>
      <c r="C583" s="2344">
        <v>20</v>
      </c>
      <c r="D583" s="2095">
        <v>0.35239999999999999</v>
      </c>
      <c r="E583" s="1431">
        <v>0.99919999999999998</v>
      </c>
      <c r="F583" s="1432">
        <v>1.4048</v>
      </c>
      <c r="G583" s="1432">
        <v>16.02</v>
      </c>
      <c r="H583" s="2022">
        <v>52</v>
      </c>
      <c r="I583" s="2483" t="s">
        <v>739</v>
      </c>
    </row>
    <row r="584" spans="1:9" ht="15.75" thickBot="1">
      <c r="A584" s="645" t="s">
        <v>168</v>
      </c>
      <c r="B584" s="228" t="s">
        <v>317</v>
      </c>
      <c r="C584" s="2580">
        <v>20</v>
      </c>
      <c r="D584" s="1232">
        <v>0.93300000000000005</v>
      </c>
      <c r="E584" s="324">
        <v>0.33</v>
      </c>
      <c r="F584" s="322">
        <v>8.6869999999999994</v>
      </c>
      <c r="G584" s="664">
        <v>41.45</v>
      </c>
      <c r="H584" s="411">
        <v>18</v>
      </c>
      <c r="I584" s="2411" t="s">
        <v>9</v>
      </c>
    </row>
    <row r="585" spans="1:9">
      <c r="A585" s="413" t="s">
        <v>206</v>
      </c>
      <c r="B585" s="41"/>
      <c r="C585" s="649">
        <f>SUM(C581:C584)</f>
        <v>328</v>
      </c>
      <c r="D585" s="420">
        <f>SUM(D581:D584)</f>
        <v>8.3924000000000003</v>
      </c>
      <c r="E585" s="665">
        <f>SUM(E581:E584)</f>
        <v>10.8772</v>
      </c>
      <c r="F585" s="421">
        <f>SUM(F581:F584)</f>
        <v>29.146799999999999</v>
      </c>
      <c r="G585" s="3425">
        <f>SUM(G581:G584)</f>
        <v>247.76400000000001</v>
      </c>
      <c r="H585" s="1461"/>
      <c r="I585" s="1781"/>
    </row>
    <row r="586" spans="1:9" ht="14.25" customHeight="1">
      <c r="A586" s="695"/>
      <c r="B586" s="696" t="s">
        <v>11</v>
      </c>
      <c r="C586" s="1120">
        <v>0.1</v>
      </c>
      <c r="D586" s="762">
        <f>D624</f>
        <v>7.7</v>
      </c>
      <c r="E586" s="761">
        <f>E624</f>
        <v>7.9</v>
      </c>
      <c r="F586" s="761">
        <f>F624</f>
        <v>33.5</v>
      </c>
      <c r="G586" s="1487">
        <f>G624</f>
        <v>235</v>
      </c>
      <c r="H586" s="3422"/>
      <c r="I586" s="618"/>
    </row>
    <row r="587" spans="1:9" ht="15.75" thickBot="1">
      <c r="A587" s="227"/>
      <c r="B587" s="693" t="s">
        <v>345</v>
      </c>
      <c r="C587" s="1116"/>
      <c r="D587" s="1458">
        <f>(D585*100/D673)-10</f>
        <v>0.89922077922078003</v>
      </c>
      <c r="E587" s="428">
        <f>(E585*100/E673)-10</f>
        <v>3.768607594936709</v>
      </c>
      <c r="F587" s="428">
        <f>(F585*100/F673)-10</f>
        <v>-1.2994626865671641</v>
      </c>
      <c r="G587" s="1459">
        <f>(G585*100/G673)-10</f>
        <v>0.54314893617021376</v>
      </c>
      <c r="H587" s="659"/>
      <c r="I587" s="423"/>
    </row>
    <row r="588" spans="1:9" ht="15.75" thickBot="1"/>
    <row r="589" spans="1:9">
      <c r="A589" s="620"/>
      <c r="B589" s="41" t="s">
        <v>239</v>
      </c>
      <c r="C589" s="42"/>
      <c r="D589" s="141">
        <f>D565+D577</f>
        <v>46.9041</v>
      </c>
      <c r="E589" s="233">
        <f>E565+E577</f>
        <v>53.197980000000001</v>
      </c>
      <c r="F589" s="233">
        <f>F565+F577</f>
        <v>211.95359999999999</v>
      </c>
      <c r="G589" s="621">
        <f>G565+G577</f>
        <v>1494.1382000000001</v>
      </c>
    </row>
    <row r="590" spans="1:9">
      <c r="A590" s="380"/>
      <c r="B590" s="644" t="s">
        <v>11</v>
      </c>
      <c r="C590" s="1125">
        <v>0.6</v>
      </c>
      <c r="D590" s="762">
        <f>D628</f>
        <v>46.2</v>
      </c>
      <c r="E590" s="761">
        <f>E628</f>
        <v>47.4</v>
      </c>
      <c r="F590" s="761">
        <f>F628</f>
        <v>201</v>
      </c>
      <c r="G590" s="1487">
        <f>G628</f>
        <v>1410</v>
      </c>
    </row>
    <row r="591" spans="1:9" ht="15.75" thickBot="1">
      <c r="A591" s="227"/>
      <c r="B591" s="693" t="s">
        <v>345</v>
      </c>
      <c r="C591" s="1116"/>
      <c r="D591" s="1458">
        <f>(D589*100/D673)-60</f>
        <v>0.91441558441557902</v>
      </c>
      <c r="E591" s="428">
        <f>(E589*100/E673)-60</f>
        <v>7.3392151898734141</v>
      </c>
      <c r="F591" s="428">
        <f>(F589*100/F673)-60</f>
        <v>3.2697313432835813</v>
      </c>
      <c r="G591" s="1459">
        <f>(G589*100/G673)-60</f>
        <v>3.5803489361702177</v>
      </c>
    </row>
    <row r="592" spans="1:9" ht="15.75" thickBot="1"/>
    <row r="593" spans="1:9">
      <c r="A593" s="620"/>
      <c r="B593" s="41" t="s">
        <v>238</v>
      </c>
      <c r="C593" s="42"/>
      <c r="D593" s="141">
        <f>D577+D585</f>
        <v>32.688099999999999</v>
      </c>
      <c r="E593" s="233">
        <f>E577+E585</f>
        <v>36.123179999999998</v>
      </c>
      <c r="F593" s="233">
        <f>F577+F585</f>
        <v>164.92340000000002</v>
      </c>
      <c r="G593" s="621">
        <f>G577+G585</f>
        <v>1079.6096000000002</v>
      </c>
      <c r="H593" s="116"/>
      <c r="I593" s="116"/>
    </row>
    <row r="594" spans="1:9">
      <c r="A594" s="380"/>
      <c r="B594" s="644" t="s">
        <v>11</v>
      </c>
      <c r="C594" s="1125">
        <v>0.45</v>
      </c>
      <c r="D594" s="762">
        <f>D632</f>
        <v>34.65</v>
      </c>
      <c r="E594" s="761">
        <f>E632</f>
        <v>35.549999999999997</v>
      </c>
      <c r="F594" s="761">
        <f>F632</f>
        <v>150.75</v>
      </c>
      <c r="G594" s="1487">
        <f>G632</f>
        <v>1057.5</v>
      </c>
      <c r="H594" s="531"/>
      <c r="I594" s="31"/>
    </row>
    <row r="595" spans="1:9" ht="15.75" thickBot="1">
      <c r="A595" s="227"/>
      <c r="B595" s="693" t="s">
        <v>345</v>
      </c>
      <c r="C595" s="1116"/>
      <c r="D595" s="1458">
        <f>(D593*100/D673)-45</f>
        <v>-2.547922077922081</v>
      </c>
      <c r="E595" s="428">
        <f>(E593*100/E673)-45</f>
        <v>0.72554430379746293</v>
      </c>
      <c r="F595" s="428">
        <f>(F593*100/F673)-45</f>
        <v>4.2308656716417943</v>
      </c>
      <c r="G595" s="1459">
        <f>(G593*100/G673)-45</f>
        <v>0.94083404255319891</v>
      </c>
      <c r="H595" s="641"/>
      <c r="I595" s="5"/>
    </row>
    <row r="596" spans="1:9" ht="15.75" thickBot="1">
      <c r="H596" s="5"/>
      <c r="I596" s="5"/>
    </row>
    <row r="597" spans="1:9">
      <c r="A597" s="620"/>
      <c r="B597" s="41" t="s">
        <v>207</v>
      </c>
      <c r="C597" s="42"/>
      <c r="D597" s="148">
        <f>D565+D577+D585</f>
        <v>55.296500000000002</v>
      </c>
      <c r="E597" s="88">
        <f>E565+E577+E585</f>
        <v>64.075180000000003</v>
      </c>
      <c r="F597" s="88">
        <f>F565+F577+F585</f>
        <v>241.10039999999998</v>
      </c>
      <c r="G597" s="234">
        <f>G565+G577+G585</f>
        <v>1741.9022</v>
      </c>
      <c r="H597" s="5"/>
      <c r="I597" s="5"/>
    </row>
    <row r="598" spans="1:9">
      <c r="A598" s="695"/>
      <c r="B598" s="696" t="s">
        <v>11</v>
      </c>
      <c r="C598" s="1120">
        <v>0.7</v>
      </c>
      <c r="D598" s="762">
        <f>D636</f>
        <v>53.9</v>
      </c>
      <c r="E598" s="761">
        <f>E636</f>
        <v>55.3</v>
      </c>
      <c r="F598" s="761">
        <f>F636</f>
        <v>234.5</v>
      </c>
      <c r="G598" s="1487">
        <f>G636</f>
        <v>1645</v>
      </c>
      <c r="H598" s="531"/>
      <c r="I598" s="31"/>
    </row>
    <row r="599" spans="1:9" ht="15.75" thickBot="1">
      <c r="A599" s="227"/>
      <c r="B599" s="693" t="s">
        <v>345</v>
      </c>
      <c r="C599" s="1116"/>
      <c r="D599" s="1458">
        <f>(D597*100/D673)-70</f>
        <v>1.8136363636363768</v>
      </c>
      <c r="E599" s="428">
        <f>(E597*100/E673)-70</f>
        <v>11.107822784810125</v>
      </c>
      <c r="F599" s="428">
        <f>(F597*100/F673)-70</f>
        <v>1.9702686567164136</v>
      </c>
      <c r="G599" s="1459">
        <f>(G597*100/G673)-70</f>
        <v>4.1234978723404225</v>
      </c>
      <c r="H599" s="641"/>
      <c r="I599" s="5"/>
    </row>
    <row r="600" spans="1:9">
      <c r="H600" s="5"/>
      <c r="I600" s="5"/>
    </row>
    <row r="601" spans="1:9">
      <c r="A601" s="1616"/>
      <c r="B601" s="87"/>
      <c r="H601" s="5"/>
      <c r="I601" s="5"/>
    </row>
    <row r="602" spans="1:9">
      <c r="A602" s="2790"/>
      <c r="B602" s="1503"/>
      <c r="H602" s="531"/>
      <c r="I602" s="31"/>
    </row>
    <row r="603" spans="1:9">
      <c r="A603" s="530"/>
      <c r="B603" s="1503"/>
      <c r="H603" s="641"/>
      <c r="I603" s="5"/>
    </row>
    <row r="604" spans="1:9">
      <c r="H604" s="5"/>
      <c r="I604" s="5"/>
    </row>
    <row r="606" spans="1:9">
      <c r="C606" s="12" t="s">
        <v>174</v>
      </c>
    </row>
    <row r="607" spans="1:9">
      <c r="A607" s="653" t="s">
        <v>343</v>
      </c>
      <c r="B607" s="59"/>
      <c r="C607" s="59"/>
      <c r="D607" s="59"/>
      <c r="E607" s="295"/>
      <c r="F607" s="295"/>
      <c r="G607" s="295"/>
      <c r="H607" s="59"/>
      <c r="I607" s="59"/>
    </row>
    <row r="608" spans="1:9">
      <c r="B608" s="25" t="s">
        <v>171</v>
      </c>
      <c r="D608"/>
      <c r="E608"/>
      <c r="F608" s="25"/>
      <c r="G608" s="25"/>
      <c r="H608" s="26"/>
      <c r="I608" s="26"/>
    </row>
    <row r="609" spans="1:9" ht="15.75">
      <c r="A609" s="28" t="s">
        <v>468</v>
      </c>
      <c r="B609" s="26"/>
      <c r="C609"/>
      <c r="D609" s="28" t="s">
        <v>0</v>
      </c>
      <c r="E609"/>
      <c r="F609" s="2" t="s">
        <v>466</v>
      </c>
      <c r="G609" s="26"/>
      <c r="H609" s="26"/>
      <c r="I609" s="33"/>
    </row>
    <row r="610" spans="1:9" ht="19.5" thickBot="1">
      <c r="C610" s="1122" t="s">
        <v>1</v>
      </c>
    </row>
    <row r="611" spans="1:9" ht="15.75" thickBot="1">
      <c r="A611" s="439" t="s">
        <v>469</v>
      </c>
      <c r="B611" s="57"/>
      <c r="C611" s="440"/>
      <c r="D611" s="330" t="s">
        <v>145</v>
      </c>
      <c r="E611" s="330"/>
      <c r="F611" s="330"/>
      <c r="G611" s="384" t="s">
        <v>146</v>
      </c>
      <c r="H611" s="20"/>
      <c r="I611" s="5"/>
    </row>
    <row r="612" spans="1:9">
      <c r="A612" s="58"/>
      <c r="B612" s="521" t="s">
        <v>237</v>
      </c>
      <c r="C612" s="442"/>
      <c r="D612" s="443" t="s">
        <v>152</v>
      </c>
      <c r="E612" s="390" t="s">
        <v>54</v>
      </c>
      <c r="F612" s="390" t="s">
        <v>55</v>
      </c>
      <c r="G612" s="391" t="s">
        <v>153</v>
      </c>
      <c r="H612" s="31"/>
      <c r="I612" s="31"/>
    </row>
    <row r="613" spans="1:9" ht="16.5" thickBot="1">
      <c r="A613" s="56"/>
      <c r="B613" s="552" t="s">
        <v>197</v>
      </c>
      <c r="C613" s="423"/>
      <c r="D613" s="3410" t="s">
        <v>6</v>
      </c>
      <c r="E613" s="623" t="s">
        <v>7</v>
      </c>
      <c r="F613" s="623" t="s">
        <v>8</v>
      </c>
      <c r="G613" s="388" t="s">
        <v>155</v>
      </c>
      <c r="H613" s="5"/>
      <c r="I613" s="31"/>
    </row>
    <row r="614" spans="1:9">
      <c r="A614" s="58"/>
      <c r="B614" s="1123" t="s">
        <v>344</v>
      </c>
      <c r="C614" s="520">
        <v>1</v>
      </c>
      <c r="D614" s="3399">
        <v>77</v>
      </c>
      <c r="E614" s="3400">
        <v>79</v>
      </c>
      <c r="F614" s="3412">
        <v>335</v>
      </c>
      <c r="G614" s="3413">
        <v>2350</v>
      </c>
      <c r="H614" s="533"/>
      <c r="I614" s="1831"/>
    </row>
    <row r="615" spans="1:9" ht="15.75" thickBot="1">
      <c r="A615" s="58"/>
      <c r="B615" s="515" t="s">
        <v>104</v>
      </c>
      <c r="C615" s="617"/>
      <c r="D615" s="3414"/>
      <c r="E615" s="3415"/>
      <c r="F615" s="3416"/>
      <c r="G615" s="3417"/>
      <c r="H615" s="533"/>
      <c r="I615" s="1831"/>
    </row>
    <row r="616" spans="1:9" ht="15.75">
      <c r="A616" s="2246" t="s">
        <v>470</v>
      </c>
      <c r="B616" s="1840" t="s">
        <v>235</v>
      </c>
      <c r="C616" s="1841">
        <v>0.25</v>
      </c>
      <c r="D616" s="3496">
        <v>19.25</v>
      </c>
      <c r="E616" s="3497">
        <v>19.75</v>
      </c>
      <c r="F616" s="3497">
        <v>83.75</v>
      </c>
      <c r="G616" s="3498">
        <v>587.5</v>
      </c>
      <c r="H616" s="533"/>
      <c r="I616" s="1831"/>
    </row>
    <row r="617" spans="1:9" ht="12" customHeight="1">
      <c r="A617" s="1848"/>
      <c r="B617" s="1849" t="s">
        <v>234</v>
      </c>
      <c r="C617" s="1850"/>
      <c r="D617" s="1851">
        <f>(D70+D124+D179+D235+D289)/5</f>
        <v>19.053452</v>
      </c>
      <c r="E617" s="1852">
        <f>(E70+E124+E179+E235+E289)/5</f>
        <v>18.673139999999997</v>
      </c>
      <c r="F617" s="1852">
        <f>(F70+F124+F179+F235+F289)/5</f>
        <v>83.131640000000004</v>
      </c>
      <c r="G617" s="1853">
        <f>(G70+G124+G179+G235+G289)/5</f>
        <v>571.45808000000011</v>
      </c>
      <c r="H617" s="539"/>
      <c r="I617" s="1832"/>
    </row>
    <row r="618" spans="1:9" ht="15.75" thickBot="1">
      <c r="A618" s="1651"/>
      <c r="B618" s="1836" t="s">
        <v>408</v>
      </c>
      <c r="C618" s="1837" t="s">
        <v>38</v>
      </c>
      <c r="D618" s="1838">
        <f>(D617*100/D614)-25</f>
        <v>-0.25525714285714329</v>
      </c>
      <c r="E618" s="1839">
        <f>(E617*100/E614)-25</f>
        <v>-1.3631139240506371</v>
      </c>
      <c r="F618" s="1839">
        <f>(F617*100/F614)-25</f>
        <v>-0.18458507462686313</v>
      </c>
      <c r="G618" s="1845">
        <f>(G617*100/G614)-25</f>
        <v>-0.68263489361701701</v>
      </c>
      <c r="H618" s="539"/>
      <c r="I618" s="1831"/>
    </row>
    <row r="619" spans="1:9" ht="11.25" customHeight="1" thickBot="1">
      <c r="A619" s="87"/>
      <c r="B619" s="87"/>
      <c r="C619" s="530"/>
      <c r="D619" s="530"/>
      <c r="E619" s="530"/>
      <c r="F619" s="530"/>
      <c r="G619" s="530"/>
      <c r="H619" s="5"/>
      <c r="I619" s="5"/>
    </row>
    <row r="620" spans="1:9" ht="15.75">
      <c r="A620" s="2246" t="s">
        <v>470</v>
      </c>
      <c r="B620" s="1840" t="s">
        <v>236</v>
      </c>
      <c r="C620" s="1841">
        <v>0.35</v>
      </c>
      <c r="D620" s="3499">
        <v>26.95</v>
      </c>
      <c r="E620" s="3500">
        <v>27.65</v>
      </c>
      <c r="F620" s="3500">
        <v>117.25</v>
      </c>
      <c r="G620" s="3501">
        <v>822.5</v>
      </c>
      <c r="H620" s="20"/>
      <c r="I620" s="5"/>
    </row>
    <row r="621" spans="1:9" ht="14.25" customHeight="1">
      <c r="A621" s="1848"/>
      <c r="B621" s="1849" t="s">
        <v>234</v>
      </c>
      <c r="C621" s="1850"/>
      <c r="D621" s="1851">
        <f>(D83+D135+D190+D247+D300)/5</f>
        <v>29.685020000000002</v>
      </c>
      <c r="E621" s="1852">
        <f>(E83+E135+E190+E247+E300)/5</f>
        <v>28.77908</v>
      </c>
      <c r="F621" s="1852">
        <f>(F83+F135+F190+F247+F300)/5</f>
        <v>108.02047999999999</v>
      </c>
      <c r="G621" s="1853">
        <f>(G83+G135+G190+G247+G300)/5</f>
        <v>810.91072000000008</v>
      </c>
      <c r="H621" s="31"/>
      <c r="I621" s="31"/>
    </row>
    <row r="622" spans="1:9" ht="15.75" thickBot="1">
      <c r="A622" s="1651"/>
      <c r="B622" s="1836" t="s">
        <v>408</v>
      </c>
      <c r="C622" s="1837" t="s">
        <v>38</v>
      </c>
      <c r="D622" s="1838">
        <f>(D621*100/D614)-35</f>
        <v>3.551974025974026</v>
      </c>
      <c r="E622" s="1839">
        <f>(E621*100/E614)-35</f>
        <v>1.4292151898734176</v>
      </c>
      <c r="F622" s="1839">
        <f>(F621*100/F614)-35</f>
        <v>-2.7550805970149312</v>
      </c>
      <c r="G622" s="1845">
        <f>(G621*100/G614)-35</f>
        <v>-0.49316085106382701</v>
      </c>
      <c r="H622" s="5"/>
      <c r="I622" s="31"/>
    </row>
    <row r="623" spans="1:9" ht="10.5" customHeight="1" thickBot="1">
      <c r="A623" s="101"/>
      <c r="B623" s="1389"/>
      <c r="C623" s="766"/>
      <c r="D623" s="767"/>
      <c r="E623" s="504"/>
      <c r="F623" s="505"/>
      <c r="G623" s="505"/>
      <c r="H623" s="533"/>
      <c r="I623" s="1831"/>
    </row>
    <row r="624" spans="1:9" ht="15.75">
      <c r="A624" s="2246" t="s">
        <v>470</v>
      </c>
      <c r="B624" s="1840" t="s">
        <v>231</v>
      </c>
      <c r="C624" s="1841">
        <v>0.1</v>
      </c>
      <c r="D624" s="3499">
        <v>7.7</v>
      </c>
      <c r="E624" s="3500">
        <v>7.9</v>
      </c>
      <c r="F624" s="3500">
        <v>33.5</v>
      </c>
      <c r="G624" s="3501">
        <v>235</v>
      </c>
      <c r="H624" s="533"/>
      <c r="I624" s="1831"/>
    </row>
    <row r="625" spans="1:9" ht="13.5" customHeight="1">
      <c r="A625" s="1848"/>
      <c r="B625" s="1849" t="s">
        <v>234</v>
      </c>
      <c r="C625" s="1850"/>
      <c r="D625" s="1851">
        <f>(D90+D143+D198+D254+D307)/5</f>
        <v>6.5714399999999999</v>
      </c>
      <c r="E625" s="1852">
        <f>(E90+E143+E198+E254+E307)/5</f>
        <v>8.1324000000000005</v>
      </c>
      <c r="F625" s="1852">
        <f>(F90+F143+F198+F254+F307)/5</f>
        <v>34.360122000000004</v>
      </c>
      <c r="G625" s="1853">
        <f>(G90+G143+G198+G254+G307)/5</f>
        <v>237.26069999999999</v>
      </c>
      <c r="H625" s="533"/>
      <c r="I625" s="1831"/>
    </row>
    <row r="626" spans="1:9" ht="15.75" thickBot="1">
      <c r="A626" s="1651"/>
      <c r="B626" s="1836" t="s">
        <v>408</v>
      </c>
      <c r="C626" s="1837" t="s">
        <v>38</v>
      </c>
      <c r="D626" s="1838">
        <f>(D625*100/D614)-10</f>
        <v>-1.4656623376623372</v>
      </c>
      <c r="E626" s="1839">
        <f>(E625*100/E614)-10</f>
        <v>0.29417721518987427</v>
      </c>
      <c r="F626" s="1839">
        <f>(F625*100/F614)-10</f>
        <v>0.25675283582089747</v>
      </c>
      <c r="G626" s="1845">
        <f>(G625*100/G614)-10</f>
        <v>9.6199999999999619E-2</v>
      </c>
      <c r="H626" s="539"/>
      <c r="I626" s="1832"/>
    </row>
    <row r="627" spans="1:9" ht="9.75" customHeight="1" thickBot="1">
      <c r="A627" s="87"/>
      <c r="B627" s="87"/>
      <c r="C627" s="530"/>
      <c r="D627" s="530"/>
      <c r="E627" s="530"/>
      <c r="F627" s="530"/>
      <c r="G627" s="530"/>
      <c r="H627" s="539"/>
      <c r="I627" s="1831"/>
    </row>
    <row r="628" spans="1:9" ht="15.75">
      <c r="A628" s="2246" t="s">
        <v>470</v>
      </c>
      <c r="B628" s="1840" t="s">
        <v>173</v>
      </c>
      <c r="C628" s="1846">
        <v>0.6</v>
      </c>
      <c r="D628" s="3499">
        <v>46.2</v>
      </c>
      <c r="E628" s="3500">
        <v>47.4</v>
      </c>
      <c r="F628" s="3500">
        <v>201</v>
      </c>
      <c r="G628" s="3501">
        <v>1410</v>
      </c>
      <c r="H628" s="5"/>
      <c r="I628" s="5"/>
    </row>
    <row r="629" spans="1:9" ht="13.5" customHeight="1">
      <c r="A629" s="1848"/>
      <c r="B629" s="1849" t="s">
        <v>234</v>
      </c>
      <c r="C629" s="1854"/>
      <c r="D629" s="1851">
        <f>(D94+D147+D202+D258+D311)/5</f>
        <v>48.738472000000002</v>
      </c>
      <c r="E629" s="1852">
        <f>(E94+E147+E202+E258+E311)/5</f>
        <v>47.452219999999997</v>
      </c>
      <c r="F629" s="1852">
        <f>(F94+F147+F202+F258+F311)/5</f>
        <v>191.15212</v>
      </c>
      <c r="G629" s="1853">
        <f>(G94+G147+G202+G258+G311)/5</f>
        <v>1382.3688000000002</v>
      </c>
      <c r="H629" s="20"/>
      <c r="I629" s="5"/>
    </row>
    <row r="630" spans="1:9" ht="15.75" thickBot="1">
      <c r="A630" s="1651"/>
      <c r="B630" s="1836" t="s">
        <v>408</v>
      </c>
      <c r="C630" s="1847" t="s">
        <v>38</v>
      </c>
      <c r="D630" s="1838">
        <f>(D629*100/D614)-60</f>
        <v>3.2967168831168863</v>
      </c>
      <c r="E630" s="1839">
        <f>(E629*100/E614)-60</f>
        <v>6.610126582278042E-2</v>
      </c>
      <c r="F630" s="1839">
        <f>(F629*100/F614)-60</f>
        <v>-2.9396656716417908</v>
      </c>
      <c r="G630" s="1845">
        <f>(G629*100/G614)-60</f>
        <v>-1.1757957446808476</v>
      </c>
      <c r="H630" s="31"/>
      <c r="I630" s="31"/>
    </row>
    <row r="631" spans="1:9" ht="10.5" customHeight="1" thickBot="1">
      <c r="A631" s="101"/>
      <c r="B631" s="464"/>
      <c r="C631" s="116"/>
      <c r="D631" s="545"/>
      <c r="E631" s="545"/>
      <c r="F631" s="545"/>
      <c r="G631" s="203"/>
      <c r="H631" s="5"/>
      <c r="I631" s="31"/>
    </row>
    <row r="632" spans="1:9" ht="12" customHeight="1">
      <c r="A632" s="2246" t="s">
        <v>470</v>
      </c>
      <c r="B632" s="1840" t="s">
        <v>232</v>
      </c>
      <c r="C632" s="1846">
        <v>0.45</v>
      </c>
      <c r="D632" s="3499">
        <v>34.65</v>
      </c>
      <c r="E632" s="3500">
        <v>35.549999999999997</v>
      </c>
      <c r="F632" s="3500">
        <v>150.75</v>
      </c>
      <c r="G632" s="3501">
        <v>1057.5</v>
      </c>
      <c r="H632" s="533"/>
      <c r="I632" s="1831"/>
    </row>
    <row r="633" spans="1:9" ht="12.75" customHeight="1">
      <c r="A633" s="1848"/>
      <c r="B633" s="1849" t="s">
        <v>234</v>
      </c>
      <c r="C633" s="1854"/>
      <c r="D633" s="1851">
        <f>(D98+D151+D206+D262+D315)/5</f>
        <v>36.256459999999997</v>
      </c>
      <c r="E633" s="1852">
        <f>(E98+E151+E206+E262+E315)/5</f>
        <v>36.911479999999997</v>
      </c>
      <c r="F633" s="1852">
        <f>(F98+F151+F206+F262+F315)/5</f>
        <v>142.38060200000001</v>
      </c>
      <c r="G633" s="1853">
        <f>(G98+G151+G206+G262+G315)/5</f>
        <v>1048.1714199999999</v>
      </c>
      <c r="H633" s="533"/>
      <c r="I633" s="1831"/>
    </row>
    <row r="634" spans="1:9" ht="15.75" thickBot="1">
      <c r="A634" s="1651"/>
      <c r="B634" s="1836" t="s">
        <v>408</v>
      </c>
      <c r="C634" s="1847" t="s">
        <v>38</v>
      </c>
      <c r="D634" s="1838">
        <f>(D633*100/D614)-45</f>
        <v>2.0863116883116817</v>
      </c>
      <c r="E634" s="1839">
        <f>(E633*100/E614)-45</f>
        <v>1.7233924050632865</v>
      </c>
      <c r="F634" s="1839">
        <f>(F633*100/F614)-45</f>
        <v>-2.4983277611940267</v>
      </c>
      <c r="G634" s="1845">
        <f>(G633*100/G614)-45</f>
        <v>-0.39696085106383094</v>
      </c>
      <c r="H634" s="533"/>
      <c r="I634" s="1831"/>
    </row>
    <row r="635" spans="1:9" ht="11.25" customHeight="1" thickBot="1">
      <c r="A635" s="87"/>
      <c r="B635" s="87"/>
      <c r="C635" s="530"/>
      <c r="D635" s="530"/>
      <c r="E635" s="530"/>
      <c r="F635" s="530"/>
      <c r="G635" s="530"/>
      <c r="H635" s="539"/>
      <c r="I635" s="1832"/>
    </row>
    <row r="636" spans="1:9" ht="15.75">
      <c r="A636" s="2246" t="s">
        <v>470</v>
      </c>
      <c r="B636" s="1840" t="s">
        <v>233</v>
      </c>
      <c r="C636" s="1846">
        <v>0.7</v>
      </c>
      <c r="D636" s="3499">
        <v>53.9</v>
      </c>
      <c r="E636" s="3500">
        <v>55.3</v>
      </c>
      <c r="F636" s="3500">
        <v>234.5</v>
      </c>
      <c r="G636" s="3501">
        <v>1645</v>
      </c>
      <c r="H636" s="539"/>
      <c r="I636" s="1831"/>
    </row>
    <row r="637" spans="1:9">
      <c r="A637" s="1848"/>
      <c r="B637" s="1849" t="s">
        <v>234</v>
      </c>
      <c r="C637" s="1854"/>
      <c r="D637" s="1855">
        <f>(D102+D155+D210+D266+D319)/5</f>
        <v>55.309912000000011</v>
      </c>
      <c r="E637" s="1856">
        <f>(E102+E155+E210+E266+E319)/5</f>
        <v>55.584620000000008</v>
      </c>
      <c r="F637" s="1856">
        <f>(F102+F155+F210+F266+F319)/5</f>
        <v>225.51224200000001</v>
      </c>
      <c r="G637" s="1857">
        <f>(G102+G155+G210+G266+G319)/5</f>
        <v>1619.6295000000002</v>
      </c>
      <c r="H637" s="5"/>
      <c r="I637" s="5"/>
    </row>
    <row r="638" spans="1:9" ht="15.75" thickBot="1">
      <c r="A638" s="1651"/>
      <c r="B638" s="1836" t="s">
        <v>408</v>
      </c>
      <c r="C638" s="1847" t="s">
        <v>38</v>
      </c>
      <c r="D638" s="1838">
        <f>(D637*100/D614)-70</f>
        <v>1.8310545454545633</v>
      </c>
      <c r="E638" s="1839">
        <f>(E637*100/E614)-70</f>
        <v>0.36027848101267068</v>
      </c>
      <c r="F638" s="1839">
        <f>(F637*100/F614)-70</f>
        <v>-2.6829128358209005</v>
      </c>
      <c r="G638" s="1845">
        <f>(G637*100/G614)-70</f>
        <v>-1.0795957446808444</v>
      </c>
      <c r="H638" s="20"/>
      <c r="I638" s="5"/>
    </row>
    <row r="639" spans="1:9">
      <c r="H639" s="31"/>
      <c r="I639" s="31"/>
    </row>
    <row r="640" spans="1:9" ht="16.5" customHeight="1" thickBot="1">
      <c r="C640" s="1122" t="s">
        <v>280</v>
      </c>
      <c r="H640" s="5"/>
      <c r="I640" s="31"/>
    </row>
    <row r="641" spans="1:9" ht="15.75">
      <c r="A641" s="2246" t="s">
        <v>470</v>
      </c>
      <c r="B641" s="1840" t="s">
        <v>235</v>
      </c>
      <c r="C641" s="1841">
        <v>0.25</v>
      </c>
      <c r="D641" s="1842">
        <f>D616</f>
        <v>19.25</v>
      </c>
      <c r="E641" s="1843">
        <f>E616</f>
        <v>19.75</v>
      </c>
      <c r="F641" s="1843">
        <f>F616</f>
        <v>83.75</v>
      </c>
      <c r="G641" s="1844">
        <f>G616</f>
        <v>587.5</v>
      </c>
      <c r="H641" s="533"/>
      <c r="I641" s="641"/>
    </row>
    <row r="642" spans="1:9" ht="14.25" customHeight="1">
      <c r="A642" s="1848"/>
      <c r="B642" s="1849" t="s">
        <v>210</v>
      </c>
      <c r="C642" s="1850"/>
      <c r="D642" s="1861">
        <f>(D344+D400+D456+D510+D565)/5</f>
        <v>19.446459999999995</v>
      </c>
      <c r="E642" s="3429">
        <f>(E344+E400+E456+E510+E565)/5</f>
        <v>20.826779999999999</v>
      </c>
      <c r="F642" s="3429">
        <f>(F344+F400+F456+F510+F565)/5</f>
        <v>84.368300000000005</v>
      </c>
      <c r="G642" s="1862">
        <f>(G344+G400+G456+G510+G565)/5</f>
        <v>603.5419599999999</v>
      </c>
      <c r="H642" s="533"/>
      <c r="I642" s="641"/>
    </row>
    <row r="643" spans="1:9" ht="15.75" thickBot="1">
      <c r="A643" s="1651"/>
      <c r="B643" s="1836" t="s">
        <v>408</v>
      </c>
      <c r="C643" s="1837" t="s">
        <v>38</v>
      </c>
      <c r="D643" s="1858">
        <f>(D642*100/D673)-25</f>
        <v>0.25514285714285023</v>
      </c>
      <c r="E643" s="1859">
        <f>(E642*100/E673)-25</f>
        <v>1.363012658227845</v>
      </c>
      <c r="F643" s="1859">
        <f>(F642*100/F673)-25</f>
        <v>0.18456716417910357</v>
      </c>
      <c r="G643" s="1860">
        <f>(G642*100/G673)-25</f>
        <v>0.68263659574467539</v>
      </c>
      <c r="H643" s="533"/>
      <c r="I643" s="641"/>
    </row>
    <row r="644" spans="1:9" ht="9.75" customHeight="1" thickBot="1">
      <c r="H644" s="539"/>
      <c r="I644" s="5"/>
    </row>
    <row r="645" spans="1:9" ht="15.75">
      <c r="A645" s="2246" t="s">
        <v>470</v>
      </c>
      <c r="B645" s="1840" t="s">
        <v>236</v>
      </c>
      <c r="C645" s="1841">
        <v>0.35</v>
      </c>
      <c r="D645" s="1842">
        <f>D620</f>
        <v>26.95</v>
      </c>
      <c r="E645" s="1843">
        <f>E620</f>
        <v>27.65</v>
      </c>
      <c r="F645" s="1843">
        <f>F620</f>
        <v>117.25</v>
      </c>
      <c r="G645" s="1844">
        <f>G620</f>
        <v>822.5</v>
      </c>
      <c r="H645" s="539"/>
      <c r="I645" s="641"/>
    </row>
    <row r="646" spans="1:9" ht="13.5" customHeight="1">
      <c r="A646" s="1848"/>
      <c r="B646" s="1849" t="s">
        <v>210</v>
      </c>
      <c r="C646" s="1850"/>
      <c r="D646" s="1851">
        <f>(D356+D412+D467+D522+D577)/5</f>
        <v>24.215</v>
      </c>
      <c r="E646" s="3429">
        <f>(E356+E412+E467+E522+E577)/5</f>
        <v>26.520956000000002</v>
      </c>
      <c r="F646" s="3429">
        <f>(F356+F412+F467+F522+F577)/5</f>
        <v>126.47954000000001</v>
      </c>
      <c r="G646" s="1853">
        <f>(G356+G412+G467+G522+G577)/5</f>
        <v>834.08929999999998</v>
      </c>
      <c r="H646" s="5"/>
      <c r="I646" s="5"/>
    </row>
    <row r="647" spans="1:9" ht="15.75" thickBot="1">
      <c r="A647" s="1651"/>
      <c r="B647" s="1836" t="s">
        <v>408</v>
      </c>
      <c r="C647" s="1837" t="s">
        <v>38</v>
      </c>
      <c r="D647" s="1858">
        <f>(D646*100/D673)-35</f>
        <v>-3.5519480519480524</v>
      </c>
      <c r="E647" s="1859">
        <f>(E646*100/E673)-35</f>
        <v>-1.4291696202531625</v>
      </c>
      <c r="F647" s="1859">
        <f>(F646*100/F673)-35</f>
        <v>2.7550865671641844</v>
      </c>
      <c r="G647" s="1860">
        <f>(G646*100/G673)-35</f>
        <v>0.49316170212765797</v>
      </c>
      <c r="H647" s="20"/>
      <c r="I647" s="5"/>
    </row>
    <row r="648" spans="1:9" ht="9" customHeight="1" thickBot="1">
      <c r="H648" s="31"/>
      <c r="I648" s="31"/>
    </row>
    <row r="649" spans="1:9" ht="15.75">
      <c r="A649" s="2246" t="s">
        <v>470</v>
      </c>
      <c r="B649" s="1840" t="s">
        <v>231</v>
      </c>
      <c r="C649" s="1841">
        <v>0.1</v>
      </c>
      <c r="D649" s="1842">
        <f>D624</f>
        <v>7.7</v>
      </c>
      <c r="E649" s="1843">
        <f>E624</f>
        <v>7.9</v>
      </c>
      <c r="F649" s="1843">
        <f>F624</f>
        <v>33.5</v>
      </c>
      <c r="G649" s="1844">
        <f>G624</f>
        <v>235</v>
      </c>
      <c r="H649" s="5"/>
      <c r="I649" s="31"/>
    </row>
    <row r="650" spans="1:9" ht="13.5" customHeight="1">
      <c r="A650" s="1848"/>
      <c r="B650" s="1849" t="s">
        <v>210</v>
      </c>
      <c r="C650" s="1850"/>
      <c r="D650" s="1851">
        <f>(D365+D420+D475+D530+D585)/5</f>
        <v>8.8285879999999999</v>
      </c>
      <c r="E650" s="3429">
        <f>(E365+E420+E475+E530+E585)/5</f>
        <v>7.6676200000000012</v>
      </c>
      <c r="F650" s="3429">
        <f>(F365+F420+F475+F530+F585)/5</f>
        <v>32.639840000000007</v>
      </c>
      <c r="G650" s="1853">
        <f>(G365+G420+G475+G530+G585)/5</f>
        <v>232.73926</v>
      </c>
      <c r="H650" s="533"/>
      <c r="I650" s="641"/>
    </row>
    <row r="651" spans="1:9" ht="12" customHeight="1" thickBot="1">
      <c r="A651" s="1651"/>
      <c r="B651" s="1836" t="s">
        <v>408</v>
      </c>
      <c r="C651" s="1837" t="s">
        <v>38</v>
      </c>
      <c r="D651" s="1858">
        <f>(D650*100/D673)-10</f>
        <v>1.4656987012987006</v>
      </c>
      <c r="E651" s="1859">
        <f>(E650*100/E673)-10</f>
        <v>-0.29415189873417447</v>
      </c>
      <c r="F651" s="1859">
        <f>(F650*100/F673)-10</f>
        <v>-0.25676417910447569</v>
      </c>
      <c r="G651" s="1860">
        <f>(G650*100/G673)-10</f>
        <v>-9.6201702127659772E-2</v>
      </c>
      <c r="H651" s="533"/>
      <c r="I651" s="641"/>
    </row>
    <row r="652" spans="1:9" ht="11.25" customHeight="1" thickBot="1">
      <c r="A652" s="11"/>
      <c r="B652" s="716"/>
      <c r="C652" s="520"/>
      <c r="D652" s="1833"/>
      <c r="E652" s="1834"/>
      <c r="F652" s="1835"/>
      <c r="G652" s="1835"/>
      <c r="H652" s="533"/>
      <c r="I652" s="641"/>
    </row>
    <row r="653" spans="1:9" ht="13.5" customHeight="1">
      <c r="A653" s="2246" t="s">
        <v>470</v>
      </c>
      <c r="B653" s="1840" t="s">
        <v>173</v>
      </c>
      <c r="C653" s="1841">
        <v>0.6</v>
      </c>
      <c r="D653" s="1842">
        <f>D628</f>
        <v>46.2</v>
      </c>
      <c r="E653" s="1843">
        <f>E628</f>
        <v>47.4</v>
      </c>
      <c r="F653" s="1843">
        <f>F628</f>
        <v>201</v>
      </c>
      <c r="G653" s="1844">
        <f>G628</f>
        <v>1410</v>
      </c>
      <c r="H653" s="539"/>
      <c r="I653" s="5"/>
    </row>
    <row r="654" spans="1:9" ht="12.75" customHeight="1">
      <c r="A654" s="1848"/>
      <c r="B654" s="1849" t="s">
        <v>210</v>
      </c>
      <c r="C654" s="1850"/>
      <c r="D654" s="1863">
        <f>(D369+D424+D479+D534+D589)/5</f>
        <v>43.661459999999998</v>
      </c>
      <c r="E654" s="1864">
        <f>(E369+E424+E479+E534+E589)/5</f>
        <v>47.347736000000005</v>
      </c>
      <c r="F654" s="1864">
        <f>(F369+F424+F479+F534+F589)/5</f>
        <v>210.84783999999999</v>
      </c>
      <c r="G654" s="1865">
        <f>(G369+G424+G479+G534+G589)/5</f>
        <v>1437.6312600000001</v>
      </c>
      <c r="H654" s="539"/>
      <c r="I654" s="641"/>
    </row>
    <row r="655" spans="1:9" ht="13.5" customHeight="1" thickBot="1">
      <c r="A655" s="1651"/>
      <c r="B655" s="1836" t="s">
        <v>408</v>
      </c>
      <c r="C655" s="1837" t="s">
        <v>38</v>
      </c>
      <c r="D655" s="1858">
        <f>(D654*100/D673)-60</f>
        <v>-3.2968051948051951</v>
      </c>
      <c r="E655" s="1859">
        <f>(E654*100/E673)-60</f>
        <v>-6.6156962025310406E-2</v>
      </c>
      <c r="F655" s="1859">
        <f>(F654*100/F673)-60</f>
        <v>2.9396537313432844</v>
      </c>
      <c r="G655" s="1860">
        <f>(G654*100/G673)-60</f>
        <v>1.1757982978723476</v>
      </c>
      <c r="H655" s="5"/>
      <c r="I655" s="5"/>
    </row>
    <row r="656" spans="1:9" ht="11.25" customHeight="1" thickBot="1">
      <c r="A656" s="101"/>
      <c r="B656" s="101"/>
      <c r="C656" s="116"/>
      <c r="D656" s="530"/>
      <c r="E656" s="530"/>
      <c r="F656" s="530"/>
      <c r="G656" s="530"/>
      <c r="H656" s="20"/>
      <c r="I656" s="5"/>
    </row>
    <row r="657" spans="1:9" ht="13.5" customHeight="1">
      <c r="A657" s="2246" t="s">
        <v>470</v>
      </c>
      <c r="B657" s="1840" t="s">
        <v>232</v>
      </c>
      <c r="C657" s="1841">
        <v>0.45</v>
      </c>
      <c r="D657" s="1842">
        <f>D632</f>
        <v>34.65</v>
      </c>
      <c r="E657" s="1843">
        <f>E632</f>
        <v>35.549999999999997</v>
      </c>
      <c r="F657" s="1843">
        <f>F632</f>
        <v>150.75</v>
      </c>
      <c r="G657" s="1844">
        <f>G632</f>
        <v>1057.5</v>
      </c>
      <c r="H657" s="31"/>
      <c r="I657" s="31"/>
    </row>
    <row r="658" spans="1:9" ht="12" customHeight="1">
      <c r="A658" s="1848"/>
      <c r="B658" s="1849" t="s">
        <v>210</v>
      </c>
      <c r="C658" s="1850"/>
      <c r="D658" s="1851">
        <f>(D373+D428+D483+D538+D593)/5</f>
        <v>33.043588</v>
      </c>
      <c r="E658" s="3429">
        <f>(E373+E428+E483+E538+E593)/5</f>
        <v>34.188575999999998</v>
      </c>
      <c r="F658" s="3429">
        <f>(F373+F428+F483+F538+F593)/5</f>
        <v>159.11938000000004</v>
      </c>
      <c r="G658" s="1853">
        <f>(G373+G428+G483+G538+G593)/5</f>
        <v>1066.8285599999999</v>
      </c>
      <c r="H658" s="5"/>
      <c r="I658" s="31"/>
    </row>
    <row r="659" spans="1:9" ht="15.75" thickBot="1">
      <c r="A659" s="1651"/>
      <c r="B659" s="1836" t="s">
        <v>408</v>
      </c>
      <c r="C659" s="1837" t="s">
        <v>38</v>
      </c>
      <c r="D659" s="1858">
        <f>(D658*100/D673)-45</f>
        <v>-2.0862493506493536</v>
      </c>
      <c r="E659" s="1859">
        <f>(E658*100/E673)-45</f>
        <v>-1.7233215189873405</v>
      </c>
      <c r="F659" s="1859">
        <f>(F658*100/F673)-45</f>
        <v>2.4983223880597123</v>
      </c>
      <c r="G659" s="1860">
        <f>(G658*100/G673)-45</f>
        <v>0.39695999999999998</v>
      </c>
      <c r="H659" s="533"/>
      <c r="I659" s="641"/>
    </row>
    <row r="660" spans="1:9" ht="9.75" customHeight="1" thickBot="1">
      <c r="A660" s="101"/>
      <c r="B660" s="1389"/>
      <c r="C660" s="766"/>
      <c r="D660" s="767"/>
      <c r="E660" s="504"/>
      <c r="F660" s="505"/>
      <c r="G660" s="505"/>
      <c r="H660" s="533"/>
      <c r="I660" s="641"/>
    </row>
    <row r="661" spans="1:9" ht="15.75">
      <c r="A661" s="2246" t="s">
        <v>470</v>
      </c>
      <c r="B661" s="1840" t="s">
        <v>233</v>
      </c>
      <c r="C661" s="1841">
        <v>0.7</v>
      </c>
      <c r="D661" s="1842">
        <f>D636</f>
        <v>53.9</v>
      </c>
      <c r="E661" s="1843">
        <f>E636</f>
        <v>55.3</v>
      </c>
      <c r="F661" s="1843">
        <f>F636</f>
        <v>234.5</v>
      </c>
      <c r="G661" s="1844">
        <f>G636</f>
        <v>1645</v>
      </c>
      <c r="H661" s="533"/>
      <c r="I661" s="641"/>
    </row>
    <row r="662" spans="1:9" ht="14.25" customHeight="1">
      <c r="A662" s="1848"/>
      <c r="B662" s="1849" t="s">
        <v>234</v>
      </c>
      <c r="C662" s="1850"/>
      <c r="D662" s="1863">
        <f>(D377+D432+D487+D542+D597)/5</f>
        <v>52.490048000000002</v>
      </c>
      <c r="E662" s="1864">
        <f>(E377+E432+E487+E542+E597)/5</f>
        <v>55.015355999999997</v>
      </c>
      <c r="F662" s="1864">
        <f>(F377+F432+F487+F542+F597)/5</f>
        <v>243.48768000000001</v>
      </c>
      <c r="G662" s="1865">
        <f>(G377+G432+G487+G542+G597)/5</f>
        <v>1670.3705199999999</v>
      </c>
      <c r="H662" s="539"/>
      <c r="I662" s="5"/>
    </row>
    <row r="663" spans="1:9" ht="15" customHeight="1" thickBot="1">
      <c r="A663" s="1651"/>
      <c r="B663" s="1836" t="s">
        <v>408</v>
      </c>
      <c r="C663" s="1837" t="s">
        <v>38</v>
      </c>
      <c r="D663" s="1858">
        <f>(D662*100/D673)-70</f>
        <v>-1.831106493506482</v>
      </c>
      <c r="E663" s="1859">
        <f>(E662*100/E673)-70</f>
        <v>-0.36030886075950264</v>
      </c>
      <c r="F663" s="1859">
        <f>(F662*100/F673)-70</f>
        <v>2.6828895522388052</v>
      </c>
      <c r="G663" s="1860">
        <f>(G662*100/G673)-70</f>
        <v>1.0795965957446754</v>
      </c>
      <c r="H663" s="539"/>
      <c r="I663" s="641"/>
    </row>
    <row r="665" spans="1:9" ht="15.75">
      <c r="B665" s="622" t="s">
        <v>240</v>
      </c>
      <c r="C665" s="12" t="s">
        <v>174</v>
      </c>
    </row>
    <row r="666" spans="1:9" ht="12.75" customHeight="1">
      <c r="B666" s="168" t="s">
        <v>209</v>
      </c>
    </row>
    <row r="667" spans="1:9" ht="14.25" customHeight="1">
      <c r="B667" s="1" t="s">
        <v>208</v>
      </c>
      <c r="C667"/>
      <c r="D667"/>
      <c r="E667"/>
      <c r="H667"/>
      <c r="I667"/>
    </row>
    <row r="668" spans="1:9">
      <c r="B668" s="25" t="s">
        <v>171</v>
      </c>
      <c r="D668"/>
      <c r="E668"/>
      <c r="F668" s="25"/>
      <c r="G668" s="25"/>
      <c r="H668" s="26"/>
      <c r="I668" s="26"/>
    </row>
    <row r="669" spans="1:9" ht="14.25" customHeight="1" thickBot="1">
      <c r="A669" s="28" t="s">
        <v>468</v>
      </c>
      <c r="D669" s="29" t="s">
        <v>0</v>
      </c>
      <c r="E669"/>
      <c r="F669" s="2" t="s">
        <v>466</v>
      </c>
      <c r="G669" s="26"/>
      <c r="H669" s="26"/>
      <c r="I669" s="33"/>
    </row>
    <row r="670" spans="1:9" ht="15.75" thickBot="1">
      <c r="A670" s="439" t="s">
        <v>421</v>
      </c>
      <c r="B670" s="57"/>
      <c r="C670" s="440"/>
      <c r="D670" s="330" t="s">
        <v>145</v>
      </c>
      <c r="E670" s="330"/>
      <c r="F670" s="330"/>
      <c r="G670" s="384" t="s">
        <v>146</v>
      </c>
      <c r="H670" s="20"/>
      <c r="I670" s="5"/>
    </row>
    <row r="671" spans="1:9" ht="12.75" customHeight="1">
      <c r="A671" s="58"/>
      <c r="B671" s="521" t="s">
        <v>237</v>
      </c>
      <c r="C671" s="442"/>
      <c r="D671" s="443" t="s">
        <v>152</v>
      </c>
      <c r="E671" s="390" t="s">
        <v>54</v>
      </c>
      <c r="F671" s="390" t="s">
        <v>55</v>
      </c>
      <c r="G671" s="391" t="s">
        <v>153</v>
      </c>
      <c r="H671" s="31"/>
      <c r="I671" s="31"/>
    </row>
    <row r="672" spans="1:9" ht="10.5" customHeight="1" thickBot="1">
      <c r="A672" s="56"/>
      <c r="B672" s="552"/>
      <c r="C672" s="423"/>
      <c r="D672" s="3410" t="s">
        <v>6</v>
      </c>
      <c r="E672" s="623" t="s">
        <v>7</v>
      </c>
      <c r="F672" s="623" t="s">
        <v>8</v>
      </c>
      <c r="G672" s="388" t="s">
        <v>155</v>
      </c>
      <c r="H672" s="5"/>
      <c r="I672" s="31"/>
    </row>
    <row r="673" spans="1:9">
      <c r="A673" s="58"/>
      <c r="B673" s="1123" t="s">
        <v>344</v>
      </c>
      <c r="C673" s="520">
        <v>1</v>
      </c>
      <c r="D673" s="3399">
        <f>D614</f>
        <v>77</v>
      </c>
      <c r="E673" s="3395">
        <f t="shared" ref="E673:G673" si="0">E614</f>
        <v>79</v>
      </c>
      <c r="F673" s="3394">
        <f t="shared" si="0"/>
        <v>335</v>
      </c>
      <c r="G673" s="3418">
        <f t="shared" si="0"/>
        <v>2350</v>
      </c>
      <c r="H673" s="533"/>
      <c r="I673" s="641"/>
    </row>
    <row r="674" spans="1:9" ht="15.75" thickBot="1">
      <c r="A674" s="56"/>
      <c r="B674" s="1866" t="s">
        <v>104</v>
      </c>
      <c r="C674" s="1867"/>
      <c r="D674" s="3430"/>
      <c r="E674" s="3431"/>
      <c r="F674" s="3411"/>
      <c r="G674" s="3432"/>
      <c r="H674" s="533"/>
      <c r="I674" s="641"/>
    </row>
    <row r="675" spans="1:9" ht="12.75" customHeight="1">
      <c r="A675" s="2246" t="s">
        <v>470</v>
      </c>
      <c r="B675" s="1840" t="s">
        <v>235</v>
      </c>
      <c r="C675" s="1841">
        <v>0.25</v>
      </c>
      <c r="D675" s="1842">
        <f>D616</f>
        <v>19.25</v>
      </c>
      <c r="E675" s="1843">
        <f>E616</f>
        <v>19.75</v>
      </c>
      <c r="F675" s="1843">
        <f>F616</f>
        <v>83.75</v>
      </c>
      <c r="G675" s="1844">
        <f>G616</f>
        <v>587.5</v>
      </c>
      <c r="H675" s="533"/>
      <c r="I675" s="641"/>
    </row>
    <row r="676" spans="1:9" ht="14.25" customHeight="1">
      <c r="A676" s="1848"/>
      <c r="B676" s="1849" t="s">
        <v>127</v>
      </c>
      <c r="C676" s="1850"/>
      <c r="D676" s="1851">
        <f>(D70+D124+D179+D235+D289+D344+D400+D456+D510+D565)/10</f>
        <v>19.249956000000001</v>
      </c>
      <c r="E676" s="3429">
        <f>(E70+E124+E179+E235+E289+E344+E400+E456+E510+E565)/10</f>
        <v>19.749959999999994</v>
      </c>
      <c r="F676" s="3429">
        <f>(F70+F124+F179+F235+F289+F344+F400+F456+F510+F565)/10</f>
        <v>83.749970000000005</v>
      </c>
      <c r="G676" s="1853">
        <f>(G70+G124+G179+G235+G289+G344+G400+G456+G510+G565)/10</f>
        <v>587.50002000000006</v>
      </c>
      <c r="H676" s="539"/>
      <c r="I676" s="5"/>
    </row>
    <row r="677" spans="1:9" ht="15.75" thickBot="1">
      <c r="A677" s="1651"/>
      <c r="B677" s="1836" t="s">
        <v>408</v>
      </c>
      <c r="C677" s="1837" t="s">
        <v>38</v>
      </c>
      <c r="D677" s="1858">
        <f>(D676*100/D673)-25</f>
        <v>-5.7142857141201375E-5</v>
      </c>
      <c r="E677" s="1859">
        <f>(E676*100/E673)-25</f>
        <v>-5.0632911399617342E-5</v>
      </c>
      <c r="F677" s="1859">
        <f>(F676*100/F673)-25</f>
        <v>-8.9552238762280467E-6</v>
      </c>
      <c r="G677" s="1860">
        <f>(G676*100/G673)-25</f>
        <v>8.5106383451716283E-7</v>
      </c>
      <c r="H677" s="539"/>
      <c r="I677" s="641"/>
    </row>
    <row r="678" spans="1:9" ht="10.5" customHeight="1" thickBot="1">
      <c r="A678" s="87"/>
      <c r="B678" s="87"/>
      <c r="C678" s="530"/>
      <c r="D678" s="530"/>
      <c r="E678" s="530"/>
      <c r="F678" s="530"/>
      <c r="G678" s="530"/>
      <c r="H678" s="5"/>
      <c r="I678" s="5"/>
    </row>
    <row r="679" spans="1:9" ht="15.75">
      <c r="A679" s="2246" t="s">
        <v>470</v>
      </c>
      <c r="B679" s="1840" t="s">
        <v>236</v>
      </c>
      <c r="C679" s="1841">
        <v>0.35</v>
      </c>
      <c r="D679" s="1842">
        <f>D620</f>
        <v>26.95</v>
      </c>
      <c r="E679" s="1843">
        <f>E620</f>
        <v>27.65</v>
      </c>
      <c r="F679" s="1843">
        <f>F620</f>
        <v>117.25</v>
      </c>
      <c r="G679" s="1844">
        <f>G620</f>
        <v>822.5</v>
      </c>
      <c r="H679" s="20"/>
      <c r="I679" s="5"/>
    </row>
    <row r="680" spans="1:9">
      <c r="A680" s="1848"/>
      <c r="B680" s="1849" t="s">
        <v>127</v>
      </c>
      <c r="C680" s="1850"/>
      <c r="D680" s="1851">
        <f>(D83+D135+D190+D247+D300+D356+D412+D467+D522+D577)/10</f>
        <v>26.950010000000002</v>
      </c>
      <c r="E680" s="3429">
        <f>(E83+E135+E190+E247+E300+E356+E412+E467+E522+E577)/10</f>
        <v>27.650017999999999</v>
      </c>
      <c r="F680" s="3429">
        <f>(F83+F135+F190+F247+F300+F356+F412+F467+F522+F577)/10</f>
        <v>117.25001</v>
      </c>
      <c r="G680" s="1853">
        <f>(G83+G135+G190+G247+G300+G356+G412+G467+G522+G577)/10</f>
        <v>822.50000999999997</v>
      </c>
      <c r="H680" s="31"/>
      <c r="I680" s="31"/>
    </row>
    <row r="681" spans="1:9" ht="12" customHeight="1" thickBot="1">
      <c r="A681" s="227"/>
      <c r="B681" s="1314" t="s">
        <v>408</v>
      </c>
      <c r="C681" s="715" t="s">
        <v>38</v>
      </c>
      <c r="D681" s="1117">
        <f>(D680*100/D673)-35</f>
        <v>1.2987012986798163E-5</v>
      </c>
      <c r="E681" s="738">
        <f>(E680*100/E673)-35</f>
        <v>2.278481012751854E-5</v>
      </c>
      <c r="F681" s="738">
        <f>(F680*100/F673)-35</f>
        <v>2.9850746301463005E-6</v>
      </c>
      <c r="G681" s="1118">
        <f>(G680*100/G673)-35</f>
        <v>4.2553191548222458E-7</v>
      </c>
      <c r="H681" s="5"/>
      <c r="I681" s="31"/>
    </row>
    <row r="682" spans="1:9" ht="15.75" thickBot="1">
      <c r="H682" s="533"/>
      <c r="I682" s="641"/>
    </row>
    <row r="683" spans="1:9" ht="15.75">
      <c r="A683" s="2246" t="s">
        <v>470</v>
      </c>
      <c r="B683" s="1840" t="s">
        <v>231</v>
      </c>
      <c r="C683" s="1841">
        <v>0.1</v>
      </c>
      <c r="D683" s="1842">
        <f>D624</f>
        <v>7.7</v>
      </c>
      <c r="E683" s="1843">
        <f>E624</f>
        <v>7.9</v>
      </c>
      <c r="F683" s="1843">
        <f>F624</f>
        <v>33.5</v>
      </c>
      <c r="G683" s="1844">
        <f>G624</f>
        <v>235</v>
      </c>
      <c r="H683" s="533"/>
      <c r="I683" s="641"/>
    </row>
    <row r="684" spans="1:9" ht="12.75" customHeight="1">
      <c r="A684" s="1848"/>
      <c r="B684" s="1849" t="s">
        <v>127</v>
      </c>
      <c r="C684" s="1850"/>
      <c r="D684" s="1851">
        <f>(D90+D143+D198+D254+D307+D365+D420+D475+D530+D585)/10</f>
        <v>7.7000139999999986</v>
      </c>
      <c r="E684" s="3429">
        <f>(E90+E143+E198+E254+E307+E365+E420+E475+E530+E585)/10</f>
        <v>7.90001</v>
      </c>
      <c r="F684" s="3429">
        <f>(F90+F143+F198+F254+F307+F365+F420+F475+F530+F585)/10</f>
        <v>33.499981000000005</v>
      </c>
      <c r="G684" s="1853">
        <f>(G90+G143+G198+G254+G307+G365+G420+G475+G530+G585)/10</f>
        <v>234.99997999999999</v>
      </c>
      <c r="H684" s="533"/>
      <c r="I684" s="641"/>
    </row>
    <row r="685" spans="1:9" ht="12.75" customHeight="1" thickBot="1">
      <c r="A685" s="1651"/>
      <c r="B685" s="1836" t="s">
        <v>408</v>
      </c>
      <c r="C685" s="1837" t="s">
        <v>38</v>
      </c>
      <c r="D685" s="1858">
        <f>(D684*100/D673)-10</f>
        <v>1.8181818180806886E-5</v>
      </c>
      <c r="E685" s="1859">
        <f>(E684*100/E673)-10</f>
        <v>1.26582278472398E-5</v>
      </c>
      <c r="F685" s="1859">
        <f>(F684*100/F673)-10</f>
        <v>-5.6716417891067294E-6</v>
      </c>
      <c r="G685" s="1860">
        <f>(G684*100/G673)-10</f>
        <v>-8.5106382918809231E-7</v>
      </c>
      <c r="H685" s="539"/>
      <c r="I685" s="5"/>
    </row>
    <row r="686" spans="1:9" ht="10.5" customHeight="1" thickBot="1">
      <c r="A686" s="11"/>
      <c r="B686" s="716"/>
      <c r="C686" s="520"/>
      <c r="D686" s="1833"/>
      <c r="E686" s="1834"/>
      <c r="F686" s="1835"/>
      <c r="G686" s="1835"/>
      <c r="H686" s="539"/>
      <c r="I686" s="641"/>
    </row>
    <row r="687" spans="1:9" ht="14.25" customHeight="1">
      <c r="A687" s="2246" t="s">
        <v>470</v>
      </c>
      <c r="B687" s="1840" t="s">
        <v>173</v>
      </c>
      <c r="C687" s="1841">
        <v>0.6</v>
      </c>
      <c r="D687" s="1842">
        <f>D628</f>
        <v>46.2</v>
      </c>
      <c r="E687" s="1843">
        <f>E628</f>
        <v>47.4</v>
      </c>
      <c r="F687" s="1843">
        <f>F628</f>
        <v>201</v>
      </c>
      <c r="G687" s="1844">
        <f>G628</f>
        <v>1410</v>
      </c>
      <c r="H687" s="5"/>
      <c r="I687" s="5"/>
    </row>
    <row r="688" spans="1:9">
      <c r="A688" s="1848"/>
      <c r="B688" s="1849" t="s">
        <v>127</v>
      </c>
      <c r="C688" s="1850"/>
      <c r="D688" s="1851">
        <f>(D94+D147+D202+D258+D311+D369+D424+D479+D534+D589)/10</f>
        <v>46.199965999999996</v>
      </c>
      <c r="E688" s="3429">
        <f>(E94+E147+E202+E258+E311+E369+E424+E479+E534+E589)/10</f>
        <v>47.399977999999997</v>
      </c>
      <c r="F688" s="3429">
        <f>(F94+F147+F202+F258+F311+F369+F424+F479+F534+F589)/10</f>
        <v>200.99998000000002</v>
      </c>
      <c r="G688" s="1853">
        <f>(G94+G147+G202+G258+G311+G369+G424+G479+G534+G589)/10</f>
        <v>1410.0000300000002</v>
      </c>
      <c r="H688" s="20"/>
      <c r="I688" s="5"/>
    </row>
    <row r="689" spans="1:9" ht="13.5" customHeight="1" thickBot="1">
      <c r="A689" s="1651"/>
      <c r="B689" s="1817" t="s">
        <v>345</v>
      </c>
      <c r="C689" s="1818"/>
      <c r="D689" s="1858">
        <f>(D688*100/D673)-60</f>
        <v>-4.4155844165061353E-5</v>
      </c>
      <c r="E689" s="1859">
        <f>(E688*100/E673)-60</f>
        <v>-2.7848101261440661E-5</v>
      </c>
      <c r="F689" s="1859">
        <f>(F688*100/F673)-60</f>
        <v>-5.9701492460817462E-6</v>
      </c>
      <c r="G689" s="1860">
        <f>(G688*100/G673)-60</f>
        <v>1.2765957535521011E-6</v>
      </c>
      <c r="H689" s="31"/>
      <c r="I689" s="31"/>
    </row>
    <row r="690" spans="1:9" ht="15.75" thickBot="1">
      <c r="H690" s="5"/>
      <c r="I690" s="31"/>
    </row>
    <row r="691" spans="1:9" ht="15.75">
      <c r="A691" s="2246" t="s">
        <v>470</v>
      </c>
      <c r="B691" s="1840" t="s">
        <v>232</v>
      </c>
      <c r="C691" s="1841">
        <v>0.45</v>
      </c>
      <c r="D691" s="1842">
        <f>D632</f>
        <v>34.65</v>
      </c>
      <c r="E691" s="1843">
        <f>E632</f>
        <v>35.549999999999997</v>
      </c>
      <c r="F691" s="1843">
        <f>F632</f>
        <v>150.75</v>
      </c>
      <c r="G691" s="1844">
        <f>G632</f>
        <v>1057.5</v>
      </c>
      <c r="H691" s="533"/>
      <c r="I691" s="641"/>
    </row>
    <row r="692" spans="1:9" ht="14.25" customHeight="1">
      <c r="A692" s="1848"/>
      <c r="B692" s="1849" t="s">
        <v>127</v>
      </c>
      <c r="C692" s="1850"/>
      <c r="D692" s="1851">
        <f>(D98+D151+D206+D262+D315+D373+D428+D483+D538+D593)/10</f>
        <v>34.650023999999995</v>
      </c>
      <c r="E692" s="3429">
        <f>(E98+E151+E206+E262+E315+E373+E428+E483+E538+E593)/10</f>
        <v>35.550028000000005</v>
      </c>
      <c r="F692" s="3429">
        <f>(F98+F151+F206+F262+F315+F373+F428+F483+F538+F593)/10</f>
        <v>150.74999099999999</v>
      </c>
      <c r="G692" s="1853">
        <f>(G98+G151+G206+G262+G315+G373+G428+G483+G538+G593)/10</f>
        <v>1057.4999899999998</v>
      </c>
      <c r="H692" s="533"/>
      <c r="I692" s="641"/>
    </row>
    <row r="693" spans="1:9" ht="12" customHeight="1" thickBot="1">
      <c r="A693" s="1651"/>
      <c r="B693" s="1836" t="s">
        <v>408</v>
      </c>
      <c r="C693" s="1837" t="s">
        <v>38</v>
      </c>
      <c r="D693" s="1858">
        <f>(D692*100/D673)-45</f>
        <v>3.1168831164052335E-5</v>
      </c>
      <c r="E693" s="1859">
        <f t="shared" ref="E693:G693" si="1">(E692*100/E673)-45</f>
        <v>3.5443037980087411E-5</v>
      </c>
      <c r="F693" s="1859">
        <f t="shared" si="1"/>
        <v>-2.6865671642894995E-6</v>
      </c>
      <c r="G693" s="1860">
        <f t="shared" si="1"/>
        <v>-4.2553192258765193E-7</v>
      </c>
      <c r="H693" s="533"/>
      <c r="I693" s="641"/>
    </row>
    <row r="694" spans="1:9" ht="9" customHeight="1" thickBot="1">
      <c r="A694" s="11"/>
      <c r="B694" s="627"/>
      <c r="C694" s="5"/>
      <c r="D694" s="535"/>
      <c r="E694" s="535"/>
      <c r="F694" s="535"/>
      <c r="G694" s="24"/>
      <c r="H694" s="539"/>
      <c r="I694" s="5"/>
    </row>
    <row r="695" spans="1:9" ht="15.75">
      <c r="A695" s="2246" t="s">
        <v>470</v>
      </c>
      <c r="B695" s="1840" t="s">
        <v>997</v>
      </c>
      <c r="C695" s="1841">
        <v>0.7</v>
      </c>
      <c r="D695" s="1842">
        <f>D636</f>
        <v>53.9</v>
      </c>
      <c r="E695" s="1843">
        <f>E636</f>
        <v>55.3</v>
      </c>
      <c r="F695" s="1843">
        <f>F636</f>
        <v>234.5</v>
      </c>
      <c r="G695" s="1844">
        <f>G636</f>
        <v>1645</v>
      </c>
      <c r="H695" s="539"/>
      <c r="I695" s="641"/>
    </row>
    <row r="696" spans="1:9" ht="13.5" customHeight="1">
      <c r="A696" s="1848"/>
      <c r="B696" s="1849" t="s">
        <v>127</v>
      </c>
      <c r="C696" s="1850"/>
      <c r="D696" s="1851">
        <f>(D102+D155+D210+D266+D319+D377+D432+D487+D542+D597)/10</f>
        <v>53.899980000000006</v>
      </c>
      <c r="E696" s="3429">
        <f>(E102+E155+E210+E266+E319+E377+E432+E487+E542+E597)/10</f>
        <v>55.299988000000006</v>
      </c>
      <c r="F696" s="3429">
        <f>(F102+F155+F210+F266+F319+F377+F432+F487+F542+F597)/10</f>
        <v>234.49996100000004</v>
      </c>
      <c r="G696" s="1853">
        <f>(G102+G155+G210+G266+G319+G377+G432+G487+G542+G597)/10</f>
        <v>1645.0000100000002</v>
      </c>
      <c r="H696" s="5"/>
      <c r="I696" s="5"/>
    </row>
    <row r="697" spans="1:9" ht="15.75" thickBot="1">
      <c r="A697" s="1651"/>
      <c r="B697" s="1836" t="s">
        <v>408</v>
      </c>
      <c r="C697" s="1837" t="s">
        <v>38</v>
      </c>
      <c r="D697" s="1858">
        <f>(D696*100/D673)-70</f>
        <v>-2.5974025973596326E-5</v>
      </c>
      <c r="E697" s="1859">
        <f>(E696*100/E673)-70</f>
        <v>-1.518987340887179E-5</v>
      </c>
      <c r="F697" s="1859">
        <f>(F696*100/F673)-70</f>
        <v>-1.1641791033412119E-5</v>
      </c>
      <c r="G697" s="1860">
        <f>(G696*100/G673)-70</f>
        <v>4.2553192258765193E-7</v>
      </c>
      <c r="H697" s="20"/>
      <c r="I697" s="5"/>
    </row>
    <row r="698" spans="1:9">
      <c r="A698" s="94"/>
      <c r="H698" s="5"/>
      <c r="I698" s="31"/>
    </row>
    <row r="699" spans="1:9">
      <c r="A699" s="2790"/>
      <c r="B699" s="116"/>
      <c r="E699" s="116"/>
      <c r="F699" s="101"/>
      <c r="G699" s="101"/>
      <c r="H699" s="101"/>
      <c r="I699" s="101"/>
    </row>
    <row r="700" spans="1:9">
      <c r="A700" s="26" t="s">
        <v>96</v>
      </c>
      <c r="B700" s="60"/>
      <c r="C700" s="60"/>
      <c r="D700" s="60"/>
      <c r="E700" s="60"/>
      <c r="F700" s="60"/>
      <c r="G700" s="60" t="s">
        <v>97</v>
      </c>
      <c r="H700" s="313"/>
      <c r="I700" s="313"/>
    </row>
    <row r="701" spans="1:9" ht="14.25" customHeight="1"/>
    <row r="702" spans="1:9">
      <c r="B702" t="s">
        <v>13</v>
      </c>
      <c r="C702"/>
      <c r="D702" s="6"/>
      <c r="E702"/>
      <c r="F702"/>
      <c r="G702"/>
    </row>
    <row r="703" spans="1:9" ht="12" customHeight="1">
      <c r="A703" s="60">
        <v>1</v>
      </c>
      <c r="B703" s="60" t="s">
        <v>14</v>
      </c>
      <c r="C703" s="59"/>
      <c r="D703" s="63"/>
      <c r="E703" s="59" t="s">
        <v>15</v>
      </c>
      <c r="F703" s="59"/>
      <c r="G703" s="59"/>
    </row>
    <row r="704" spans="1:9">
      <c r="A704" s="60"/>
      <c r="B704" s="60" t="s">
        <v>16</v>
      </c>
      <c r="C704" s="59"/>
      <c r="D704" s="63"/>
      <c r="E704" s="59"/>
      <c r="F704" s="62"/>
      <c r="G704" s="59"/>
    </row>
    <row r="705" spans="1:9">
      <c r="A705">
        <v>2</v>
      </c>
      <c r="B705" s="517" t="s">
        <v>392</v>
      </c>
      <c r="C705" s="59"/>
      <c r="D705" s="63"/>
      <c r="E705" s="59"/>
      <c r="F705" s="59"/>
      <c r="G705" s="59"/>
    </row>
    <row r="706" spans="1:9" ht="14.25" customHeight="1">
      <c r="B706" s="517" t="s">
        <v>393</v>
      </c>
      <c r="C706" s="59"/>
      <c r="D706" s="63"/>
      <c r="E706" s="59"/>
      <c r="F706" s="62"/>
      <c r="G706" s="59"/>
    </row>
    <row r="707" spans="1:9" ht="12" customHeight="1">
      <c r="A707">
        <v>3</v>
      </c>
      <c r="B707" s="60" t="s">
        <v>440</v>
      </c>
      <c r="C707" s="59"/>
      <c r="D707" s="63"/>
      <c r="E707" s="59"/>
      <c r="F707" s="59"/>
      <c r="G707" s="59"/>
    </row>
    <row r="708" spans="1:9" ht="12.75" customHeight="1">
      <c r="B708" s="60" t="s">
        <v>441</v>
      </c>
      <c r="C708" s="59"/>
      <c r="D708" s="63"/>
      <c r="E708" s="59"/>
      <c r="F708" s="62"/>
      <c r="G708" s="59"/>
    </row>
    <row r="709" spans="1:9" ht="11.25" customHeight="1">
      <c r="B709" s="60" t="s">
        <v>442</v>
      </c>
      <c r="I709" s="517"/>
    </row>
    <row r="710" spans="1:9" ht="11.25" customHeight="1">
      <c r="B710" s="517" t="s">
        <v>443</v>
      </c>
      <c r="H710" s="517"/>
      <c r="I710" s="2"/>
    </row>
    <row r="711" spans="1:9" ht="13.5" customHeight="1">
      <c r="A711">
        <v>4</v>
      </c>
      <c r="B711" s="517" t="s">
        <v>347</v>
      </c>
      <c r="C711" s="517"/>
      <c r="D711" s="517"/>
      <c r="E711" s="517"/>
      <c r="F711" s="517"/>
      <c r="G711" s="517"/>
      <c r="H711" s="517"/>
      <c r="I711" s="517"/>
    </row>
    <row r="712" spans="1:9" ht="11.25" customHeight="1">
      <c r="B712" s="517" t="s">
        <v>348</v>
      </c>
      <c r="C712" s="517"/>
      <c r="D712" s="517"/>
      <c r="E712" s="517"/>
      <c r="F712" s="517"/>
      <c r="G712" s="517"/>
      <c r="H712" s="517"/>
    </row>
    <row r="713" spans="1:9" ht="12" customHeight="1">
      <c r="B713" s="517" t="s">
        <v>349</v>
      </c>
      <c r="C713" s="517"/>
      <c r="D713" s="517"/>
      <c r="E713" s="517"/>
      <c r="F713" s="517"/>
      <c r="G713" s="517"/>
    </row>
    <row r="714" spans="1:9" ht="12.75" customHeight="1">
      <c r="A714">
        <v>5</v>
      </c>
      <c r="B714" s="517" t="s">
        <v>350</v>
      </c>
      <c r="C714" s="517"/>
      <c r="D714" s="517"/>
      <c r="E714" s="517"/>
      <c r="F714" s="517"/>
      <c r="G714" s="517"/>
    </row>
    <row r="715" spans="1:9">
      <c r="B715" s="517" t="s">
        <v>351</v>
      </c>
      <c r="C715" s="517"/>
      <c r="D715" s="517"/>
      <c r="E715" s="517"/>
      <c r="F715" s="517"/>
      <c r="G715" s="517"/>
    </row>
    <row r="716" spans="1:9" ht="13.5" customHeight="1"/>
    <row r="717" spans="1:9" ht="14.25" customHeight="1"/>
    <row r="719" spans="1:9" ht="12.75" customHeight="1"/>
    <row r="721" spans="2:7" ht="12.75" customHeight="1"/>
    <row r="723" spans="2:7" ht="11.25" customHeight="1"/>
    <row r="725" spans="2:7" ht="12.75" customHeight="1"/>
    <row r="726" spans="2:7" ht="15" customHeight="1"/>
    <row r="730" spans="2:7" ht="12.75" customHeight="1"/>
    <row r="731" spans="2:7">
      <c r="B731" s="59"/>
      <c r="C731" s="59"/>
      <c r="D731" s="63"/>
      <c r="E731" s="59"/>
      <c r="F731" s="62"/>
      <c r="G731" s="59"/>
    </row>
    <row r="732" spans="2:7" ht="10.5" customHeight="1">
      <c r="B732" s="59"/>
      <c r="C732" s="59"/>
      <c r="D732" s="63"/>
      <c r="E732" s="59"/>
      <c r="F732" s="59"/>
      <c r="G732" s="59"/>
    </row>
    <row r="733" spans="2:7">
      <c r="B733" s="59"/>
      <c r="C733" s="59"/>
      <c r="D733" s="63"/>
      <c r="E733" s="59"/>
      <c r="F733" s="62"/>
      <c r="G733" s="59"/>
    </row>
    <row r="734" spans="2:7" ht="14.25" customHeight="1"/>
    <row r="739" ht="13.5" customHeight="1"/>
    <row r="741" ht="10.5" customHeight="1"/>
    <row r="744" ht="13.5" customHeight="1"/>
    <row r="745" ht="14.25" customHeight="1"/>
    <row r="746" ht="12.75" customHeight="1"/>
    <row r="750" ht="10.5" customHeight="1"/>
    <row r="752" ht="12.75" customHeight="1"/>
    <row r="753" ht="12.75" customHeight="1"/>
    <row r="755" ht="12.75" customHeight="1"/>
    <row r="756" ht="13.5" customHeight="1"/>
    <row r="757" ht="11.25" customHeight="1"/>
    <row r="758" ht="13.5" customHeight="1"/>
    <row r="761" ht="13.5" customHeight="1"/>
    <row r="763" ht="12.75" customHeight="1"/>
  </sheetData>
  <phoneticPr fontId="51" type="noConversion"/>
  <pageMargins left="0" right="0" top="0" bottom="0" header="0.51180555555555496" footer="0.51180555555555496"/>
  <pageSetup paperSize="9" firstPageNumber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M630"/>
  <sheetViews>
    <sheetView topLeftCell="A511" workbookViewId="0">
      <selection activeCell="G233" sqref="G233"/>
    </sheetView>
  </sheetViews>
  <sheetFormatPr defaultRowHeight="15"/>
  <cols>
    <col min="1" max="1" width="6.140625" customWidth="1"/>
    <col min="2" max="2" width="20" style="73" customWidth="1"/>
    <col min="3" max="3" width="6.28515625" customWidth="1"/>
    <col min="4" max="4" width="10.5703125" customWidth="1"/>
    <col min="5" max="5" width="6" customWidth="1"/>
    <col min="6" max="6" width="6.28515625" customWidth="1"/>
    <col min="7" max="7" width="9.85546875" customWidth="1"/>
    <col min="8" max="8" width="6.140625" customWidth="1"/>
    <col min="9" max="9" width="6.28515625" customWidth="1"/>
    <col min="10" max="10" width="9.5703125" customWidth="1"/>
    <col min="11" max="11" width="6.28515625" customWidth="1"/>
    <col min="12" max="12" width="6" customWidth="1"/>
    <col min="13" max="13" width="2" customWidth="1"/>
    <col min="14" max="14" width="13.5703125" customWidth="1"/>
    <col min="15" max="15" width="7.28515625" customWidth="1"/>
    <col min="16" max="16" width="8" customWidth="1"/>
    <col min="17" max="17" width="7.85546875" customWidth="1"/>
    <col min="18" max="18" width="7" customWidth="1"/>
    <col min="19" max="19" width="9" customWidth="1"/>
    <col min="20" max="20" width="7.42578125" customWidth="1"/>
    <col min="21" max="21" width="7.85546875" customWidth="1"/>
    <col min="22" max="22" width="5.85546875" customWidth="1"/>
    <col min="23" max="23" width="7.28515625" customWidth="1"/>
    <col min="24" max="24" width="5.5703125" customWidth="1"/>
    <col min="25" max="25" width="8.42578125" customWidth="1"/>
    <col min="26" max="26" width="6.28515625" customWidth="1"/>
    <col min="27" max="27" width="2.140625" customWidth="1"/>
    <col min="28" max="28" width="13.28515625" customWidth="1"/>
    <col min="29" max="29" width="9.42578125" customWidth="1"/>
    <col min="30" max="30" width="8.5703125" customWidth="1"/>
    <col min="31" max="31" width="7.5703125" customWidth="1"/>
    <col min="32" max="32" width="9" customWidth="1"/>
    <col min="33" max="33" width="8.28515625" customWidth="1"/>
    <col min="34" max="34" width="8.140625" customWidth="1"/>
    <col min="35" max="35" width="7" customWidth="1"/>
    <col min="36" max="36" width="9" customWidth="1"/>
    <col min="37" max="37" width="9.85546875" customWidth="1"/>
    <col min="38" max="38" width="9.7109375" customWidth="1"/>
    <col min="39" max="39" width="10.140625" customWidth="1"/>
    <col min="40" max="40" width="12.140625" customWidth="1"/>
    <col min="41" max="41" width="12.42578125" customWidth="1"/>
    <col min="42" max="42" width="10.85546875" customWidth="1"/>
    <col min="43" max="43" width="12.140625" customWidth="1"/>
  </cols>
  <sheetData>
    <row r="1" spans="1:48" ht="12" customHeight="1">
      <c r="G1" s="99"/>
      <c r="H1" s="100"/>
      <c r="I1" s="127"/>
      <c r="J1" s="206"/>
      <c r="K1" s="101"/>
      <c r="L1" s="101"/>
      <c r="M1" s="101"/>
      <c r="N1" s="101"/>
      <c r="AU1" s="11"/>
      <c r="AV1" s="11"/>
    </row>
    <row r="2" spans="1:48" ht="14.25" customHeight="1">
      <c r="A2" s="3094"/>
      <c r="B2" s="1614" t="s">
        <v>196</v>
      </c>
      <c r="C2" s="87"/>
      <c r="D2" s="87"/>
      <c r="E2" s="87"/>
      <c r="F2" s="1615"/>
      <c r="G2" s="1615"/>
      <c r="H2" s="1615"/>
      <c r="I2" s="87"/>
      <c r="J2" s="87"/>
      <c r="K2" s="1615"/>
      <c r="L2" s="87"/>
      <c r="N2" s="2642"/>
      <c r="P2" s="2642"/>
      <c r="R2" s="379"/>
      <c r="AB2" t="s">
        <v>294</v>
      </c>
    </row>
    <row r="3" spans="1:48">
      <c r="A3" s="87"/>
      <c r="B3" s="87"/>
      <c r="C3" s="1616" t="s">
        <v>361</v>
      </c>
      <c r="D3" s="87"/>
      <c r="E3" s="1617"/>
      <c r="F3" s="87"/>
      <c r="G3" s="87"/>
      <c r="H3" s="87"/>
      <c r="I3" s="87"/>
      <c r="J3" s="3567" t="s">
        <v>104</v>
      </c>
      <c r="K3" s="3567"/>
      <c r="L3" s="3567"/>
      <c r="N3" s="1614" t="s">
        <v>433</v>
      </c>
      <c r="Q3" s="379"/>
      <c r="AB3" s="94" t="s">
        <v>105</v>
      </c>
      <c r="AC3" s="2" t="s">
        <v>419</v>
      </c>
      <c r="AH3" s="128" t="s">
        <v>124</v>
      </c>
      <c r="AJ3" s="294" t="str">
        <f>I4</f>
        <v>О С Е Н Ь    2024  -   __  г.г.</v>
      </c>
      <c r="AK3" s="61"/>
      <c r="AN3" s="101"/>
      <c r="AU3" s="48"/>
      <c r="AV3" s="563"/>
    </row>
    <row r="4" spans="1:48" ht="13.5" customHeight="1" thickBot="1">
      <c r="A4" s="1615" t="s">
        <v>481</v>
      </c>
      <c r="B4" s="1615"/>
      <c r="C4" s="1619"/>
      <c r="D4" s="87"/>
      <c r="E4" s="1620" t="s">
        <v>124</v>
      </c>
      <c r="F4" s="87"/>
      <c r="G4" s="87"/>
      <c r="H4" s="1621"/>
      <c r="I4" s="2233" t="s">
        <v>482</v>
      </c>
      <c r="J4" s="1622"/>
      <c r="K4" s="87"/>
      <c r="L4" s="87"/>
      <c r="N4" t="s">
        <v>294</v>
      </c>
      <c r="AB4" s="1614" t="s">
        <v>433</v>
      </c>
      <c r="AN4" s="196"/>
      <c r="AP4" s="11"/>
      <c r="AQ4" s="101"/>
      <c r="AR4" s="11"/>
      <c r="AS4" s="11"/>
      <c r="AU4" s="320"/>
      <c r="AV4" s="320"/>
    </row>
    <row r="5" spans="1:48" ht="13.5" customHeight="1" thickBot="1">
      <c r="A5" s="1623" t="s">
        <v>336</v>
      </c>
      <c r="B5" s="1624" t="s">
        <v>3</v>
      </c>
      <c r="C5" s="1625" t="s">
        <v>4</v>
      </c>
      <c r="D5" s="1626" t="s">
        <v>58</v>
      </c>
      <c r="E5" s="107"/>
      <c r="F5" s="107"/>
      <c r="G5" s="107"/>
      <c r="H5" s="107"/>
      <c r="I5" s="107"/>
      <c r="J5" s="107"/>
      <c r="K5" s="107"/>
      <c r="L5" s="223"/>
      <c r="N5" s="94" t="str">
        <f>A7</f>
        <v xml:space="preserve"> 1 - й день</v>
      </c>
      <c r="O5" s="2" t="str">
        <f>A4</f>
        <v>Возрастная категория:   7 - 11   лет</v>
      </c>
      <c r="T5" s="128" t="s">
        <v>124</v>
      </c>
      <c r="V5" s="294" t="str">
        <f>I4</f>
        <v>О С Е Н Ь    2024  -   __  г.г.</v>
      </c>
      <c r="W5" s="61"/>
      <c r="X5" s="1010"/>
      <c r="AB5" s="815" t="s">
        <v>243</v>
      </c>
      <c r="AC5" s="816" t="s">
        <v>295</v>
      </c>
      <c r="AD5" s="817"/>
      <c r="AE5" s="816" t="s">
        <v>296</v>
      </c>
      <c r="AF5" s="817"/>
      <c r="AG5" s="816" t="s">
        <v>297</v>
      </c>
      <c r="AH5" s="817"/>
      <c r="AI5" s="816" t="s">
        <v>300</v>
      </c>
      <c r="AJ5" s="817"/>
      <c r="AK5" s="863" t="s">
        <v>301</v>
      </c>
      <c r="AL5" s="817"/>
      <c r="AM5" s="887" t="s">
        <v>302</v>
      </c>
      <c r="AN5" s="888"/>
      <c r="AQ5" s="1759"/>
      <c r="AU5" s="320"/>
      <c r="AV5" s="320"/>
    </row>
    <row r="6" spans="1:48" ht="13.5" customHeight="1" thickBot="1">
      <c r="A6" s="1627" t="s">
        <v>337</v>
      </c>
      <c r="B6" s="101"/>
      <c r="C6" s="1628" t="s">
        <v>59</v>
      </c>
      <c r="D6" s="98"/>
      <c r="E6" s="101"/>
      <c r="F6" s="101"/>
      <c r="G6" s="1212"/>
      <c r="H6" s="1212"/>
      <c r="I6" s="1212"/>
      <c r="J6" s="101"/>
      <c r="K6" s="101"/>
      <c r="L6" s="97"/>
      <c r="M6" s="87"/>
      <c r="AB6" s="1069" t="s">
        <v>325</v>
      </c>
      <c r="AC6" s="818" t="s">
        <v>89</v>
      </c>
      <c r="AD6" s="820" t="s">
        <v>90</v>
      </c>
      <c r="AE6" s="864" t="s">
        <v>89</v>
      </c>
      <c r="AF6" s="865" t="s">
        <v>90</v>
      </c>
      <c r="AG6" s="864" t="s">
        <v>89</v>
      </c>
      <c r="AH6" s="865" t="s">
        <v>90</v>
      </c>
      <c r="AI6" s="818" t="s">
        <v>89</v>
      </c>
      <c r="AJ6" s="819" t="s">
        <v>90</v>
      </c>
      <c r="AK6" s="866" t="s">
        <v>89</v>
      </c>
      <c r="AL6" s="819" t="s">
        <v>90</v>
      </c>
      <c r="AM6" s="1072" t="s">
        <v>89</v>
      </c>
      <c r="AN6" s="1073" t="s">
        <v>90</v>
      </c>
      <c r="AQ6" s="101"/>
      <c r="AU6" s="14"/>
      <c r="AV6" s="14"/>
    </row>
    <row r="7" spans="1:48" ht="16.5" thickBot="1">
      <c r="A7" s="1643" t="s">
        <v>489</v>
      </c>
      <c r="B7" s="107"/>
      <c r="C7" s="107"/>
      <c r="D7" s="2142"/>
      <c r="E7" s="1652" t="s">
        <v>377</v>
      </c>
      <c r="F7" s="1147"/>
      <c r="G7" s="1151"/>
      <c r="H7" s="107"/>
      <c r="I7" s="107"/>
      <c r="J7" s="2722" t="s">
        <v>894</v>
      </c>
      <c r="K7" s="2723"/>
      <c r="L7" s="2724"/>
      <c r="M7" s="87"/>
      <c r="N7" s="1084" t="s">
        <v>328</v>
      </c>
      <c r="O7" s="182"/>
      <c r="P7" s="182"/>
      <c r="Q7" s="182"/>
      <c r="R7" s="182"/>
      <c r="S7" s="182"/>
      <c r="T7" s="182"/>
      <c r="U7" s="182"/>
      <c r="V7" s="182"/>
      <c r="W7" s="182"/>
      <c r="X7" s="813"/>
      <c r="AB7" s="910" t="s">
        <v>65</v>
      </c>
      <c r="AC7" s="947"/>
      <c r="AD7" s="977"/>
      <c r="AE7" s="947"/>
      <c r="AF7" s="978"/>
      <c r="AG7" s="947"/>
      <c r="AH7" s="979"/>
      <c r="AI7" s="859">
        <f t="shared" ref="AI7:AI15" si="0">AC7+AE7</f>
        <v>0</v>
      </c>
      <c r="AJ7" s="980">
        <f t="shared" ref="AJ7:AJ15" si="1">AD7+AF7</f>
        <v>0</v>
      </c>
      <c r="AK7" s="859">
        <f t="shared" ref="AK7:AK16" si="2">AE7+AG7</f>
        <v>0</v>
      </c>
      <c r="AL7" s="981">
        <f t="shared" ref="AL7:AL15" si="3">AF7+AH7</f>
        <v>0</v>
      </c>
      <c r="AM7" s="893">
        <f t="shared" ref="AM7:AM15" si="4">AC7+AE7+AG7</f>
        <v>0</v>
      </c>
      <c r="AN7" s="900">
        <f t="shared" ref="AN7:AN15" si="5">AD7+AF7+AH7</f>
        <v>0</v>
      </c>
      <c r="AQ7" s="96"/>
      <c r="AU7" s="14"/>
      <c r="AV7" s="14"/>
    </row>
    <row r="8" spans="1:48" ht="15.75" thickBot="1">
      <c r="A8" s="1644"/>
      <c r="B8" s="332" t="s">
        <v>131</v>
      </c>
      <c r="C8" s="1645"/>
      <c r="D8" s="1152" t="s">
        <v>88</v>
      </c>
      <c r="E8" s="156" t="s">
        <v>89</v>
      </c>
      <c r="F8" s="1633" t="s">
        <v>90</v>
      </c>
      <c r="G8" s="1179" t="s">
        <v>88</v>
      </c>
      <c r="H8" s="156" t="s">
        <v>89</v>
      </c>
      <c r="I8" s="1633" t="s">
        <v>90</v>
      </c>
      <c r="J8" s="2725" t="s">
        <v>88</v>
      </c>
      <c r="K8" s="2726" t="s">
        <v>89</v>
      </c>
      <c r="L8" s="2727" t="s">
        <v>90</v>
      </c>
      <c r="M8" s="87"/>
      <c r="N8" s="640"/>
      <c r="O8" s="17" t="s">
        <v>329</v>
      </c>
      <c r="P8" s="17"/>
      <c r="Q8" s="17"/>
      <c r="R8" s="17"/>
      <c r="S8" s="17"/>
      <c r="T8" s="17"/>
      <c r="U8" s="17"/>
      <c r="V8" s="17"/>
      <c r="W8" s="17"/>
      <c r="X8" s="814"/>
      <c r="AB8" s="910" t="s">
        <v>434</v>
      </c>
      <c r="AC8" s="1156"/>
      <c r="AD8" s="1042"/>
      <c r="AE8" s="925"/>
      <c r="AF8" s="983"/>
      <c r="AG8" s="925"/>
      <c r="AH8" s="984"/>
      <c r="AI8" s="860">
        <f t="shared" si="0"/>
        <v>0</v>
      </c>
      <c r="AJ8" s="985">
        <f t="shared" si="1"/>
        <v>0</v>
      </c>
      <c r="AK8" s="860">
        <f t="shared" si="2"/>
        <v>0</v>
      </c>
      <c r="AL8" s="916">
        <f t="shared" si="3"/>
        <v>0</v>
      </c>
      <c r="AM8" s="873">
        <f t="shared" si="4"/>
        <v>0</v>
      </c>
      <c r="AN8" s="895">
        <f t="shared" si="5"/>
        <v>0</v>
      </c>
      <c r="AQ8" s="96"/>
      <c r="AU8" s="11"/>
      <c r="AV8" s="11"/>
    </row>
    <row r="9" spans="1:48" ht="15.75" customHeight="1">
      <c r="A9" s="1673" t="s">
        <v>490</v>
      </c>
      <c r="B9" s="1442" t="s">
        <v>897</v>
      </c>
      <c r="C9" s="635">
        <v>100</v>
      </c>
      <c r="D9" s="126" t="s">
        <v>492</v>
      </c>
      <c r="E9" s="1491">
        <v>98.102000000000004</v>
      </c>
      <c r="F9" s="2151">
        <v>87.5</v>
      </c>
      <c r="G9" s="2728" t="s">
        <v>385</v>
      </c>
      <c r="H9" s="1491">
        <v>3.7040000000000002</v>
      </c>
      <c r="I9" s="1680">
        <v>3.7040000000000002</v>
      </c>
      <c r="J9" s="2729" t="s">
        <v>50</v>
      </c>
      <c r="K9" s="3178">
        <v>0.8</v>
      </c>
      <c r="L9" s="3179">
        <v>0.8</v>
      </c>
      <c r="M9" s="87"/>
      <c r="AB9" s="910" t="s">
        <v>67</v>
      </c>
      <c r="AC9" s="986"/>
      <c r="AD9" s="1042"/>
      <c r="AE9" s="986"/>
      <c r="AF9" s="988"/>
      <c r="AG9" s="986"/>
      <c r="AH9" s="989"/>
      <c r="AI9" s="860">
        <f t="shared" si="0"/>
        <v>0</v>
      </c>
      <c r="AJ9" s="985">
        <f t="shared" si="1"/>
        <v>0</v>
      </c>
      <c r="AK9" s="860">
        <f t="shared" si="2"/>
        <v>0</v>
      </c>
      <c r="AL9" s="916">
        <f t="shared" si="3"/>
        <v>0</v>
      </c>
      <c r="AM9" s="873">
        <f t="shared" si="4"/>
        <v>0</v>
      </c>
      <c r="AN9" s="895">
        <f t="shared" si="5"/>
        <v>0</v>
      </c>
      <c r="AQ9" s="96"/>
      <c r="AU9" s="11"/>
      <c r="AV9" s="11"/>
    </row>
    <row r="10" spans="1:48" ht="13.5" customHeight="1" thickBot="1">
      <c r="A10" s="1629" t="s">
        <v>376</v>
      </c>
      <c r="B10" s="1146" t="s">
        <v>377</v>
      </c>
      <c r="C10" s="164">
        <v>160</v>
      </c>
      <c r="D10" s="2150" t="s">
        <v>927</v>
      </c>
      <c r="E10" s="1675"/>
      <c r="F10" s="2882"/>
      <c r="G10" s="1665" t="s">
        <v>378</v>
      </c>
      <c r="H10" s="1696">
        <v>34.67</v>
      </c>
      <c r="I10" s="1775">
        <v>34.67</v>
      </c>
      <c r="J10" s="183" t="s">
        <v>362</v>
      </c>
      <c r="K10" s="224">
        <v>59.4</v>
      </c>
      <c r="L10" s="226"/>
      <c r="M10" s="87"/>
      <c r="AB10" s="910" t="s">
        <v>68</v>
      </c>
      <c r="AC10" s="925"/>
      <c r="AD10" s="987"/>
      <c r="AE10" s="925">
        <f>H19</f>
        <v>4</v>
      </c>
      <c r="AF10" s="988">
        <f>I19</f>
        <v>4</v>
      </c>
      <c r="AG10" s="925"/>
      <c r="AH10" s="989"/>
      <c r="AI10" s="860">
        <f t="shared" si="0"/>
        <v>4</v>
      </c>
      <c r="AJ10" s="985">
        <f t="shared" si="1"/>
        <v>4</v>
      </c>
      <c r="AK10" s="860">
        <f t="shared" si="2"/>
        <v>4</v>
      </c>
      <c r="AL10" s="916">
        <f t="shared" si="3"/>
        <v>4</v>
      </c>
      <c r="AM10" s="873">
        <f t="shared" si="4"/>
        <v>4</v>
      </c>
      <c r="AN10" s="895">
        <f t="shared" si="5"/>
        <v>4</v>
      </c>
      <c r="AQ10" s="96"/>
      <c r="AU10" s="11"/>
      <c r="AV10" s="11"/>
    </row>
    <row r="11" spans="1:48" ht="13.5" customHeight="1">
      <c r="A11" s="2731" t="s">
        <v>990</v>
      </c>
      <c r="B11" s="240" t="s">
        <v>894</v>
      </c>
      <c r="C11" s="229">
        <v>180</v>
      </c>
      <c r="D11" s="240" t="s">
        <v>81</v>
      </c>
      <c r="E11" s="225">
        <v>7</v>
      </c>
      <c r="F11" s="1189">
        <v>7</v>
      </c>
      <c r="G11" s="240" t="s">
        <v>363</v>
      </c>
      <c r="H11" s="224">
        <v>0.40699999999999997</v>
      </c>
      <c r="I11" s="1204">
        <v>0.40699999999999997</v>
      </c>
      <c r="J11" s="2150" t="s">
        <v>608</v>
      </c>
      <c r="K11" s="1675"/>
      <c r="L11" s="2732"/>
      <c r="M11" s="87"/>
      <c r="N11" s="815" t="s">
        <v>243</v>
      </c>
      <c r="O11" s="816" t="s">
        <v>295</v>
      </c>
      <c r="P11" s="817"/>
      <c r="Q11" s="816" t="s">
        <v>296</v>
      </c>
      <c r="R11" s="817"/>
      <c r="S11" s="816" t="s">
        <v>297</v>
      </c>
      <c r="T11" s="817"/>
      <c r="U11" s="863" t="s">
        <v>298</v>
      </c>
      <c r="V11" s="817"/>
      <c r="W11" s="863" t="s">
        <v>301</v>
      </c>
      <c r="X11" s="817"/>
      <c r="Y11" s="1762" t="s">
        <v>302</v>
      </c>
      <c r="Z11" s="867"/>
      <c r="AB11" s="910" t="s">
        <v>70</v>
      </c>
      <c r="AC11" s="925"/>
      <c r="AD11" s="982"/>
      <c r="AE11" s="925"/>
      <c r="AF11" s="983"/>
      <c r="AG11" s="925"/>
      <c r="AH11" s="984"/>
      <c r="AI11" s="860">
        <f t="shared" si="0"/>
        <v>0</v>
      </c>
      <c r="AJ11" s="985">
        <f t="shared" si="1"/>
        <v>0</v>
      </c>
      <c r="AK11" s="860">
        <f t="shared" si="2"/>
        <v>0</v>
      </c>
      <c r="AL11" s="916">
        <f t="shared" si="3"/>
        <v>0</v>
      </c>
      <c r="AM11" s="873">
        <f t="shared" si="4"/>
        <v>0</v>
      </c>
      <c r="AN11" s="895">
        <f t="shared" si="5"/>
        <v>0</v>
      </c>
      <c r="AQ11" s="96"/>
      <c r="AU11" s="11"/>
      <c r="AV11" s="11"/>
    </row>
    <row r="12" spans="1:48" ht="15.75" thickBot="1">
      <c r="A12" s="2221" t="s">
        <v>9</v>
      </c>
      <c r="B12" s="2180" t="s">
        <v>10</v>
      </c>
      <c r="C12" s="229">
        <v>50</v>
      </c>
      <c r="D12" s="237" t="s">
        <v>133</v>
      </c>
      <c r="E12" s="636">
        <v>7.9459999999999997</v>
      </c>
      <c r="F12" s="1685">
        <v>6.95</v>
      </c>
      <c r="G12" s="240" t="s">
        <v>362</v>
      </c>
      <c r="H12" s="224">
        <v>73</v>
      </c>
      <c r="I12" s="1204">
        <v>73</v>
      </c>
      <c r="J12" s="184" t="s">
        <v>895</v>
      </c>
      <c r="K12" s="224">
        <v>8.57</v>
      </c>
      <c r="L12" s="226">
        <v>7.5</v>
      </c>
      <c r="M12" s="87"/>
      <c r="N12" s="647"/>
      <c r="O12" s="818" t="s">
        <v>89</v>
      </c>
      <c r="P12" s="819" t="s">
        <v>90</v>
      </c>
      <c r="Q12" s="818" t="s">
        <v>89</v>
      </c>
      <c r="R12" s="819" t="s">
        <v>90</v>
      </c>
      <c r="S12" s="818" t="s">
        <v>89</v>
      </c>
      <c r="T12" s="819" t="s">
        <v>90</v>
      </c>
      <c r="U12" s="818" t="s">
        <v>89</v>
      </c>
      <c r="V12" s="819" t="s">
        <v>90</v>
      </c>
      <c r="W12" s="818" t="s">
        <v>89</v>
      </c>
      <c r="X12" s="820" t="s">
        <v>90</v>
      </c>
      <c r="Y12" s="868" t="s">
        <v>89</v>
      </c>
      <c r="Z12" s="869" t="s">
        <v>90</v>
      </c>
      <c r="AB12" s="910" t="s">
        <v>71</v>
      </c>
      <c r="AC12" s="925"/>
      <c r="AD12" s="990"/>
      <c r="AE12" s="925"/>
      <c r="AF12" s="983"/>
      <c r="AG12" s="925"/>
      <c r="AH12" s="984"/>
      <c r="AI12" s="860">
        <f t="shared" si="0"/>
        <v>0</v>
      </c>
      <c r="AJ12" s="985">
        <f t="shared" si="1"/>
        <v>0</v>
      </c>
      <c r="AK12" s="860">
        <f t="shared" si="2"/>
        <v>0</v>
      </c>
      <c r="AL12" s="916">
        <f t="shared" si="3"/>
        <v>0</v>
      </c>
      <c r="AM12" s="873">
        <f t="shared" si="4"/>
        <v>0</v>
      </c>
      <c r="AN12" s="895">
        <f t="shared" si="5"/>
        <v>0</v>
      </c>
      <c r="AQ12" s="96"/>
    </row>
    <row r="13" spans="1:48" ht="15.75" thickBot="1">
      <c r="A13" s="2253" t="s">
        <v>9</v>
      </c>
      <c r="B13" s="2180" t="s">
        <v>317</v>
      </c>
      <c r="C13" s="229">
        <v>20</v>
      </c>
      <c r="D13" s="183" t="s">
        <v>495</v>
      </c>
      <c r="E13" s="225">
        <v>12.843</v>
      </c>
      <c r="F13" s="1669">
        <v>10.282</v>
      </c>
      <c r="G13" s="2252" t="s">
        <v>926</v>
      </c>
      <c r="H13" s="87"/>
      <c r="I13" s="101"/>
      <c r="J13" s="2603" t="s">
        <v>367</v>
      </c>
      <c r="K13" s="238">
        <v>6.3</v>
      </c>
      <c r="L13" s="244">
        <v>6.3</v>
      </c>
      <c r="M13" s="87"/>
      <c r="N13" s="1085" t="s">
        <v>117</v>
      </c>
      <c r="O13" s="835">
        <f>C13</f>
        <v>20</v>
      </c>
      <c r="P13" s="1011">
        <f>C13</f>
        <v>20</v>
      </c>
      <c r="Q13" s="849">
        <f>C28</f>
        <v>20</v>
      </c>
      <c r="R13" s="1003">
        <f>C28</f>
        <v>20</v>
      </c>
      <c r="S13" s="849"/>
      <c r="T13" s="1012"/>
      <c r="U13" s="849">
        <f>O13+Q13</f>
        <v>40</v>
      </c>
      <c r="V13" s="1002">
        <f>P13+R13</f>
        <v>40</v>
      </c>
      <c r="W13" s="849">
        <f>Q13+S13</f>
        <v>20</v>
      </c>
      <c r="X13" s="1003">
        <f>R13+T13</f>
        <v>20</v>
      </c>
      <c r="Y13" s="870">
        <f t="shared" ref="Y13:Y49" si="6">O13+Q13+S13</f>
        <v>40</v>
      </c>
      <c r="Z13" s="871">
        <f t="shared" ref="Z13:Z49" si="7">P13+R13+T13</f>
        <v>40</v>
      </c>
      <c r="AB13" s="911" t="s">
        <v>327</v>
      </c>
      <c r="AC13" s="1156">
        <f>H10</f>
        <v>34.67</v>
      </c>
      <c r="AD13" s="1042">
        <f>I10</f>
        <v>34.67</v>
      </c>
      <c r="AE13" s="925"/>
      <c r="AF13" s="983"/>
      <c r="AG13" s="925">
        <f>E38</f>
        <v>2.85</v>
      </c>
      <c r="AH13" s="984">
        <f>F38</f>
        <v>2.85</v>
      </c>
      <c r="AI13" s="860">
        <f t="shared" si="0"/>
        <v>34.67</v>
      </c>
      <c r="AJ13" s="985">
        <f t="shared" si="1"/>
        <v>34.67</v>
      </c>
      <c r="AK13" s="860">
        <f t="shared" si="2"/>
        <v>2.85</v>
      </c>
      <c r="AL13" s="916">
        <f t="shared" si="3"/>
        <v>2.85</v>
      </c>
      <c r="AM13" s="873">
        <f t="shared" si="4"/>
        <v>37.520000000000003</v>
      </c>
      <c r="AN13" s="895">
        <f t="shared" si="5"/>
        <v>37.520000000000003</v>
      </c>
      <c r="AQ13" s="96"/>
    </row>
    <row r="14" spans="1:48" ht="14.25" customHeight="1" thickBot="1">
      <c r="A14" s="98"/>
      <c r="B14" s="1208"/>
      <c r="C14" s="101"/>
      <c r="D14" s="1667" t="s">
        <v>897</v>
      </c>
      <c r="E14" s="1190"/>
      <c r="F14" s="1191"/>
      <c r="G14" s="2733" t="s">
        <v>928</v>
      </c>
      <c r="H14" s="2349"/>
      <c r="I14" s="1204">
        <v>0.48299999999999998</v>
      </c>
      <c r="J14" s="237" t="s">
        <v>362</v>
      </c>
      <c r="K14" s="238">
        <v>135</v>
      </c>
      <c r="L14" s="244">
        <v>135</v>
      </c>
      <c r="M14" s="87"/>
      <c r="N14" s="872" t="s">
        <v>116</v>
      </c>
      <c r="O14" s="836">
        <f>C12</f>
        <v>50</v>
      </c>
      <c r="P14" s="1013">
        <f>C12</f>
        <v>50</v>
      </c>
      <c r="Q14" s="836">
        <f>C27</f>
        <v>20</v>
      </c>
      <c r="R14" s="1014">
        <f>C27</f>
        <v>20</v>
      </c>
      <c r="S14" s="836">
        <f>C36</f>
        <v>20</v>
      </c>
      <c r="T14" s="1013">
        <f>C36</f>
        <v>20</v>
      </c>
      <c r="U14" s="836">
        <f t="shared" ref="U14:U19" si="8">O14+Q14</f>
        <v>70</v>
      </c>
      <c r="V14" s="1005">
        <f t="shared" ref="V14:V19" si="9">P14+R14</f>
        <v>70</v>
      </c>
      <c r="W14" s="836">
        <f t="shared" ref="W14:W19" si="10">Q14+S14</f>
        <v>40</v>
      </c>
      <c r="X14" s="916">
        <f t="shared" ref="X14:X19" si="11">R14+T14</f>
        <v>40</v>
      </c>
      <c r="Y14" s="873">
        <f t="shared" si="6"/>
        <v>90</v>
      </c>
      <c r="Z14" s="874">
        <f t="shared" si="7"/>
        <v>90</v>
      </c>
      <c r="AB14" s="1070" t="s">
        <v>326</v>
      </c>
      <c r="AC14" s="932"/>
      <c r="AD14" s="991"/>
      <c r="AE14" s="932"/>
      <c r="AF14" s="992"/>
      <c r="AG14" s="932"/>
      <c r="AH14" s="993"/>
      <c r="AI14" s="861">
        <f t="shared" si="0"/>
        <v>0</v>
      </c>
      <c r="AJ14" s="994">
        <f t="shared" si="1"/>
        <v>0</v>
      </c>
      <c r="AK14" s="861">
        <f t="shared" si="2"/>
        <v>0</v>
      </c>
      <c r="AL14" s="825">
        <f t="shared" si="3"/>
        <v>0</v>
      </c>
      <c r="AM14" s="882">
        <f t="shared" si="4"/>
        <v>0</v>
      </c>
      <c r="AN14" s="896">
        <f t="shared" si="5"/>
        <v>0</v>
      </c>
      <c r="AQ14" s="96"/>
    </row>
    <row r="15" spans="1:48" ht="15" customHeight="1" thickBot="1">
      <c r="A15" s="98"/>
      <c r="B15" s="1208"/>
      <c r="C15" s="97"/>
      <c r="D15" s="2139" t="s">
        <v>88</v>
      </c>
      <c r="E15" s="634" t="s">
        <v>89</v>
      </c>
      <c r="F15" s="1216" t="s">
        <v>90</v>
      </c>
      <c r="G15" s="3181"/>
      <c r="H15" s="2254"/>
      <c r="I15" s="192"/>
      <c r="J15" s="3101"/>
      <c r="K15" s="2706"/>
      <c r="L15" s="2707"/>
      <c r="M15" s="87"/>
      <c r="N15" s="872" t="s">
        <v>74</v>
      </c>
      <c r="O15" s="836"/>
      <c r="P15" s="1015"/>
      <c r="Q15" s="836"/>
      <c r="R15" s="1005"/>
      <c r="S15" s="1105">
        <f>K37+H37</f>
        <v>6.65</v>
      </c>
      <c r="T15" s="1024">
        <f>L37+I37</f>
        <v>6.65</v>
      </c>
      <c r="U15" s="836">
        <f t="shared" si="8"/>
        <v>0</v>
      </c>
      <c r="V15" s="1005">
        <f t="shared" si="9"/>
        <v>0</v>
      </c>
      <c r="W15" s="836">
        <f t="shared" si="10"/>
        <v>6.65</v>
      </c>
      <c r="X15" s="916">
        <f t="shared" si="11"/>
        <v>6.65</v>
      </c>
      <c r="Y15" s="873">
        <f t="shared" si="6"/>
        <v>6.65</v>
      </c>
      <c r="Z15" s="874">
        <f t="shared" si="7"/>
        <v>6.65</v>
      </c>
      <c r="AB15" s="912" t="s">
        <v>312</v>
      </c>
      <c r="AC15" s="995">
        <f t="shared" ref="AC15:AG15" si="12">SUM(AC7:AC14)</f>
        <v>34.67</v>
      </c>
      <c r="AD15" s="996">
        <f t="shared" si="12"/>
        <v>34.67</v>
      </c>
      <c r="AE15" s="997">
        <f t="shared" si="12"/>
        <v>4</v>
      </c>
      <c r="AF15" s="914">
        <f>SUM(AF7:AF14)</f>
        <v>4</v>
      </c>
      <c r="AG15" s="995">
        <f t="shared" si="12"/>
        <v>2.85</v>
      </c>
      <c r="AH15" s="998">
        <f>SUM(AH7:AH14)</f>
        <v>2.85</v>
      </c>
      <c r="AI15" s="913">
        <f t="shared" si="0"/>
        <v>38.67</v>
      </c>
      <c r="AJ15" s="999">
        <f t="shared" si="1"/>
        <v>38.67</v>
      </c>
      <c r="AK15" s="913">
        <f t="shared" si="2"/>
        <v>6.85</v>
      </c>
      <c r="AL15" s="1000">
        <f t="shared" si="3"/>
        <v>6.85</v>
      </c>
      <c r="AM15" s="913">
        <f t="shared" si="4"/>
        <v>41.52</v>
      </c>
      <c r="AN15" s="914">
        <f t="shared" si="5"/>
        <v>41.52</v>
      </c>
      <c r="AQ15" s="122"/>
    </row>
    <row r="16" spans="1:48" ht="15.75" thickBot="1">
      <c r="A16" s="1223" t="s">
        <v>291</v>
      </c>
      <c r="B16" s="1224"/>
      <c r="C16" s="2255">
        <f>SUM(C9:C13)</f>
        <v>510</v>
      </c>
      <c r="D16" s="2637" t="s">
        <v>496</v>
      </c>
      <c r="E16" s="2638">
        <v>113</v>
      </c>
      <c r="F16" s="2639">
        <v>100</v>
      </c>
      <c r="G16" s="87"/>
      <c r="H16" s="87"/>
      <c r="I16" s="87"/>
      <c r="J16" s="3055"/>
      <c r="K16" s="1656"/>
      <c r="L16" s="2930"/>
      <c r="M16" s="87"/>
      <c r="N16" s="875" t="s">
        <v>303</v>
      </c>
      <c r="O16" s="837">
        <f t="shared" ref="O16:T16" si="13">AC15</f>
        <v>34.67</v>
      </c>
      <c r="P16" s="1043">
        <f t="shared" si="13"/>
        <v>34.67</v>
      </c>
      <c r="Q16" s="837">
        <f t="shared" si="13"/>
        <v>4</v>
      </c>
      <c r="R16" s="1017">
        <f t="shared" si="13"/>
        <v>4</v>
      </c>
      <c r="S16" s="837">
        <f t="shared" si="13"/>
        <v>2.85</v>
      </c>
      <c r="T16" s="1018">
        <f t="shared" si="13"/>
        <v>2.85</v>
      </c>
      <c r="U16" s="837">
        <f t="shared" si="8"/>
        <v>38.67</v>
      </c>
      <c r="V16" s="877">
        <f t="shared" si="9"/>
        <v>38.67</v>
      </c>
      <c r="W16" s="837">
        <f t="shared" si="10"/>
        <v>6.85</v>
      </c>
      <c r="X16" s="1017">
        <f t="shared" si="11"/>
        <v>6.85</v>
      </c>
      <c r="Y16" s="876">
        <f t="shared" si="6"/>
        <v>41.52</v>
      </c>
      <c r="Z16" s="877">
        <f t="shared" si="7"/>
        <v>41.52</v>
      </c>
      <c r="AB16" s="1330" t="s">
        <v>409</v>
      </c>
      <c r="AC16" s="1327"/>
      <c r="AD16" s="1331"/>
      <c r="AE16" s="1332"/>
      <c r="AF16" s="1333"/>
      <c r="AG16" s="1335"/>
      <c r="AH16" s="1336"/>
      <c r="AI16" s="862">
        <f>AC16+AE16</f>
        <v>0</v>
      </c>
      <c r="AJ16" s="1002">
        <f>AD16+AF16</f>
        <v>0</v>
      </c>
      <c r="AK16" s="862">
        <f t="shared" si="2"/>
        <v>0</v>
      </c>
      <c r="AL16" s="1003">
        <f>AF16+AH16</f>
        <v>0</v>
      </c>
      <c r="AM16" s="1071"/>
      <c r="AN16" s="1082"/>
      <c r="AQ16" s="101"/>
    </row>
    <row r="17" spans="1:43" ht="16.5" thickBot="1">
      <c r="A17" s="568"/>
      <c r="B17" s="332" t="s">
        <v>108</v>
      </c>
      <c r="C17" s="223"/>
      <c r="D17" s="2734" t="s">
        <v>964</v>
      </c>
      <c r="E17" s="1203"/>
      <c r="F17" s="1639"/>
      <c r="G17" s="1190"/>
      <c r="H17" s="1190"/>
      <c r="I17" s="1190"/>
      <c r="J17" s="3314" t="s">
        <v>968</v>
      </c>
      <c r="K17" s="3099"/>
      <c r="L17" s="3100"/>
      <c r="M17" s="87"/>
      <c r="N17" s="872" t="s">
        <v>93</v>
      </c>
      <c r="O17" s="836"/>
      <c r="P17" s="829"/>
      <c r="Q17" s="1105"/>
      <c r="R17" s="1028"/>
      <c r="S17" s="836"/>
      <c r="T17" s="1019"/>
      <c r="U17" s="836">
        <f t="shared" si="8"/>
        <v>0</v>
      </c>
      <c r="V17" s="1005">
        <f t="shared" si="9"/>
        <v>0</v>
      </c>
      <c r="W17" s="836">
        <f t="shared" si="10"/>
        <v>0</v>
      </c>
      <c r="X17" s="916">
        <f t="shared" si="11"/>
        <v>0</v>
      </c>
      <c r="Y17" s="873">
        <f t="shared" si="6"/>
        <v>0</v>
      </c>
      <c r="Z17" s="874">
        <f t="shared" si="7"/>
        <v>0</v>
      </c>
      <c r="AB17" s="890" t="s">
        <v>324</v>
      </c>
      <c r="AC17" s="711"/>
      <c r="AD17" s="1317"/>
      <c r="AE17" s="1192">
        <f>K32</f>
        <v>93</v>
      </c>
      <c r="AF17" s="1172">
        <f>L32</f>
        <v>60</v>
      </c>
      <c r="AG17" s="860"/>
      <c r="AH17" s="1319"/>
      <c r="AI17" s="860">
        <f t="shared" ref="AI17:AL20" si="14">AC17+AE17</f>
        <v>93</v>
      </c>
      <c r="AJ17" s="1005">
        <f t="shared" si="14"/>
        <v>60</v>
      </c>
      <c r="AK17" s="860">
        <f t="shared" si="14"/>
        <v>93</v>
      </c>
      <c r="AL17" s="916">
        <f t="shared" si="14"/>
        <v>60</v>
      </c>
      <c r="AM17" s="1071">
        <f t="shared" ref="AM17:AM30" si="15">AC17+AE17+AG17</f>
        <v>93</v>
      </c>
      <c r="AN17" s="1082">
        <f t="shared" ref="AN17:AN30" si="16">AD17+AF17+AH17</f>
        <v>60</v>
      </c>
      <c r="AQ17" s="106"/>
    </row>
    <row r="18" spans="1:43" ht="15.75" thickBot="1">
      <c r="A18" s="2221" t="s">
        <v>873</v>
      </c>
      <c r="B18" s="2583" t="s">
        <v>1000</v>
      </c>
      <c r="C18" s="635">
        <v>60</v>
      </c>
      <c r="D18" s="2736" t="s">
        <v>88</v>
      </c>
      <c r="E18" s="2737" t="s">
        <v>89</v>
      </c>
      <c r="F18" s="2738" t="s">
        <v>90</v>
      </c>
      <c r="G18" s="2736" t="s">
        <v>88</v>
      </c>
      <c r="H18" s="2737" t="s">
        <v>89</v>
      </c>
      <c r="I18" s="2739" t="s">
        <v>90</v>
      </c>
      <c r="J18" s="2725" t="s">
        <v>88</v>
      </c>
      <c r="K18" s="156" t="s">
        <v>89</v>
      </c>
      <c r="L18" s="2701" t="s">
        <v>90</v>
      </c>
      <c r="M18" s="87"/>
      <c r="N18" s="408" t="s">
        <v>43</v>
      </c>
      <c r="O18" s="836"/>
      <c r="P18" s="829"/>
      <c r="Q18" s="1105">
        <f>E19</f>
        <v>90</v>
      </c>
      <c r="R18" s="1028">
        <f>F19</f>
        <v>67.5</v>
      </c>
      <c r="S18" s="836"/>
      <c r="T18" s="1019"/>
      <c r="U18" s="836">
        <f t="shared" si="8"/>
        <v>90</v>
      </c>
      <c r="V18" s="1005">
        <f t="shared" si="9"/>
        <v>67.5</v>
      </c>
      <c r="W18" s="836">
        <f t="shared" si="10"/>
        <v>90</v>
      </c>
      <c r="X18" s="916">
        <f t="shared" si="11"/>
        <v>67.5</v>
      </c>
      <c r="Y18" s="873">
        <f t="shared" si="6"/>
        <v>90</v>
      </c>
      <c r="Z18" s="874">
        <f t="shared" si="7"/>
        <v>67.5</v>
      </c>
      <c r="AB18" s="889" t="s">
        <v>229</v>
      </c>
      <c r="AC18" s="711"/>
      <c r="AD18" s="1096"/>
      <c r="AE18" s="860"/>
      <c r="AF18" s="1004"/>
      <c r="AG18" s="860"/>
      <c r="AH18" s="1319"/>
      <c r="AI18" s="860">
        <f t="shared" si="14"/>
        <v>0</v>
      </c>
      <c r="AJ18" s="1005">
        <f t="shared" si="14"/>
        <v>0</v>
      </c>
      <c r="AK18" s="860">
        <f t="shared" si="14"/>
        <v>0</v>
      </c>
      <c r="AL18" s="916">
        <f t="shared" si="14"/>
        <v>0</v>
      </c>
      <c r="AM18" s="1071">
        <f t="shared" si="15"/>
        <v>0</v>
      </c>
      <c r="AN18" s="1082">
        <f t="shared" si="16"/>
        <v>0</v>
      </c>
      <c r="AQ18" s="106"/>
    </row>
    <row r="19" spans="1:43" ht="14.25" customHeight="1">
      <c r="A19" s="2740" t="s">
        <v>636</v>
      </c>
      <c r="B19" s="258" t="s">
        <v>635</v>
      </c>
      <c r="C19" s="635">
        <v>200</v>
      </c>
      <c r="D19" s="126" t="s">
        <v>626</v>
      </c>
      <c r="E19" s="1491">
        <v>90</v>
      </c>
      <c r="F19" s="2151">
        <v>67.5</v>
      </c>
      <c r="G19" s="2742" t="s">
        <v>641</v>
      </c>
      <c r="H19" s="125">
        <v>4</v>
      </c>
      <c r="I19" s="2743">
        <v>4</v>
      </c>
      <c r="J19" s="2637" t="s">
        <v>125</v>
      </c>
      <c r="K19" s="2744" t="s">
        <v>921</v>
      </c>
      <c r="L19" s="3095">
        <v>117.3</v>
      </c>
      <c r="M19" s="87"/>
      <c r="N19" s="1396" t="s">
        <v>415</v>
      </c>
      <c r="O19" s="838">
        <f t="shared" ref="O19:T19" si="17">AC30</f>
        <v>133.78899999999999</v>
      </c>
      <c r="P19" s="1020">
        <f t="shared" si="17"/>
        <v>117.232</v>
      </c>
      <c r="Q19" s="1398">
        <f t="shared" si="17"/>
        <v>107.8</v>
      </c>
      <c r="R19" s="1399">
        <f t="shared" si="17"/>
        <v>72</v>
      </c>
      <c r="S19" s="838">
        <f t="shared" si="17"/>
        <v>61.375</v>
      </c>
      <c r="T19" s="1022">
        <f t="shared" si="17"/>
        <v>49.381</v>
      </c>
      <c r="U19" s="838">
        <f t="shared" si="8"/>
        <v>241.589</v>
      </c>
      <c r="V19" s="879">
        <f t="shared" si="9"/>
        <v>189.232</v>
      </c>
      <c r="W19" s="838">
        <f t="shared" si="10"/>
        <v>169.17500000000001</v>
      </c>
      <c r="X19" s="1021">
        <f t="shared" si="11"/>
        <v>121.381</v>
      </c>
      <c r="Y19" s="878">
        <f t="shared" si="6"/>
        <v>302.964</v>
      </c>
      <c r="Z19" s="879">
        <f t="shared" si="7"/>
        <v>238.613</v>
      </c>
      <c r="AB19" s="891" t="s">
        <v>355</v>
      </c>
      <c r="AC19" s="711"/>
      <c r="AD19" s="1097"/>
      <c r="AE19" s="860"/>
      <c r="AF19" s="1004"/>
      <c r="AG19" s="861"/>
      <c r="AH19" s="1320"/>
      <c r="AI19" s="861">
        <f t="shared" si="14"/>
        <v>0</v>
      </c>
      <c r="AJ19" s="1007">
        <f t="shared" si="14"/>
        <v>0</v>
      </c>
      <c r="AK19" s="861">
        <f t="shared" si="14"/>
        <v>0</v>
      </c>
      <c r="AL19" s="825">
        <f t="shared" si="14"/>
        <v>0</v>
      </c>
      <c r="AM19" s="1071">
        <f t="shared" si="15"/>
        <v>0</v>
      </c>
      <c r="AN19" s="1082">
        <f t="shared" si="16"/>
        <v>0</v>
      </c>
      <c r="AQ19" s="205"/>
    </row>
    <row r="20" spans="1:43" ht="15" customHeight="1">
      <c r="A20" s="98"/>
      <c r="B20" s="3337" t="s">
        <v>644</v>
      </c>
      <c r="C20" s="3268"/>
      <c r="D20" s="183" t="s">
        <v>513</v>
      </c>
      <c r="E20" s="224">
        <v>10</v>
      </c>
      <c r="F20" s="1209">
        <v>8</v>
      </c>
      <c r="G20" s="240" t="s">
        <v>81</v>
      </c>
      <c r="H20" s="224">
        <v>4</v>
      </c>
      <c r="I20" s="1489">
        <v>4</v>
      </c>
      <c r="J20" s="184" t="s">
        <v>384</v>
      </c>
      <c r="K20" s="2745">
        <v>73.099999999999994</v>
      </c>
      <c r="L20" s="2746">
        <v>73.099999999999994</v>
      </c>
      <c r="M20" s="87"/>
      <c r="N20" s="1397" t="s">
        <v>416</v>
      </c>
      <c r="O20" s="838">
        <f t="shared" ref="O20:T20" si="18">AC37</f>
        <v>3.7040000000000002</v>
      </c>
      <c r="P20" s="1020">
        <f t="shared" si="18"/>
        <v>3.7040000000000002</v>
      </c>
      <c r="Q20" s="838">
        <f t="shared" si="18"/>
        <v>20</v>
      </c>
      <c r="R20" s="1021">
        <f t="shared" si="18"/>
        <v>17.91</v>
      </c>
      <c r="S20" s="838">
        <f t="shared" si="18"/>
        <v>0</v>
      </c>
      <c r="T20" s="1022">
        <f t="shared" si="18"/>
        <v>0</v>
      </c>
      <c r="U20" s="838">
        <f t="shared" ref="U20:X21" si="19">O20+Q20</f>
        <v>23.704000000000001</v>
      </c>
      <c r="V20" s="879">
        <f t="shared" si="19"/>
        <v>21.614000000000001</v>
      </c>
      <c r="W20" s="838">
        <f t="shared" si="19"/>
        <v>20</v>
      </c>
      <c r="X20" s="1021">
        <f t="shared" si="19"/>
        <v>17.91</v>
      </c>
      <c r="Y20" s="878">
        <f t="shared" si="6"/>
        <v>23.704000000000001</v>
      </c>
      <c r="Z20" s="879">
        <f t="shared" si="7"/>
        <v>21.614000000000001</v>
      </c>
      <c r="AB20" s="891" t="s">
        <v>286</v>
      </c>
      <c r="AC20" s="857"/>
      <c r="AD20" s="1318"/>
      <c r="AE20" s="859"/>
      <c r="AF20" s="1001"/>
      <c r="AG20" s="860"/>
      <c r="AH20" s="1319"/>
      <c r="AI20" s="860">
        <f t="shared" si="14"/>
        <v>0</v>
      </c>
      <c r="AJ20" s="1005">
        <f t="shared" si="14"/>
        <v>0</v>
      </c>
      <c r="AK20" s="860">
        <f t="shared" si="14"/>
        <v>0</v>
      </c>
      <c r="AL20" s="916">
        <f t="shared" si="14"/>
        <v>0</v>
      </c>
      <c r="AM20" s="1071">
        <f t="shared" si="15"/>
        <v>0</v>
      </c>
      <c r="AN20" s="1082">
        <f t="shared" si="16"/>
        <v>0</v>
      </c>
      <c r="AQ20" s="205"/>
    </row>
    <row r="21" spans="1:43" ht="13.5" customHeight="1">
      <c r="A21" s="1629" t="s">
        <v>723</v>
      </c>
      <c r="B21" s="3338" t="s">
        <v>924</v>
      </c>
      <c r="C21" s="635">
        <v>195</v>
      </c>
      <c r="D21" s="2747" t="s">
        <v>637</v>
      </c>
      <c r="E21" s="1675"/>
      <c r="F21" s="1675"/>
      <c r="G21" s="240" t="s">
        <v>363</v>
      </c>
      <c r="H21" s="224">
        <v>0.4</v>
      </c>
      <c r="I21" s="1204">
        <v>0.4</v>
      </c>
      <c r="J21" s="184" t="s">
        <v>852</v>
      </c>
      <c r="K21" s="2748">
        <v>33.18</v>
      </c>
      <c r="L21" s="2746">
        <v>31.88</v>
      </c>
      <c r="M21" s="87"/>
      <c r="N21" s="872" t="s">
        <v>66</v>
      </c>
      <c r="O21" s="839">
        <f t="shared" ref="O21:T21" si="20">AC45</f>
        <v>8.57</v>
      </c>
      <c r="P21" s="1023">
        <f t="shared" si="20"/>
        <v>7.5</v>
      </c>
      <c r="Q21" s="1105">
        <f t="shared" si="20"/>
        <v>119.175</v>
      </c>
      <c r="R21" s="916">
        <f t="shared" si="20"/>
        <v>105</v>
      </c>
      <c r="S21" s="839">
        <f t="shared" si="20"/>
        <v>0</v>
      </c>
      <c r="T21" s="1019">
        <f t="shared" si="20"/>
        <v>0</v>
      </c>
      <c r="U21" s="839">
        <f t="shared" si="19"/>
        <v>127.745</v>
      </c>
      <c r="V21" s="1005">
        <f t="shared" si="19"/>
        <v>112.5</v>
      </c>
      <c r="W21" s="1134">
        <f t="shared" si="19"/>
        <v>119.175</v>
      </c>
      <c r="X21" s="916">
        <f t="shared" si="19"/>
        <v>105</v>
      </c>
      <c r="Y21" s="3260">
        <f t="shared" si="6"/>
        <v>127.745</v>
      </c>
      <c r="Z21" s="874">
        <f t="shared" si="7"/>
        <v>112.5</v>
      </c>
      <c r="AB21" s="1173" t="s">
        <v>364</v>
      </c>
      <c r="AC21" s="711"/>
      <c r="AD21" s="1317"/>
      <c r="AE21" s="860"/>
      <c r="AF21" s="1004"/>
      <c r="AG21" s="860"/>
      <c r="AH21" s="1319"/>
      <c r="AI21" s="860">
        <f t="shared" ref="AI21:AI22" si="21">AC21+AE21</f>
        <v>0</v>
      </c>
      <c r="AJ21" s="1005">
        <f t="shared" ref="AJ21:AJ22" si="22">AD21+AF21</f>
        <v>0</v>
      </c>
      <c r="AK21" s="860">
        <f t="shared" ref="AK21:AK22" si="23">AE21+AG21</f>
        <v>0</v>
      </c>
      <c r="AL21" s="916">
        <f t="shared" ref="AL21:AL22" si="24">AF21+AH21</f>
        <v>0</v>
      </c>
      <c r="AM21" s="1071">
        <f t="shared" si="15"/>
        <v>0</v>
      </c>
      <c r="AN21" s="1082">
        <f t="shared" si="16"/>
        <v>0</v>
      </c>
      <c r="AQ21" s="99"/>
    </row>
    <row r="22" spans="1:43">
      <c r="A22" s="525"/>
      <c r="B22" s="3335" t="s">
        <v>890</v>
      </c>
      <c r="C22" s="1884">
        <v>5</v>
      </c>
      <c r="D22" s="183" t="s">
        <v>638</v>
      </c>
      <c r="E22" s="224">
        <v>20</v>
      </c>
      <c r="F22" s="1209">
        <v>17.91</v>
      </c>
      <c r="G22" s="1222" t="s">
        <v>134</v>
      </c>
      <c r="H22" s="2745">
        <v>8.0000000000000002E-3</v>
      </c>
      <c r="I22" s="2749">
        <v>8.0000000000000002E-3</v>
      </c>
      <c r="J22" s="2699" t="s">
        <v>922</v>
      </c>
      <c r="K22" s="101"/>
      <c r="L22" s="97"/>
      <c r="M22" s="87"/>
      <c r="N22" s="880" t="s">
        <v>92</v>
      </c>
      <c r="O22" s="839">
        <f t="shared" ref="O22:T22" si="25">AC49</f>
        <v>0</v>
      </c>
      <c r="P22" s="829">
        <f t="shared" si="25"/>
        <v>0</v>
      </c>
      <c r="Q22" s="839">
        <f t="shared" si="25"/>
        <v>0</v>
      </c>
      <c r="R22" s="1005">
        <f t="shared" si="25"/>
        <v>0</v>
      </c>
      <c r="S22" s="839">
        <f t="shared" si="25"/>
        <v>0</v>
      </c>
      <c r="T22" s="1019">
        <f t="shared" si="25"/>
        <v>0</v>
      </c>
      <c r="U22" s="836">
        <f t="shared" ref="U22:U44" si="26">O22+Q22</f>
        <v>0</v>
      </c>
      <c r="V22" s="1005">
        <f t="shared" ref="V22:V49" si="27">P22+R22</f>
        <v>0</v>
      </c>
      <c r="W22" s="836">
        <f t="shared" ref="W22:W47" si="28">Q22+S22</f>
        <v>0</v>
      </c>
      <c r="X22" s="916">
        <f t="shared" ref="X22:X49" si="29">R22+T22</f>
        <v>0</v>
      </c>
      <c r="Y22" s="873">
        <f t="shared" si="6"/>
        <v>0</v>
      </c>
      <c r="Z22" s="874">
        <f t="shared" si="7"/>
        <v>0</v>
      </c>
      <c r="AB22" s="890" t="s">
        <v>365</v>
      </c>
      <c r="AC22" s="711"/>
      <c r="AD22" s="1096"/>
      <c r="AE22" s="860"/>
      <c r="AF22" s="1004"/>
      <c r="AG22" s="860"/>
      <c r="AH22" s="1319"/>
      <c r="AI22" s="860">
        <f t="shared" si="21"/>
        <v>0</v>
      </c>
      <c r="AJ22" s="1005">
        <f t="shared" si="22"/>
        <v>0</v>
      </c>
      <c r="AK22" s="860">
        <f t="shared" si="23"/>
        <v>0</v>
      </c>
      <c r="AL22" s="916">
        <f t="shared" si="24"/>
        <v>0</v>
      </c>
      <c r="AM22" s="1071">
        <f t="shared" si="15"/>
        <v>0</v>
      </c>
      <c r="AN22" s="1082">
        <f t="shared" si="16"/>
        <v>0</v>
      </c>
      <c r="AQ22" s="106"/>
    </row>
    <row r="23" spans="1:43" ht="14.25" customHeight="1">
      <c r="A23" s="3132" t="s">
        <v>366</v>
      </c>
      <c r="B23" s="3339" t="s">
        <v>516</v>
      </c>
      <c r="C23" s="1556">
        <v>200</v>
      </c>
      <c r="D23" s="2747" t="s">
        <v>639</v>
      </c>
      <c r="E23" s="1675"/>
      <c r="F23" s="1675"/>
      <c r="G23" s="240" t="s">
        <v>76</v>
      </c>
      <c r="H23" s="224">
        <v>150</v>
      </c>
      <c r="I23" s="1489"/>
      <c r="J23" s="2697" t="s">
        <v>77</v>
      </c>
      <c r="K23" s="224">
        <v>5.87</v>
      </c>
      <c r="L23" s="1219">
        <v>5.87</v>
      </c>
      <c r="M23" s="87"/>
      <c r="N23" s="230" t="s">
        <v>805</v>
      </c>
      <c r="O23" s="836"/>
      <c r="P23" s="829"/>
      <c r="Q23" s="836"/>
      <c r="R23" s="916"/>
      <c r="S23" s="836">
        <f>C34</f>
        <v>200</v>
      </c>
      <c r="T23" s="1019">
        <f>C34</f>
        <v>200</v>
      </c>
      <c r="U23" s="836">
        <f t="shared" si="26"/>
        <v>0</v>
      </c>
      <c r="V23" s="1005">
        <f t="shared" si="27"/>
        <v>0</v>
      </c>
      <c r="W23" s="836">
        <f t="shared" si="28"/>
        <v>200</v>
      </c>
      <c r="X23" s="916">
        <f t="shared" si="29"/>
        <v>200</v>
      </c>
      <c r="Y23" s="873">
        <f t="shared" si="6"/>
        <v>200</v>
      </c>
      <c r="Z23" s="874">
        <f t="shared" si="7"/>
        <v>200</v>
      </c>
      <c r="AB23" s="891" t="s">
        <v>109</v>
      </c>
      <c r="AC23" s="711"/>
      <c r="AD23" s="1096"/>
      <c r="AE23" s="860"/>
      <c r="AF23" s="1004"/>
      <c r="AG23" s="860">
        <f>E36</f>
        <v>53.865000000000002</v>
      </c>
      <c r="AH23" s="1319">
        <f>F36</f>
        <v>43.110999999999997</v>
      </c>
      <c r="AI23" s="860">
        <f t="shared" ref="AI23:AL30" si="30">AC23+AE23</f>
        <v>0</v>
      </c>
      <c r="AJ23" s="1005">
        <f t="shared" si="30"/>
        <v>0</v>
      </c>
      <c r="AK23" s="860">
        <f t="shared" si="30"/>
        <v>53.865000000000002</v>
      </c>
      <c r="AL23" s="916">
        <f t="shared" si="30"/>
        <v>43.110999999999997</v>
      </c>
      <c r="AM23" s="1071">
        <f t="shared" si="15"/>
        <v>53.865000000000002</v>
      </c>
      <c r="AN23" s="1082">
        <f t="shared" si="16"/>
        <v>43.110999999999997</v>
      </c>
    </row>
    <row r="24" spans="1:43" ht="15" customHeight="1">
      <c r="A24" s="525"/>
      <c r="B24" s="165" t="s">
        <v>679</v>
      </c>
      <c r="C24" s="1647"/>
      <c r="D24" s="183" t="s">
        <v>133</v>
      </c>
      <c r="E24" s="224">
        <v>4.8</v>
      </c>
      <c r="F24" s="1209">
        <v>4</v>
      </c>
      <c r="G24" s="240" t="s">
        <v>551</v>
      </c>
      <c r="H24" s="1675"/>
      <c r="I24" s="1489">
        <v>0.6</v>
      </c>
      <c r="J24" s="183" t="s">
        <v>363</v>
      </c>
      <c r="K24" s="225">
        <v>0.5</v>
      </c>
      <c r="L24" s="1207">
        <v>0.5</v>
      </c>
      <c r="M24" s="87"/>
      <c r="N24" s="408" t="s">
        <v>315</v>
      </c>
      <c r="O24" s="836">
        <f t="shared" ref="O24:T24" si="31">AC52</f>
        <v>0</v>
      </c>
      <c r="P24" s="829">
        <f t="shared" si="31"/>
        <v>0</v>
      </c>
      <c r="Q24" s="836">
        <f t="shared" si="31"/>
        <v>0</v>
      </c>
      <c r="R24" s="916">
        <f t="shared" si="31"/>
        <v>0</v>
      </c>
      <c r="S24" s="836">
        <f t="shared" si="31"/>
        <v>30.245999999999999</v>
      </c>
      <c r="T24" s="1019">
        <f t="shared" si="31"/>
        <v>27.2</v>
      </c>
      <c r="U24" s="836">
        <f t="shared" si="26"/>
        <v>0</v>
      </c>
      <c r="V24" s="1005">
        <f t="shared" si="27"/>
        <v>0</v>
      </c>
      <c r="W24" s="836">
        <f t="shared" si="28"/>
        <v>30.245999999999999</v>
      </c>
      <c r="X24" s="916">
        <f t="shared" si="29"/>
        <v>27.2</v>
      </c>
      <c r="Y24" s="873">
        <f t="shared" si="6"/>
        <v>30.245999999999999</v>
      </c>
      <c r="Z24" s="874">
        <f t="shared" si="7"/>
        <v>27.2</v>
      </c>
      <c r="AB24" s="891" t="s">
        <v>79</v>
      </c>
      <c r="AC24" s="711">
        <f>E12</f>
        <v>7.9459999999999997</v>
      </c>
      <c r="AD24" s="1108">
        <f>F12</f>
        <v>6.95</v>
      </c>
      <c r="AE24" s="860">
        <f>E24</f>
        <v>4.8</v>
      </c>
      <c r="AF24" s="1004">
        <f>F24</f>
        <v>4</v>
      </c>
      <c r="AG24" s="860">
        <f>E40</f>
        <v>7.51</v>
      </c>
      <c r="AH24" s="1319">
        <f>F40</f>
        <v>6.27</v>
      </c>
      <c r="AI24" s="860">
        <f t="shared" si="30"/>
        <v>12.745999999999999</v>
      </c>
      <c r="AJ24" s="1005">
        <f t="shared" si="30"/>
        <v>10.95</v>
      </c>
      <c r="AK24" s="860">
        <f t="shared" si="30"/>
        <v>12.309999999999999</v>
      </c>
      <c r="AL24" s="916">
        <f t="shared" si="30"/>
        <v>10.27</v>
      </c>
      <c r="AM24" s="1071">
        <f t="shared" si="15"/>
        <v>20.256</v>
      </c>
      <c r="AN24" s="1082">
        <f t="shared" si="16"/>
        <v>17.22</v>
      </c>
    </row>
    <row r="25" spans="1:43" ht="14.25" customHeight="1" thickBot="1">
      <c r="A25" s="2221" t="s">
        <v>9</v>
      </c>
      <c r="B25" s="1442" t="s">
        <v>722</v>
      </c>
      <c r="C25" s="1885">
        <v>20</v>
      </c>
      <c r="D25" s="2750" t="s">
        <v>640</v>
      </c>
      <c r="E25" s="2751"/>
      <c r="F25" s="2751"/>
      <c r="G25" s="1278" t="s">
        <v>84</v>
      </c>
      <c r="H25" s="2752">
        <v>5</v>
      </c>
      <c r="I25" s="2753">
        <v>5</v>
      </c>
      <c r="J25" s="3136" t="s">
        <v>946</v>
      </c>
      <c r="K25" s="11"/>
      <c r="L25" s="68"/>
      <c r="M25" s="378"/>
      <c r="N25" s="872" t="s">
        <v>316</v>
      </c>
      <c r="O25" s="836">
        <f t="shared" ref="O25:T25" si="32">AC56</f>
        <v>98.102000000000004</v>
      </c>
      <c r="P25" s="1023">
        <f t="shared" si="32"/>
        <v>87.5</v>
      </c>
      <c r="Q25" s="836">
        <f t="shared" si="32"/>
        <v>0</v>
      </c>
      <c r="R25" s="1005">
        <f t="shared" si="32"/>
        <v>0</v>
      </c>
      <c r="S25" s="836">
        <f t="shared" si="32"/>
        <v>0</v>
      </c>
      <c r="T25" s="1024">
        <f t="shared" si="32"/>
        <v>0</v>
      </c>
      <c r="U25" s="836">
        <f t="shared" si="26"/>
        <v>98.102000000000004</v>
      </c>
      <c r="V25" s="1005">
        <f t="shared" si="27"/>
        <v>87.5</v>
      </c>
      <c r="W25" s="836">
        <f t="shared" si="28"/>
        <v>0</v>
      </c>
      <c r="X25" s="916">
        <f t="shared" si="29"/>
        <v>0</v>
      </c>
      <c r="Y25" s="873">
        <f t="shared" si="6"/>
        <v>98.102000000000004</v>
      </c>
      <c r="Z25" s="874">
        <f t="shared" si="7"/>
        <v>87.5</v>
      </c>
      <c r="AB25" s="891" t="s">
        <v>64</v>
      </c>
      <c r="AC25" s="711">
        <f>E13</f>
        <v>12.843</v>
      </c>
      <c r="AD25" s="1098">
        <f>F13</f>
        <v>10.282</v>
      </c>
      <c r="AE25" s="860">
        <f>E20</f>
        <v>10</v>
      </c>
      <c r="AF25" s="1004">
        <f>F20</f>
        <v>8</v>
      </c>
      <c r="AG25" s="860"/>
      <c r="AH25" s="1319"/>
      <c r="AI25" s="860">
        <f t="shared" si="30"/>
        <v>22.843</v>
      </c>
      <c r="AJ25" s="1005">
        <f t="shared" si="30"/>
        <v>18.282</v>
      </c>
      <c r="AK25" s="860">
        <f t="shared" si="30"/>
        <v>10</v>
      </c>
      <c r="AL25" s="916">
        <f t="shared" si="30"/>
        <v>8</v>
      </c>
      <c r="AM25" s="1071">
        <f t="shared" si="15"/>
        <v>22.843</v>
      </c>
      <c r="AN25" s="1082">
        <f t="shared" si="16"/>
        <v>18.282</v>
      </c>
    </row>
    <row r="26" spans="1:43" ht="14.25" customHeight="1" thickBot="1">
      <c r="A26" s="98"/>
      <c r="B26" s="1440" t="s">
        <v>1014</v>
      </c>
      <c r="C26" s="97"/>
      <c r="D26" s="2754" t="s">
        <v>874</v>
      </c>
      <c r="E26" s="1190"/>
      <c r="F26" s="1190"/>
      <c r="G26" s="1190"/>
      <c r="H26" s="1190"/>
      <c r="I26" s="1190"/>
      <c r="J26" s="3140" t="s">
        <v>969</v>
      </c>
      <c r="K26" s="259"/>
      <c r="L26" s="3141"/>
      <c r="M26" s="375"/>
      <c r="N26" s="872" t="s">
        <v>106</v>
      </c>
      <c r="O26" s="836"/>
      <c r="P26" s="829"/>
      <c r="Q26" s="836"/>
      <c r="R26" s="916"/>
      <c r="S26" s="836"/>
      <c r="T26" s="1019"/>
      <c r="U26" s="836">
        <f t="shared" si="26"/>
        <v>0</v>
      </c>
      <c r="V26" s="1005">
        <f t="shared" si="27"/>
        <v>0</v>
      </c>
      <c r="W26" s="836">
        <f t="shared" si="28"/>
        <v>0</v>
      </c>
      <c r="X26" s="916">
        <f t="shared" si="29"/>
        <v>0</v>
      </c>
      <c r="Y26" s="873">
        <f t="shared" si="6"/>
        <v>0</v>
      </c>
      <c r="Z26" s="874">
        <f t="shared" si="7"/>
        <v>0</v>
      </c>
      <c r="AB26" s="891" t="s">
        <v>69</v>
      </c>
      <c r="AC26" s="711"/>
      <c r="AD26" s="1096"/>
      <c r="AE26" s="860"/>
      <c r="AF26" s="1004"/>
      <c r="AG26" s="860"/>
      <c r="AH26" s="1319"/>
      <c r="AI26" s="860">
        <f t="shared" si="30"/>
        <v>0</v>
      </c>
      <c r="AJ26" s="1005">
        <f t="shared" si="30"/>
        <v>0</v>
      </c>
      <c r="AK26" s="860">
        <f t="shared" si="30"/>
        <v>0</v>
      </c>
      <c r="AL26" s="916">
        <f t="shared" si="30"/>
        <v>0</v>
      </c>
      <c r="AM26" s="1071">
        <f t="shared" si="15"/>
        <v>0</v>
      </c>
      <c r="AN26" s="1082">
        <f t="shared" si="16"/>
        <v>0</v>
      </c>
    </row>
    <row r="27" spans="1:43" ht="17.25" customHeight="1" thickBot="1">
      <c r="A27" s="2221" t="s">
        <v>9</v>
      </c>
      <c r="B27" s="240" t="s">
        <v>10</v>
      </c>
      <c r="C27" s="229">
        <v>20</v>
      </c>
      <c r="D27" s="2736" t="s">
        <v>88</v>
      </c>
      <c r="E27" s="2737" t="s">
        <v>89</v>
      </c>
      <c r="F27" s="2738" t="s">
        <v>90</v>
      </c>
      <c r="G27" s="2736" t="s">
        <v>88</v>
      </c>
      <c r="H27" s="2737" t="s">
        <v>89</v>
      </c>
      <c r="I27" s="2739" t="s">
        <v>90</v>
      </c>
      <c r="J27" s="2697" t="s">
        <v>77</v>
      </c>
      <c r="K27" s="224">
        <v>5</v>
      </c>
      <c r="L27" s="1219">
        <v>5</v>
      </c>
      <c r="M27" s="87"/>
      <c r="N27" s="872" t="s">
        <v>62</v>
      </c>
      <c r="O27" s="836"/>
      <c r="P27" s="829"/>
      <c r="Q27" s="836"/>
      <c r="R27" s="916"/>
      <c r="S27" s="836"/>
      <c r="T27" s="1019"/>
      <c r="U27" s="836">
        <f t="shared" si="26"/>
        <v>0</v>
      </c>
      <c r="V27" s="1005">
        <f t="shared" si="27"/>
        <v>0</v>
      </c>
      <c r="W27" s="836">
        <f t="shared" si="28"/>
        <v>0</v>
      </c>
      <c r="X27" s="916">
        <f t="shared" si="29"/>
        <v>0</v>
      </c>
      <c r="Y27" s="873">
        <f t="shared" si="6"/>
        <v>0</v>
      </c>
      <c r="Z27" s="874">
        <f t="shared" si="7"/>
        <v>0</v>
      </c>
      <c r="AB27" s="891" t="s">
        <v>113</v>
      </c>
      <c r="AC27" s="711">
        <f>E16</f>
        <v>113</v>
      </c>
      <c r="AD27" s="1099">
        <f>F16</f>
        <v>100</v>
      </c>
      <c r="AE27" s="860"/>
      <c r="AF27" s="1004"/>
      <c r="AG27" s="860"/>
      <c r="AH27" s="1319"/>
      <c r="AI27" s="860">
        <f t="shared" si="30"/>
        <v>113</v>
      </c>
      <c r="AJ27" s="1005">
        <f t="shared" si="30"/>
        <v>100</v>
      </c>
      <c r="AK27" s="860">
        <f t="shared" si="30"/>
        <v>0</v>
      </c>
      <c r="AL27" s="916">
        <f t="shared" si="30"/>
        <v>0</v>
      </c>
      <c r="AM27" s="1071">
        <f t="shared" si="15"/>
        <v>113</v>
      </c>
      <c r="AN27" s="1082">
        <f t="shared" si="16"/>
        <v>100</v>
      </c>
    </row>
    <row r="28" spans="1:43" ht="14.25" customHeight="1">
      <c r="A28" s="2221" t="s">
        <v>9</v>
      </c>
      <c r="B28" s="240" t="s">
        <v>317</v>
      </c>
      <c r="C28" s="229">
        <v>20</v>
      </c>
      <c r="D28" s="2393" t="s">
        <v>516</v>
      </c>
      <c r="E28" s="1491">
        <v>3.5</v>
      </c>
      <c r="F28" s="2151">
        <v>3.5</v>
      </c>
      <c r="G28" s="1205" t="s">
        <v>57</v>
      </c>
      <c r="H28" s="125">
        <v>200</v>
      </c>
      <c r="I28" s="2760">
        <v>200</v>
      </c>
      <c r="J28" s="3136" t="s">
        <v>947</v>
      </c>
      <c r="K28" s="11"/>
      <c r="L28" s="68"/>
      <c r="M28" s="1045"/>
      <c r="N28" s="872" t="s">
        <v>57</v>
      </c>
      <c r="O28" s="836"/>
      <c r="P28" s="1023"/>
      <c r="Q28" s="1105">
        <f>K20+H28</f>
        <v>273.10000000000002</v>
      </c>
      <c r="R28" s="1005">
        <f>L20+I28</f>
        <v>273.10000000000002</v>
      </c>
      <c r="S28" s="1134">
        <f>K39</f>
        <v>15.1</v>
      </c>
      <c r="T28" s="1016">
        <f>L39</f>
        <v>15.1</v>
      </c>
      <c r="U28" s="836">
        <f t="shared" si="26"/>
        <v>273.10000000000002</v>
      </c>
      <c r="V28" s="1005">
        <f t="shared" si="27"/>
        <v>273.10000000000002</v>
      </c>
      <c r="W28" s="836">
        <f t="shared" si="28"/>
        <v>288.20000000000005</v>
      </c>
      <c r="X28" s="916">
        <f t="shared" si="29"/>
        <v>288.20000000000005</v>
      </c>
      <c r="Y28" s="873">
        <f t="shared" si="6"/>
        <v>288.20000000000005</v>
      </c>
      <c r="Z28" s="874">
        <f t="shared" si="7"/>
        <v>288.20000000000005</v>
      </c>
      <c r="AB28" s="891" t="s">
        <v>111</v>
      </c>
      <c r="AC28" s="711"/>
      <c r="AD28" s="1100"/>
      <c r="AE28" s="860"/>
      <c r="AF28" s="1004"/>
      <c r="AG28" s="860"/>
      <c r="AH28" s="1319"/>
      <c r="AI28" s="860">
        <f t="shared" si="30"/>
        <v>0</v>
      </c>
      <c r="AJ28" s="1005">
        <f t="shared" si="30"/>
        <v>0</v>
      </c>
      <c r="AK28" s="860">
        <f t="shared" si="30"/>
        <v>0</v>
      </c>
      <c r="AL28" s="916">
        <f t="shared" si="30"/>
        <v>0</v>
      </c>
      <c r="AM28" s="1071">
        <f t="shared" si="15"/>
        <v>0</v>
      </c>
      <c r="AN28" s="1082">
        <f t="shared" si="16"/>
        <v>0</v>
      </c>
    </row>
    <row r="29" spans="1:43" ht="15" customHeight="1" thickBot="1">
      <c r="A29" s="2758" t="s">
        <v>373</v>
      </c>
      <c r="B29" s="240" t="s">
        <v>1002</v>
      </c>
      <c r="C29" s="229">
        <v>105</v>
      </c>
      <c r="D29" s="2761" t="s">
        <v>367</v>
      </c>
      <c r="E29" s="1213">
        <v>15</v>
      </c>
      <c r="F29" s="2762">
        <v>15</v>
      </c>
      <c r="G29" s="1278" t="s">
        <v>362</v>
      </c>
      <c r="H29" s="1213">
        <v>20</v>
      </c>
      <c r="I29" s="2753">
        <v>20</v>
      </c>
      <c r="J29" s="227"/>
      <c r="K29" s="3142"/>
      <c r="L29" s="3143"/>
      <c r="M29" s="87"/>
      <c r="N29" s="872" t="s">
        <v>121</v>
      </c>
      <c r="O29" s="836"/>
      <c r="P29" s="829"/>
      <c r="Q29" s="836"/>
      <c r="R29" s="916"/>
      <c r="S29" s="836"/>
      <c r="T29" s="1019"/>
      <c r="U29" s="836">
        <f t="shared" si="26"/>
        <v>0</v>
      </c>
      <c r="V29" s="1005">
        <f t="shared" si="27"/>
        <v>0</v>
      </c>
      <c r="W29" s="836">
        <f t="shared" si="28"/>
        <v>0</v>
      </c>
      <c r="X29" s="916">
        <f t="shared" si="29"/>
        <v>0</v>
      </c>
      <c r="Y29" s="873">
        <f t="shared" si="6"/>
        <v>0</v>
      </c>
      <c r="Z29" s="881">
        <f t="shared" si="7"/>
        <v>0</v>
      </c>
      <c r="AB29" s="2262" t="s">
        <v>497</v>
      </c>
      <c r="AC29" s="858"/>
      <c r="AD29" s="1101"/>
      <c r="AE29" s="1354"/>
      <c r="AF29" s="1006"/>
      <c r="AG29" s="861"/>
      <c r="AH29" s="1320"/>
      <c r="AI29" s="861">
        <f t="shared" si="30"/>
        <v>0</v>
      </c>
      <c r="AJ29" s="1007">
        <f t="shared" si="30"/>
        <v>0</v>
      </c>
      <c r="AK29" s="861">
        <f t="shared" si="30"/>
        <v>0</v>
      </c>
      <c r="AL29" s="825">
        <f t="shared" si="30"/>
        <v>0</v>
      </c>
      <c r="AM29" s="1373">
        <f t="shared" si="15"/>
        <v>0</v>
      </c>
      <c r="AN29" s="1359">
        <f t="shared" si="16"/>
        <v>0</v>
      </c>
    </row>
    <row r="30" spans="1:43" ht="13.5" customHeight="1" thickBot="1">
      <c r="A30" s="98"/>
      <c r="B30" s="3189"/>
      <c r="C30" s="97"/>
      <c r="D30" s="1137" t="s">
        <v>1002</v>
      </c>
      <c r="E30" s="1190"/>
      <c r="F30" s="1191"/>
      <c r="G30" s="2641" t="s">
        <v>722</v>
      </c>
      <c r="H30" s="2764"/>
      <c r="I30" s="2764"/>
      <c r="J30" s="2722" t="s">
        <v>875</v>
      </c>
      <c r="K30" s="2756"/>
      <c r="L30" s="2757"/>
      <c r="M30" s="87"/>
      <c r="N30" s="872" t="s">
        <v>61</v>
      </c>
      <c r="O30" s="836"/>
      <c r="P30" s="829"/>
      <c r="Q30" s="836"/>
      <c r="R30" s="916"/>
      <c r="S30" s="836"/>
      <c r="T30" s="1019"/>
      <c r="U30" s="836">
        <f t="shared" si="26"/>
        <v>0</v>
      </c>
      <c r="V30" s="1005">
        <f t="shared" si="27"/>
        <v>0</v>
      </c>
      <c r="W30" s="836">
        <f t="shared" si="28"/>
        <v>0</v>
      </c>
      <c r="X30" s="916">
        <f t="shared" si="29"/>
        <v>0</v>
      </c>
      <c r="Y30" s="873">
        <f t="shared" si="6"/>
        <v>0</v>
      </c>
      <c r="Z30" s="881">
        <f t="shared" si="7"/>
        <v>0</v>
      </c>
      <c r="AB30" s="1352" t="s">
        <v>410</v>
      </c>
      <c r="AC30" s="1378">
        <f t="shared" ref="AC30:AG30" si="33">SUM(AC17:AC29)</f>
        <v>133.78899999999999</v>
      </c>
      <c r="AD30" s="1379">
        <f t="shared" si="33"/>
        <v>117.232</v>
      </c>
      <c r="AE30" s="1380">
        <f t="shared" si="33"/>
        <v>107.8</v>
      </c>
      <c r="AF30" s="1381">
        <f>SUM(AF17:AF29)</f>
        <v>72</v>
      </c>
      <c r="AG30" s="1382">
        <f t="shared" si="33"/>
        <v>61.375</v>
      </c>
      <c r="AH30" s="1355">
        <f>SUM(AH17:AH29)</f>
        <v>49.381</v>
      </c>
      <c r="AI30" s="1371">
        <f t="shared" si="30"/>
        <v>241.589</v>
      </c>
      <c r="AJ30" s="2263">
        <f t="shared" si="30"/>
        <v>189.232</v>
      </c>
      <c r="AK30" s="1371">
        <f t="shared" si="30"/>
        <v>169.17500000000001</v>
      </c>
      <c r="AL30" s="2264">
        <f t="shared" si="30"/>
        <v>121.381</v>
      </c>
      <c r="AM30" s="1386">
        <f t="shared" si="15"/>
        <v>302.964</v>
      </c>
      <c r="AN30" s="1083">
        <f t="shared" si="16"/>
        <v>238.613</v>
      </c>
    </row>
    <row r="31" spans="1:43" ht="12.75" customHeight="1" thickBot="1">
      <c r="A31" s="98"/>
      <c r="B31" s="3189"/>
      <c r="C31" s="97"/>
      <c r="D31" s="2766" t="s">
        <v>88</v>
      </c>
      <c r="E31" s="2767" t="s">
        <v>89</v>
      </c>
      <c r="F31" s="2768" t="s">
        <v>90</v>
      </c>
      <c r="G31" s="2736" t="s">
        <v>88</v>
      </c>
      <c r="H31" s="2737" t="s">
        <v>89</v>
      </c>
      <c r="I31" s="2739" t="s">
        <v>90</v>
      </c>
      <c r="J31" s="2736" t="s">
        <v>88</v>
      </c>
      <c r="K31" s="2737" t="s">
        <v>89</v>
      </c>
      <c r="L31" s="2738" t="s">
        <v>90</v>
      </c>
      <c r="M31" s="87"/>
      <c r="N31" s="872" t="s">
        <v>334</v>
      </c>
      <c r="O31" s="836"/>
      <c r="P31" s="829"/>
      <c r="Q31" s="1105">
        <f>K21</f>
        <v>33.18</v>
      </c>
      <c r="R31" s="1005">
        <f>L21</f>
        <v>31.88</v>
      </c>
      <c r="S31" s="836"/>
      <c r="T31" s="1019"/>
      <c r="U31" s="836">
        <f t="shared" si="26"/>
        <v>33.18</v>
      </c>
      <c r="V31" s="1005">
        <f t="shared" si="27"/>
        <v>31.88</v>
      </c>
      <c r="W31" s="836">
        <f t="shared" si="28"/>
        <v>33.18</v>
      </c>
      <c r="X31" s="916">
        <f t="shared" si="29"/>
        <v>31.88</v>
      </c>
      <c r="Y31" s="873">
        <f t="shared" si="6"/>
        <v>33.18</v>
      </c>
      <c r="Z31" s="881">
        <f t="shared" si="7"/>
        <v>31.88</v>
      </c>
      <c r="AB31" s="1330" t="s">
        <v>425</v>
      </c>
      <c r="AC31" s="1327"/>
      <c r="AD31" s="1331"/>
      <c r="AE31" s="1332"/>
      <c r="AF31" s="1333"/>
      <c r="AG31" s="1332"/>
      <c r="AH31" s="1334"/>
    </row>
    <row r="32" spans="1:43" ht="13.5" customHeight="1" thickBot="1">
      <c r="A32" s="1223" t="s">
        <v>292</v>
      </c>
      <c r="B32" s="1224"/>
      <c r="C32" s="1773">
        <f>SUM(C18:C29)</f>
        <v>825</v>
      </c>
      <c r="D32" s="1650" t="s">
        <v>502</v>
      </c>
      <c r="E32" s="2769">
        <v>119.175</v>
      </c>
      <c r="F32" s="2770">
        <v>105</v>
      </c>
      <c r="G32" s="2640" t="s">
        <v>734</v>
      </c>
      <c r="H32" s="2771">
        <v>20</v>
      </c>
      <c r="I32" s="3139">
        <v>20</v>
      </c>
      <c r="J32" s="126" t="s">
        <v>876</v>
      </c>
      <c r="K32" s="3137">
        <v>93</v>
      </c>
      <c r="L32" s="3138">
        <v>60</v>
      </c>
      <c r="M32" s="87"/>
      <c r="N32" s="872" t="s">
        <v>63</v>
      </c>
      <c r="O32" s="836"/>
      <c r="P32" s="829"/>
      <c r="Q32" s="836">
        <f>H25</f>
        <v>5</v>
      </c>
      <c r="R32" s="916">
        <f>I25</f>
        <v>5</v>
      </c>
      <c r="S32" s="836">
        <f>K36</f>
        <v>5</v>
      </c>
      <c r="T32" s="1019">
        <f>L36</f>
        <v>5</v>
      </c>
      <c r="U32" s="836">
        <f t="shared" si="26"/>
        <v>5</v>
      </c>
      <c r="V32" s="1005">
        <f t="shared" si="27"/>
        <v>5</v>
      </c>
      <c r="W32" s="836">
        <f t="shared" si="28"/>
        <v>10</v>
      </c>
      <c r="X32" s="916">
        <f t="shared" si="29"/>
        <v>10</v>
      </c>
      <c r="Y32" s="873">
        <f t="shared" si="6"/>
        <v>10</v>
      </c>
      <c r="Z32" s="881">
        <f t="shared" si="7"/>
        <v>10</v>
      </c>
      <c r="AB32" s="891" t="s">
        <v>114</v>
      </c>
      <c r="AC32" s="1321"/>
      <c r="AD32" s="1322"/>
      <c r="AE32" s="860"/>
      <c r="AF32" s="1004"/>
      <c r="AG32" s="860"/>
      <c r="AH32" s="1319"/>
      <c r="AI32" s="860">
        <f t="shared" ref="AI32:AL38" si="34">AC32+AE32</f>
        <v>0</v>
      </c>
      <c r="AJ32" s="1005">
        <f t="shared" si="34"/>
        <v>0</v>
      </c>
      <c r="AK32" s="860">
        <f t="shared" si="34"/>
        <v>0</v>
      </c>
      <c r="AL32" s="916">
        <f t="shared" si="34"/>
        <v>0</v>
      </c>
      <c r="AM32" s="1071">
        <f t="shared" ref="AM32:AN39" si="35">AC32+AE32+AG32</f>
        <v>0</v>
      </c>
      <c r="AN32" s="1082">
        <f t="shared" si="35"/>
        <v>0</v>
      </c>
    </row>
    <row r="33" spans="1:57" ht="15.75" thickBot="1">
      <c r="A33" s="568"/>
      <c r="B33" s="332" t="s">
        <v>199</v>
      </c>
      <c r="C33" s="637"/>
      <c r="D33" s="2773" t="s">
        <v>823</v>
      </c>
      <c r="E33" s="1190"/>
      <c r="F33" s="1190"/>
      <c r="G33" s="2774"/>
      <c r="H33" s="1190"/>
      <c r="I33" s="1190"/>
      <c r="J33" s="1190"/>
      <c r="K33" s="1190"/>
      <c r="L33" s="1191"/>
      <c r="M33" s="101"/>
      <c r="N33" s="872" t="s">
        <v>77</v>
      </c>
      <c r="O33" s="836"/>
      <c r="P33" s="1167"/>
      <c r="Q33" s="1105">
        <f>K23+K27</f>
        <v>10.870000000000001</v>
      </c>
      <c r="R33" s="1005">
        <f>L23+L27</f>
        <v>10.870000000000001</v>
      </c>
      <c r="S33" s="836">
        <f>E41</f>
        <v>2.09</v>
      </c>
      <c r="T33" s="1024">
        <f>F41</f>
        <v>2.09</v>
      </c>
      <c r="U33" s="836">
        <f t="shared" si="26"/>
        <v>10.870000000000001</v>
      </c>
      <c r="V33" s="1005">
        <f t="shared" si="27"/>
        <v>10.870000000000001</v>
      </c>
      <c r="W33" s="836">
        <f t="shared" si="28"/>
        <v>12.96</v>
      </c>
      <c r="X33" s="916">
        <f t="shared" si="29"/>
        <v>12.96</v>
      </c>
      <c r="Y33" s="873">
        <f t="shared" si="6"/>
        <v>12.96</v>
      </c>
      <c r="Z33" s="881">
        <f t="shared" si="7"/>
        <v>12.96</v>
      </c>
      <c r="AB33" s="891" t="s">
        <v>112</v>
      </c>
      <c r="AC33" s="1321"/>
      <c r="AD33" s="1322"/>
      <c r="AE33" s="860"/>
      <c r="AF33" s="1004"/>
      <c r="AG33" s="860"/>
      <c r="AH33" s="1319"/>
      <c r="AI33" s="860">
        <f t="shared" si="34"/>
        <v>0</v>
      </c>
      <c r="AJ33" s="1005">
        <f t="shared" si="34"/>
        <v>0</v>
      </c>
      <c r="AK33" s="860">
        <f t="shared" si="34"/>
        <v>0</v>
      </c>
      <c r="AL33" s="916">
        <f t="shared" si="34"/>
        <v>0</v>
      </c>
      <c r="AM33" s="1071">
        <f t="shared" si="35"/>
        <v>0</v>
      </c>
      <c r="AN33" s="1082">
        <f t="shared" si="35"/>
        <v>0</v>
      </c>
    </row>
    <row r="34" spans="1:57" ht="12" customHeight="1" thickBot="1">
      <c r="A34" s="186" t="s">
        <v>360</v>
      </c>
      <c r="B34" s="240" t="s">
        <v>804</v>
      </c>
      <c r="C34" s="2775">
        <v>200</v>
      </c>
      <c r="D34" s="2725" t="s">
        <v>88</v>
      </c>
      <c r="E34" s="156" t="s">
        <v>89</v>
      </c>
      <c r="F34" s="2701" t="s">
        <v>90</v>
      </c>
      <c r="G34" s="2725" t="s">
        <v>88</v>
      </c>
      <c r="H34" s="156" t="s">
        <v>89</v>
      </c>
      <c r="I34" s="2701" t="s">
        <v>90</v>
      </c>
      <c r="J34" s="2725" t="s">
        <v>88</v>
      </c>
      <c r="K34" s="156" t="s">
        <v>89</v>
      </c>
      <c r="L34" s="2701" t="s">
        <v>90</v>
      </c>
      <c r="M34" s="87"/>
      <c r="N34" s="872" t="s">
        <v>81</v>
      </c>
      <c r="O34" s="836">
        <f>E11</f>
        <v>7</v>
      </c>
      <c r="P34" s="829">
        <f>F11</f>
        <v>7</v>
      </c>
      <c r="Q34" s="1134">
        <f>H20</f>
        <v>4</v>
      </c>
      <c r="R34" s="1028">
        <f>I20</f>
        <v>4</v>
      </c>
      <c r="S34" s="836">
        <f>H39</f>
        <v>4.75</v>
      </c>
      <c r="T34" s="1019">
        <f>I39</f>
        <v>4.75</v>
      </c>
      <c r="U34" s="836">
        <f t="shared" si="26"/>
        <v>11</v>
      </c>
      <c r="V34" s="1005">
        <f t="shared" si="27"/>
        <v>11</v>
      </c>
      <c r="W34" s="836">
        <f t="shared" si="28"/>
        <v>8.75</v>
      </c>
      <c r="X34" s="916">
        <f t="shared" si="29"/>
        <v>8.75</v>
      </c>
      <c r="Y34" s="873">
        <f t="shared" si="6"/>
        <v>15.75</v>
      </c>
      <c r="Z34" s="881">
        <f t="shared" si="7"/>
        <v>15.75</v>
      </c>
      <c r="AB34" s="891" t="s">
        <v>110</v>
      </c>
      <c r="AC34" s="1321"/>
      <c r="AD34" s="1323"/>
      <c r="AE34" s="1193">
        <f>E22</f>
        <v>20</v>
      </c>
      <c r="AF34" s="2651">
        <f>F22</f>
        <v>17.91</v>
      </c>
      <c r="AG34" s="860"/>
      <c r="AH34" s="1319"/>
      <c r="AI34" s="1193">
        <f t="shared" si="34"/>
        <v>20</v>
      </c>
      <c r="AJ34" s="1005">
        <f t="shared" si="34"/>
        <v>17.91</v>
      </c>
      <c r="AK34" s="1193">
        <f t="shared" si="34"/>
        <v>20</v>
      </c>
      <c r="AL34" s="1028">
        <f t="shared" si="34"/>
        <v>17.91</v>
      </c>
      <c r="AM34" s="1329">
        <f t="shared" si="35"/>
        <v>20</v>
      </c>
      <c r="AN34" s="1082">
        <f t="shared" si="35"/>
        <v>17.91</v>
      </c>
    </row>
    <row r="35" spans="1:57" ht="15.75" customHeight="1">
      <c r="A35" s="186" t="s">
        <v>746</v>
      </c>
      <c r="B35" s="240" t="s">
        <v>822</v>
      </c>
      <c r="C35" s="229">
        <v>95</v>
      </c>
      <c r="D35" s="2776" t="s">
        <v>78</v>
      </c>
      <c r="E35" s="1491">
        <v>30.245999999999999</v>
      </c>
      <c r="F35" s="2151">
        <v>27.2</v>
      </c>
      <c r="G35" s="2777" t="s">
        <v>749</v>
      </c>
      <c r="H35" s="2778"/>
      <c r="I35" s="2778"/>
      <c r="J35" s="1664" t="s">
        <v>824</v>
      </c>
      <c r="K35" s="107"/>
      <c r="L35" s="223"/>
      <c r="M35" s="87"/>
      <c r="N35" s="872" t="s">
        <v>330</v>
      </c>
      <c r="O35" s="836"/>
      <c r="P35" s="1023"/>
      <c r="Q35" s="1166">
        <f>R35/1000/0.04</f>
        <v>2.9325000000000001</v>
      </c>
      <c r="R35" s="1194">
        <f>L19</f>
        <v>117.3</v>
      </c>
      <c r="S35" s="836"/>
      <c r="T35" s="1024"/>
      <c r="U35" s="836">
        <f t="shared" si="26"/>
        <v>2.9325000000000001</v>
      </c>
      <c r="V35" s="1005">
        <f t="shared" si="27"/>
        <v>117.3</v>
      </c>
      <c r="W35" s="836">
        <f t="shared" si="28"/>
        <v>2.9325000000000001</v>
      </c>
      <c r="X35" s="916">
        <f t="shared" si="29"/>
        <v>117.3</v>
      </c>
      <c r="Y35" s="873">
        <f t="shared" si="6"/>
        <v>2.9325000000000001</v>
      </c>
      <c r="Z35" s="881">
        <f t="shared" si="7"/>
        <v>117.3</v>
      </c>
      <c r="AB35" s="891" t="s">
        <v>322</v>
      </c>
      <c r="AC35" s="1321"/>
      <c r="AD35" s="1324"/>
      <c r="AE35" s="860"/>
      <c r="AF35" s="1004"/>
      <c r="AG35" s="860"/>
      <c r="AH35" s="1319"/>
      <c r="AI35" s="860">
        <f t="shared" si="34"/>
        <v>0</v>
      </c>
      <c r="AJ35" s="1005">
        <f t="shared" si="34"/>
        <v>0</v>
      </c>
      <c r="AK35" s="860">
        <f t="shared" si="34"/>
        <v>0</v>
      </c>
      <c r="AL35" s="916">
        <f t="shared" si="34"/>
        <v>0</v>
      </c>
      <c r="AM35" s="1071">
        <f t="shared" si="35"/>
        <v>0</v>
      </c>
      <c r="AN35" s="1082">
        <f t="shared" si="35"/>
        <v>0</v>
      </c>
    </row>
    <row r="36" spans="1:57" ht="15.75" thickBot="1">
      <c r="A36" s="2253" t="s">
        <v>9</v>
      </c>
      <c r="B36" s="240" t="s">
        <v>10</v>
      </c>
      <c r="C36" s="229">
        <v>20</v>
      </c>
      <c r="D36" s="2697" t="s">
        <v>715</v>
      </c>
      <c r="E36" s="225">
        <v>53.865000000000002</v>
      </c>
      <c r="F36" s="1669">
        <v>43.110999999999997</v>
      </c>
      <c r="G36" s="1146" t="s">
        <v>363</v>
      </c>
      <c r="H36" s="225">
        <v>0.48</v>
      </c>
      <c r="I36" s="1669">
        <v>0.48</v>
      </c>
      <c r="J36" s="240" t="s">
        <v>84</v>
      </c>
      <c r="K36" s="225">
        <v>5</v>
      </c>
      <c r="L36" s="1207">
        <v>5</v>
      </c>
      <c r="M36" s="87"/>
      <c r="N36" s="872" t="s">
        <v>48</v>
      </c>
      <c r="O36" s="836">
        <f>K13</f>
        <v>6.3</v>
      </c>
      <c r="P36" s="1025">
        <f>L13</f>
        <v>6.3</v>
      </c>
      <c r="Q36" s="836">
        <f>E29</f>
        <v>15</v>
      </c>
      <c r="R36" s="1005">
        <f>F29</f>
        <v>15</v>
      </c>
      <c r="S36" s="836"/>
      <c r="T36" s="1016"/>
      <c r="U36" s="836">
        <f t="shared" si="26"/>
        <v>21.3</v>
      </c>
      <c r="V36" s="1005">
        <f t="shared" si="27"/>
        <v>21.3</v>
      </c>
      <c r="W36" s="836">
        <f t="shared" si="28"/>
        <v>15</v>
      </c>
      <c r="X36" s="916">
        <f t="shared" si="29"/>
        <v>15</v>
      </c>
      <c r="Y36" s="873">
        <f t="shared" si="6"/>
        <v>21.3</v>
      </c>
      <c r="Z36" s="881">
        <f t="shared" si="7"/>
        <v>21.3</v>
      </c>
      <c r="AB36" s="2262" t="s">
        <v>85</v>
      </c>
      <c r="AC36" s="2266">
        <f>H9</f>
        <v>3.7040000000000002</v>
      </c>
      <c r="AD36" s="2621">
        <f>I9</f>
        <v>3.7040000000000002</v>
      </c>
      <c r="AE36" s="1354"/>
      <c r="AF36" s="1006"/>
      <c r="AG36" s="861"/>
      <c r="AH36" s="1320"/>
      <c r="AI36" s="861">
        <f t="shared" si="34"/>
        <v>3.7040000000000002</v>
      </c>
      <c r="AJ36" s="1007">
        <f t="shared" si="34"/>
        <v>3.7040000000000002</v>
      </c>
      <c r="AK36" s="861">
        <f t="shared" si="34"/>
        <v>0</v>
      </c>
      <c r="AL36" s="825">
        <f t="shared" si="34"/>
        <v>0</v>
      </c>
      <c r="AM36" s="1373">
        <f t="shared" si="35"/>
        <v>3.7040000000000002</v>
      </c>
      <c r="AN36" s="1359">
        <f t="shared" si="35"/>
        <v>3.7040000000000002</v>
      </c>
    </row>
    <row r="37" spans="1:57" ht="15" customHeight="1" thickBot="1">
      <c r="A37" s="98"/>
      <c r="B37" s="2608"/>
      <c r="C37" s="97"/>
      <c r="D37" s="2779" t="s">
        <v>747</v>
      </c>
      <c r="E37" s="225"/>
      <c r="F37" s="1669"/>
      <c r="G37" s="1665" t="s">
        <v>74</v>
      </c>
      <c r="H37" s="1696">
        <v>4.75</v>
      </c>
      <c r="I37" s="2387">
        <v>4.75</v>
      </c>
      <c r="J37" s="240" t="s">
        <v>74</v>
      </c>
      <c r="K37" s="225">
        <v>1.9</v>
      </c>
      <c r="L37" s="1207">
        <v>1.9</v>
      </c>
      <c r="M37" s="87"/>
      <c r="N37" s="872" t="s">
        <v>860</v>
      </c>
      <c r="O37" s="836"/>
      <c r="P37" s="829"/>
      <c r="Q37" s="1165">
        <f>H32</f>
        <v>20</v>
      </c>
      <c r="R37" s="1026">
        <f>I32</f>
        <v>20</v>
      </c>
      <c r="S37" s="836"/>
      <c r="T37" s="1019"/>
      <c r="U37" s="836">
        <f t="shared" si="26"/>
        <v>20</v>
      </c>
      <c r="V37" s="1005">
        <f t="shared" si="27"/>
        <v>20</v>
      </c>
      <c r="W37" s="836">
        <f t="shared" si="28"/>
        <v>20</v>
      </c>
      <c r="X37" s="916">
        <f t="shared" si="29"/>
        <v>20</v>
      </c>
      <c r="Y37" s="873">
        <f t="shared" si="6"/>
        <v>20</v>
      </c>
      <c r="Z37" s="881">
        <f t="shared" si="7"/>
        <v>20</v>
      </c>
      <c r="AB37" s="1352" t="s">
        <v>411</v>
      </c>
      <c r="AC37" s="1378">
        <f t="shared" ref="AC37:AG37" si="36">SUM(AC32:AC36)</f>
        <v>3.7040000000000002</v>
      </c>
      <c r="AD37" s="1355">
        <f t="shared" si="36"/>
        <v>3.7040000000000002</v>
      </c>
      <c r="AE37" s="1378">
        <f t="shared" si="36"/>
        <v>20</v>
      </c>
      <c r="AF37" s="1355">
        <f t="shared" si="36"/>
        <v>17.91</v>
      </c>
      <c r="AG37" s="1378">
        <f t="shared" si="36"/>
        <v>0</v>
      </c>
      <c r="AH37" s="1355">
        <f>SUM(AH32:AH36)</f>
        <v>0</v>
      </c>
      <c r="AI37" s="1371">
        <f t="shared" si="34"/>
        <v>23.704000000000001</v>
      </c>
      <c r="AJ37" s="2263">
        <f t="shared" si="34"/>
        <v>21.614000000000001</v>
      </c>
      <c r="AK37" s="1371">
        <f t="shared" si="34"/>
        <v>20</v>
      </c>
      <c r="AL37" s="2264">
        <f t="shared" si="34"/>
        <v>17.91</v>
      </c>
      <c r="AM37" s="2295">
        <f t="shared" si="35"/>
        <v>23.704000000000001</v>
      </c>
      <c r="AN37" s="1083">
        <f t="shared" si="35"/>
        <v>21.614000000000001</v>
      </c>
    </row>
    <row r="38" spans="1:57" ht="13.5" customHeight="1" thickBot="1">
      <c r="A38" s="98"/>
      <c r="B38" s="1208"/>
      <c r="C38" s="97"/>
      <c r="D38" s="2697" t="s">
        <v>716</v>
      </c>
      <c r="E38" s="224">
        <v>2.85</v>
      </c>
      <c r="F38" s="1209">
        <v>2.85</v>
      </c>
      <c r="G38" s="2780" t="s">
        <v>750</v>
      </c>
      <c r="H38" s="2636"/>
      <c r="I38" s="2781"/>
      <c r="J38" s="240" t="s">
        <v>362</v>
      </c>
      <c r="K38" s="224">
        <v>10.3</v>
      </c>
      <c r="L38" s="1207"/>
      <c r="M38" s="87"/>
      <c r="N38" s="872" t="s">
        <v>331</v>
      </c>
      <c r="O38" s="836">
        <f>K9</f>
        <v>0.8</v>
      </c>
      <c r="P38" s="829">
        <f>L9</f>
        <v>0.8</v>
      </c>
      <c r="Q38" s="836"/>
      <c r="R38" s="916"/>
      <c r="S38" s="836"/>
      <c r="T38" s="1019"/>
      <c r="U38" s="836">
        <f t="shared" si="26"/>
        <v>0.8</v>
      </c>
      <c r="V38" s="1005">
        <f t="shared" si="27"/>
        <v>0.8</v>
      </c>
      <c r="W38" s="836">
        <f t="shared" si="28"/>
        <v>0</v>
      </c>
      <c r="X38" s="916">
        <f t="shared" si="29"/>
        <v>0</v>
      </c>
      <c r="Y38" s="873">
        <f t="shared" si="6"/>
        <v>0.8</v>
      </c>
      <c r="Z38" s="881">
        <f t="shared" si="7"/>
        <v>0.8</v>
      </c>
      <c r="AB38" s="2268" t="s">
        <v>412</v>
      </c>
      <c r="AC38" s="2269">
        <f>AC30+AC37</f>
        <v>137.49299999999999</v>
      </c>
      <c r="AD38" s="2269">
        <f t="shared" ref="AD38:AH38" si="37">AD30+AD37</f>
        <v>120.93599999999999</v>
      </c>
      <c r="AE38" s="2269">
        <f t="shared" si="37"/>
        <v>127.8</v>
      </c>
      <c r="AF38" s="2269">
        <f t="shared" si="37"/>
        <v>89.91</v>
      </c>
      <c r="AG38" s="2269">
        <f>AG30+AG37</f>
        <v>61.375</v>
      </c>
      <c r="AH38" s="2269">
        <f t="shared" si="37"/>
        <v>49.381</v>
      </c>
      <c r="AI38" s="2273">
        <f t="shared" si="34"/>
        <v>265.29300000000001</v>
      </c>
      <c r="AJ38" s="2274">
        <f t="shared" si="34"/>
        <v>210.846</v>
      </c>
      <c r="AK38" s="2273">
        <f t="shared" si="34"/>
        <v>189.17500000000001</v>
      </c>
      <c r="AL38" s="2275">
        <f t="shared" si="34"/>
        <v>139.291</v>
      </c>
      <c r="AM38" s="2273">
        <f t="shared" si="35"/>
        <v>326.66800000000001</v>
      </c>
      <c r="AN38" s="2276">
        <f t="shared" si="35"/>
        <v>260.22699999999998</v>
      </c>
    </row>
    <row r="39" spans="1:57" ht="12.75" customHeight="1" thickBot="1">
      <c r="A39" s="98"/>
      <c r="B39" s="1208"/>
      <c r="C39" s="97"/>
      <c r="D39" s="2782" t="s">
        <v>748</v>
      </c>
      <c r="E39" s="2783"/>
      <c r="F39" s="2783"/>
      <c r="G39" s="2783" t="s">
        <v>547</v>
      </c>
      <c r="H39" s="238">
        <v>4.75</v>
      </c>
      <c r="I39" s="2784">
        <v>4.75</v>
      </c>
      <c r="J39" s="240" t="s">
        <v>75</v>
      </c>
      <c r="K39" s="224">
        <v>15.1</v>
      </c>
      <c r="L39" s="2785">
        <v>15.1</v>
      </c>
      <c r="M39" s="87"/>
      <c r="N39" s="872" t="s">
        <v>120</v>
      </c>
      <c r="O39" s="836"/>
      <c r="P39" s="829"/>
      <c r="Q39" s="836"/>
      <c r="R39" s="916"/>
      <c r="S39" s="836"/>
      <c r="T39" s="1019"/>
      <c r="U39" s="836">
        <f t="shared" si="26"/>
        <v>0</v>
      </c>
      <c r="V39" s="1005">
        <f t="shared" si="27"/>
        <v>0</v>
      </c>
      <c r="W39" s="836">
        <f t="shared" si="28"/>
        <v>0</v>
      </c>
      <c r="X39" s="916">
        <f t="shared" si="29"/>
        <v>0</v>
      </c>
      <c r="Y39" s="873">
        <f t="shared" si="6"/>
        <v>0</v>
      </c>
      <c r="Z39" s="881">
        <f t="shared" si="7"/>
        <v>0</v>
      </c>
      <c r="AB39" s="2287" t="s">
        <v>358</v>
      </c>
      <c r="AC39" s="2183"/>
      <c r="AD39" s="2288"/>
      <c r="AE39" s="2289"/>
      <c r="AF39" s="2300"/>
      <c r="AG39" s="2301"/>
      <c r="AH39" s="2302"/>
      <c r="AI39" s="2303">
        <f>AC39+AE39</f>
        <v>0</v>
      </c>
      <c r="AJ39" s="945">
        <f>AD39+AF39</f>
        <v>0</v>
      </c>
      <c r="AK39" s="2292">
        <f t="shared" ref="AK39" si="38">AE39+AG39</f>
        <v>0</v>
      </c>
      <c r="AL39" s="946">
        <f>AF39+AH39</f>
        <v>0</v>
      </c>
      <c r="AM39" s="2286">
        <f t="shared" si="35"/>
        <v>0</v>
      </c>
      <c r="AN39" s="900">
        <f t="shared" si="35"/>
        <v>0</v>
      </c>
    </row>
    <row r="40" spans="1:57">
      <c r="A40" s="98"/>
      <c r="B40" s="1208"/>
      <c r="C40" s="97"/>
      <c r="D40" s="2694" t="s">
        <v>133</v>
      </c>
      <c r="E40" s="238">
        <v>7.51</v>
      </c>
      <c r="F40" s="2635">
        <v>6.27</v>
      </c>
      <c r="G40" s="2786" t="s">
        <v>752</v>
      </c>
      <c r="H40" s="1675"/>
      <c r="I40" s="1675"/>
      <c r="J40" s="2787" t="s">
        <v>751</v>
      </c>
      <c r="K40" s="1675"/>
      <c r="L40" s="2732"/>
      <c r="M40" s="87"/>
      <c r="N40" s="872" t="s">
        <v>119</v>
      </c>
      <c r="O40" s="836"/>
      <c r="P40" s="829"/>
      <c r="Q40" s="836">
        <f>E28</f>
        <v>3.5</v>
      </c>
      <c r="R40" s="916">
        <f>F28</f>
        <v>3.5</v>
      </c>
      <c r="S40" s="836"/>
      <c r="T40" s="1019"/>
      <c r="U40" s="836">
        <f t="shared" si="26"/>
        <v>3.5</v>
      </c>
      <c r="V40" s="1005">
        <f t="shared" si="27"/>
        <v>3.5</v>
      </c>
      <c r="W40" s="836">
        <f t="shared" si="28"/>
        <v>3.5</v>
      </c>
      <c r="X40" s="916">
        <f t="shared" si="29"/>
        <v>3.5</v>
      </c>
      <c r="Y40" s="873">
        <f t="shared" si="6"/>
        <v>3.5</v>
      </c>
      <c r="Z40" s="881">
        <f t="shared" si="7"/>
        <v>3.5</v>
      </c>
      <c r="AB40" s="1325" t="s">
        <v>304</v>
      </c>
      <c r="AC40" s="1326"/>
      <c r="AD40" s="2282"/>
      <c r="AE40" s="857"/>
      <c r="AF40" s="2297"/>
      <c r="AG40" s="857"/>
      <c r="AH40" s="2298"/>
      <c r="AI40" s="2299">
        <f>AC40+AE40</f>
        <v>0</v>
      </c>
      <c r="AJ40" s="2284">
        <f t="shared" ref="AJ40" si="39">AD40+AF40</f>
        <v>0</v>
      </c>
      <c r="AK40" s="859">
        <f t="shared" ref="AK40" si="40">AE40+AG40</f>
        <v>0</v>
      </c>
      <c r="AL40" s="2285">
        <f t="shared" ref="AL40" si="41">AF40+AH40</f>
        <v>0</v>
      </c>
      <c r="AM40" s="2286">
        <f t="shared" ref="AM40:AM56" si="42">AC40+AE40+AG40</f>
        <v>0</v>
      </c>
      <c r="AN40" s="900">
        <f t="shared" ref="AN40:AN56" si="43">AD40+AF40+AH40</f>
        <v>0</v>
      </c>
    </row>
    <row r="41" spans="1:57" ht="15.75" customHeight="1" thickBot="1">
      <c r="A41" s="1223" t="s">
        <v>293</v>
      </c>
      <c r="B41" s="1224"/>
      <c r="C41" s="2255">
        <f>SUM(C34:C40)</f>
        <v>315</v>
      </c>
      <c r="D41" s="1659" t="s">
        <v>77</v>
      </c>
      <c r="E41" s="2788">
        <v>2.09</v>
      </c>
      <c r="F41" s="2789">
        <v>2.09</v>
      </c>
      <c r="G41" s="1278" t="s">
        <v>551</v>
      </c>
      <c r="H41" s="2751"/>
      <c r="I41" s="3471">
        <v>1.5940000000000001</v>
      </c>
      <c r="J41" s="2398"/>
      <c r="K41" s="2399"/>
      <c r="L41" s="2400"/>
      <c r="M41" s="87"/>
      <c r="N41" s="872" t="s">
        <v>72</v>
      </c>
      <c r="O41" s="836"/>
      <c r="P41" s="829"/>
      <c r="Q41" s="836"/>
      <c r="R41" s="916"/>
      <c r="S41" s="836"/>
      <c r="T41" s="1019"/>
      <c r="U41" s="836">
        <f t="shared" si="26"/>
        <v>0</v>
      </c>
      <c r="V41" s="1005">
        <f t="shared" si="27"/>
        <v>0</v>
      </c>
      <c r="W41" s="836">
        <f t="shared" si="28"/>
        <v>0</v>
      </c>
      <c r="X41" s="916">
        <f t="shared" si="29"/>
        <v>0</v>
      </c>
      <c r="Y41" s="873">
        <f t="shared" si="6"/>
        <v>0</v>
      </c>
      <c r="Z41" s="881">
        <f t="shared" si="7"/>
        <v>0</v>
      </c>
      <c r="AB41" s="917" t="s">
        <v>305</v>
      </c>
      <c r="AC41" s="918">
        <f>K12</f>
        <v>8.57</v>
      </c>
      <c r="AD41" s="919">
        <f>L12</f>
        <v>7.5</v>
      </c>
      <c r="AE41" s="745">
        <f>E32</f>
        <v>119.175</v>
      </c>
      <c r="AF41" s="1345">
        <f>F32</f>
        <v>105</v>
      </c>
      <c r="AG41" s="1087"/>
      <c r="AH41" s="921"/>
      <c r="AI41" s="928">
        <f>AC41+AE41</f>
        <v>127.745</v>
      </c>
      <c r="AJ41" s="922">
        <f t="shared" ref="AI41:AL44" si="44">AD41+AF41</f>
        <v>112.5</v>
      </c>
      <c r="AK41" s="860">
        <f t="shared" si="44"/>
        <v>119.175</v>
      </c>
      <c r="AL41" s="923">
        <f t="shared" si="44"/>
        <v>105</v>
      </c>
      <c r="AM41" s="894">
        <f t="shared" si="42"/>
        <v>127.745</v>
      </c>
      <c r="AN41" s="895">
        <f t="shared" si="43"/>
        <v>112.5</v>
      </c>
    </row>
    <row r="42" spans="1:57" ht="13.5" customHeight="1">
      <c r="A42" s="87"/>
      <c r="B42" s="1503"/>
      <c r="C42" s="87"/>
      <c r="D42" s="96"/>
      <c r="E42" s="100"/>
      <c r="F42" s="132"/>
      <c r="G42" s="101"/>
      <c r="H42" s="101"/>
      <c r="I42" s="101"/>
      <c r="J42" s="2397"/>
      <c r="K42" s="196"/>
      <c r="L42" s="196"/>
      <c r="M42" s="87"/>
      <c r="N42" s="408" t="s">
        <v>332</v>
      </c>
      <c r="O42" s="836">
        <f>H11</f>
        <v>0.40699999999999997</v>
      </c>
      <c r="P42" s="829">
        <f>I11</f>
        <v>0.40699999999999997</v>
      </c>
      <c r="Q42" s="839">
        <f>K24+H21</f>
        <v>0.9</v>
      </c>
      <c r="R42" s="1005">
        <f>L24+I21</f>
        <v>0.9</v>
      </c>
      <c r="S42" s="836">
        <f>H36</f>
        <v>0.48</v>
      </c>
      <c r="T42" s="1019">
        <f>I36</f>
        <v>0.48</v>
      </c>
      <c r="U42" s="836">
        <f t="shared" si="26"/>
        <v>1.3069999999999999</v>
      </c>
      <c r="V42" s="1005">
        <f t="shared" si="27"/>
        <v>1.3069999999999999</v>
      </c>
      <c r="W42" s="836">
        <f t="shared" si="28"/>
        <v>1.38</v>
      </c>
      <c r="X42" s="916">
        <f t="shared" si="29"/>
        <v>1.38</v>
      </c>
      <c r="Y42" s="873">
        <f t="shared" si="6"/>
        <v>1.7869999999999999</v>
      </c>
      <c r="Z42" s="881">
        <f t="shared" si="7"/>
        <v>1.7869999999999999</v>
      </c>
      <c r="AB42" s="924" t="s">
        <v>306</v>
      </c>
      <c r="AC42" s="925"/>
      <c r="AD42" s="926"/>
      <c r="AE42" s="745"/>
      <c r="AF42" s="1346"/>
      <c r="AG42" s="1760"/>
      <c r="AH42" s="929"/>
      <c r="AI42" s="860">
        <f t="shared" si="44"/>
        <v>0</v>
      </c>
      <c r="AJ42" s="922">
        <f t="shared" si="44"/>
        <v>0</v>
      </c>
      <c r="AK42" s="860">
        <f t="shared" si="44"/>
        <v>0</v>
      </c>
      <c r="AL42" s="923">
        <f t="shared" si="44"/>
        <v>0</v>
      </c>
      <c r="AM42" s="873">
        <f t="shared" si="42"/>
        <v>0</v>
      </c>
      <c r="AN42" s="895">
        <f t="shared" si="43"/>
        <v>0</v>
      </c>
      <c r="AQ42" s="99"/>
      <c r="AW42" s="138"/>
      <c r="AX42" s="11"/>
      <c r="AY42" s="11"/>
    </row>
    <row r="43" spans="1:57" ht="14.25" customHeight="1">
      <c r="A43" s="87"/>
      <c r="B43" s="2677"/>
      <c r="C43" s="87"/>
      <c r="G43" s="1050"/>
      <c r="H43" s="87"/>
      <c r="I43" s="87"/>
      <c r="J43" s="101"/>
      <c r="K43" s="101"/>
      <c r="L43" s="101"/>
      <c r="M43" s="87"/>
      <c r="N43" s="872" t="s">
        <v>333</v>
      </c>
      <c r="O43" s="836"/>
      <c r="P43" s="829"/>
      <c r="Q43" s="836"/>
      <c r="R43" s="916"/>
      <c r="S43" s="836"/>
      <c r="T43" s="1019"/>
      <c r="U43" s="836">
        <f t="shared" si="26"/>
        <v>0</v>
      </c>
      <c r="V43" s="1005">
        <f t="shared" si="27"/>
        <v>0</v>
      </c>
      <c r="W43" s="836">
        <f t="shared" si="28"/>
        <v>0</v>
      </c>
      <c r="X43" s="916">
        <f t="shared" si="29"/>
        <v>0</v>
      </c>
      <c r="Y43" s="873">
        <f t="shared" si="6"/>
        <v>0</v>
      </c>
      <c r="Z43" s="881">
        <f t="shared" si="7"/>
        <v>0</v>
      </c>
      <c r="AB43" s="930" t="s">
        <v>307</v>
      </c>
      <c r="AC43" s="1156"/>
      <c r="AD43" s="1344"/>
      <c r="AE43" s="745"/>
      <c r="AF43" s="1346"/>
      <c r="AG43" s="1087"/>
      <c r="AH43" s="929"/>
      <c r="AI43" s="860">
        <f t="shared" si="44"/>
        <v>0</v>
      </c>
      <c r="AJ43" s="922">
        <f t="shared" si="44"/>
        <v>0</v>
      </c>
      <c r="AK43" s="860">
        <f t="shared" si="44"/>
        <v>0</v>
      </c>
      <c r="AL43" s="923">
        <f t="shared" si="44"/>
        <v>0</v>
      </c>
      <c r="AM43" s="873">
        <f t="shared" si="42"/>
        <v>0</v>
      </c>
      <c r="AN43" s="895">
        <f t="shared" si="43"/>
        <v>0</v>
      </c>
      <c r="AQ43" s="101"/>
      <c r="AW43" s="138"/>
      <c r="AX43" s="11"/>
      <c r="AY43" s="11"/>
      <c r="BB43" s="11"/>
      <c r="BC43" s="11"/>
      <c r="BD43" s="11"/>
      <c r="BE43" s="11"/>
    </row>
    <row r="44" spans="1:57" ht="15" customHeight="1" thickBot="1">
      <c r="A44" s="1616"/>
      <c r="B44" s="87"/>
      <c r="C44" s="530"/>
      <c r="G44" s="87"/>
      <c r="H44" s="87"/>
      <c r="I44" s="87"/>
      <c r="J44" s="211"/>
      <c r="K44" s="191"/>
      <c r="L44" s="192"/>
      <c r="M44" s="87"/>
      <c r="N44" s="845" t="s">
        <v>136</v>
      </c>
      <c r="O44" s="840">
        <f t="shared" ref="O44:T44" si="45">O45+O46+O47+O48</f>
        <v>0.48299999999999998</v>
      </c>
      <c r="P44" s="1029">
        <f t="shared" si="45"/>
        <v>0.48299999999999998</v>
      </c>
      <c r="Q44" s="840">
        <f t="shared" si="45"/>
        <v>0.60799999999999998</v>
      </c>
      <c r="R44" s="1030">
        <f t="shared" si="45"/>
        <v>0.60799999999999998</v>
      </c>
      <c r="S44" s="850">
        <f t="shared" si="45"/>
        <v>1.5940000000000001</v>
      </c>
      <c r="T44" s="1031">
        <f t="shared" si="45"/>
        <v>1.5940000000000001</v>
      </c>
      <c r="U44" s="836">
        <f t="shared" si="26"/>
        <v>1.091</v>
      </c>
      <c r="V44" s="1005">
        <f t="shared" si="27"/>
        <v>1.091</v>
      </c>
      <c r="W44" s="836">
        <f t="shared" si="28"/>
        <v>2.202</v>
      </c>
      <c r="X44" s="916">
        <f t="shared" si="29"/>
        <v>2.202</v>
      </c>
      <c r="Y44" s="873">
        <f t="shared" si="6"/>
        <v>2.6850000000000001</v>
      </c>
      <c r="Z44" s="881">
        <f t="shared" si="7"/>
        <v>2.6850000000000001</v>
      </c>
      <c r="AB44" s="931" t="s">
        <v>308</v>
      </c>
      <c r="AC44" s="932"/>
      <c r="AD44" s="933"/>
      <c r="AE44" s="1086"/>
      <c r="AF44" s="1347"/>
      <c r="AG44" s="1088"/>
      <c r="AH44" s="935"/>
      <c r="AI44" s="861">
        <f>AC44+AE44</f>
        <v>0</v>
      </c>
      <c r="AJ44" s="922">
        <f t="shared" si="44"/>
        <v>0</v>
      </c>
      <c r="AK44" s="861">
        <f t="shared" ref="AK44:AK56" si="46">AE44+AG44</f>
        <v>0</v>
      </c>
      <c r="AL44" s="923">
        <f t="shared" si="44"/>
        <v>0</v>
      </c>
      <c r="AM44" s="882">
        <f t="shared" si="42"/>
        <v>0</v>
      </c>
      <c r="AN44" s="896">
        <f t="shared" si="43"/>
        <v>0</v>
      </c>
      <c r="AQ44" s="191"/>
      <c r="AW44" s="138"/>
      <c r="AX44" s="11"/>
      <c r="AY44" s="11"/>
      <c r="BB44" s="11"/>
      <c r="BC44" s="11"/>
      <c r="BD44" s="11"/>
      <c r="BE44" s="11"/>
    </row>
    <row r="45" spans="1:57" ht="14.25" customHeight="1" thickBot="1">
      <c r="A45" s="2790"/>
      <c r="B45" s="1503"/>
      <c r="C45" s="2062"/>
      <c r="G45" s="96"/>
      <c r="H45" s="100"/>
      <c r="I45" s="127"/>
      <c r="J45" s="112"/>
      <c r="K45" s="95"/>
      <c r="L45" s="132"/>
      <c r="M45" s="87"/>
      <c r="N45" s="846" t="s">
        <v>134</v>
      </c>
      <c r="O45" s="841"/>
      <c r="P45" s="1032"/>
      <c r="Q45" s="841">
        <f>H22</f>
        <v>8.0000000000000002E-3</v>
      </c>
      <c r="R45" s="1033">
        <f>I22</f>
        <v>8.0000000000000002E-3</v>
      </c>
      <c r="S45" s="851"/>
      <c r="T45" s="1032"/>
      <c r="U45" s="855">
        <f>O45+Q45</f>
        <v>8.0000000000000002E-3</v>
      </c>
      <c r="V45" s="1033">
        <f t="shared" si="27"/>
        <v>8.0000000000000002E-3</v>
      </c>
      <c r="W45" s="837">
        <f t="shared" si="28"/>
        <v>8.0000000000000002E-3</v>
      </c>
      <c r="X45" s="1033">
        <f t="shared" si="29"/>
        <v>8.0000000000000002E-3</v>
      </c>
      <c r="Y45" s="873">
        <f t="shared" si="6"/>
        <v>8.0000000000000002E-3</v>
      </c>
      <c r="Z45" s="881">
        <f t="shared" si="7"/>
        <v>8.0000000000000002E-3</v>
      </c>
      <c r="AB45" s="938" t="s">
        <v>309</v>
      </c>
      <c r="AC45" s="1175">
        <f t="shared" ref="AC45:AH45" si="47">SUM(AC40:AC44)</f>
        <v>8.57</v>
      </c>
      <c r="AD45" s="940">
        <f t="shared" si="47"/>
        <v>7.5</v>
      </c>
      <c r="AE45" s="941">
        <f t="shared" si="47"/>
        <v>119.175</v>
      </c>
      <c r="AF45" s="1348">
        <f t="shared" si="47"/>
        <v>105</v>
      </c>
      <c r="AG45" s="943">
        <f t="shared" si="47"/>
        <v>0</v>
      </c>
      <c r="AH45" s="944">
        <f t="shared" si="47"/>
        <v>0</v>
      </c>
      <c r="AI45" s="943">
        <f>AC45+AE45</f>
        <v>127.745</v>
      </c>
      <c r="AJ45" s="945">
        <f>AD45+AF45</f>
        <v>112.5</v>
      </c>
      <c r="AK45" s="943">
        <f t="shared" si="46"/>
        <v>119.175</v>
      </c>
      <c r="AL45" s="946">
        <f>AF45+AH45</f>
        <v>105</v>
      </c>
      <c r="AM45" s="897">
        <f t="shared" si="42"/>
        <v>127.745</v>
      </c>
      <c r="AN45" s="898">
        <f t="shared" si="43"/>
        <v>112.5</v>
      </c>
      <c r="AQ45" s="1761"/>
      <c r="AU45" s="11"/>
      <c r="AV45" s="11"/>
      <c r="AW45" s="11"/>
      <c r="AX45" s="11"/>
      <c r="AY45" s="11"/>
      <c r="BB45" s="11"/>
      <c r="BC45" s="11"/>
      <c r="BD45" s="11"/>
      <c r="BE45" s="11"/>
    </row>
    <row r="46" spans="1:57" ht="13.5" customHeight="1">
      <c r="A46" s="530"/>
      <c r="B46" s="1503"/>
      <c r="C46" s="530"/>
      <c r="D46" s="530"/>
      <c r="E46" s="109"/>
      <c r="F46" s="101"/>
      <c r="G46" s="96"/>
      <c r="H46" s="95"/>
      <c r="I46" s="132"/>
      <c r="J46" s="96"/>
      <c r="K46" s="95"/>
      <c r="L46" s="132"/>
      <c r="M46" s="87"/>
      <c r="N46" s="847" t="s">
        <v>299</v>
      </c>
      <c r="O46" s="842">
        <f>I14</f>
        <v>0.48299999999999998</v>
      </c>
      <c r="P46" s="1034">
        <f>I14</f>
        <v>0.48299999999999998</v>
      </c>
      <c r="Q46" s="842">
        <f>I24</f>
        <v>0.6</v>
      </c>
      <c r="R46" s="1035">
        <f>I24</f>
        <v>0.6</v>
      </c>
      <c r="S46" s="3122">
        <f>I41</f>
        <v>1.5940000000000001</v>
      </c>
      <c r="T46" s="2624">
        <f>I41</f>
        <v>1.5940000000000001</v>
      </c>
      <c r="U46" s="855">
        <f>O46+Q46</f>
        <v>1.083</v>
      </c>
      <c r="V46" s="1033">
        <f t="shared" si="27"/>
        <v>1.083</v>
      </c>
      <c r="W46" s="837">
        <f t="shared" si="28"/>
        <v>2.194</v>
      </c>
      <c r="X46" s="1033">
        <f t="shared" si="29"/>
        <v>2.194</v>
      </c>
      <c r="Y46" s="873">
        <f t="shared" si="6"/>
        <v>2.677</v>
      </c>
      <c r="Z46" s="881">
        <f t="shared" si="7"/>
        <v>2.677</v>
      </c>
      <c r="AB46" s="1065" t="s">
        <v>318</v>
      </c>
      <c r="AC46" s="961"/>
      <c r="AD46" s="1055"/>
      <c r="AE46" s="963"/>
      <c r="AF46" s="1058"/>
      <c r="AG46" s="961"/>
      <c r="AH46" s="1055"/>
      <c r="AI46" s="860">
        <f t="shared" ref="AI46" si="48">AC46+AE46</f>
        <v>0</v>
      </c>
      <c r="AJ46" s="1061">
        <f t="shared" ref="AJ46" si="49">AD46+AF46</f>
        <v>0</v>
      </c>
      <c r="AK46" s="860">
        <f t="shared" ref="AK46" si="50">AE46+AG46</f>
        <v>0</v>
      </c>
      <c r="AL46" s="1063"/>
      <c r="AM46" s="893">
        <f t="shared" si="42"/>
        <v>0</v>
      </c>
      <c r="AN46" s="900">
        <f t="shared" si="43"/>
        <v>0</v>
      </c>
      <c r="AQ46" s="99"/>
      <c r="AU46" s="11"/>
      <c r="AV46" s="11"/>
      <c r="AW46" s="131"/>
      <c r="AX46" s="11"/>
      <c r="AY46" s="11"/>
      <c r="BB46" s="11"/>
      <c r="BC46" s="11"/>
      <c r="BD46" s="11"/>
      <c r="BE46" s="11"/>
    </row>
    <row r="47" spans="1:57" ht="14.25" customHeight="1">
      <c r="A47" s="530"/>
      <c r="B47" s="1503"/>
      <c r="C47" s="530"/>
      <c r="D47" s="530"/>
      <c r="E47" s="140"/>
      <c r="F47" s="140"/>
      <c r="G47" s="1686"/>
      <c r="H47" s="101"/>
      <c r="I47" s="101"/>
      <c r="J47" s="102"/>
      <c r="K47" s="95"/>
      <c r="L47" s="127"/>
      <c r="M47" s="87"/>
      <c r="N47" s="848" t="s">
        <v>118</v>
      </c>
      <c r="O47" s="843"/>
      <c r="P47" s="1036"/>
      <c r="Q47" s="843"/>
      <c r="R47" s="1037"/>
      <c r="S47" s="853"/>
      <c r="T47" s="1036"/>
      <c r="U47" s="855">
        <f>O47+Q47</f>
        <v>0</v>
      </c>
      <c r="V47" s="1033">
        <f t="shared" si="27"/>
        <v>0</v>
      </c>
      <c r="W47" s="837">
        <f t="shared" si="28"/>
        <v>0</v>
      </c>
      <c r="X47" s="1033">
        <f t="shared" si="29"/>
        <v>0</v>
      </c>
      <c r="Y47" s="882">
        <f t="shared" si="6"/>
        <v>0</v>
      </c>
      <c r="Z47" s="883">
        <f t="shared" si="7"/>
        <v>0</v>
      </c>
      <c r="AB47" s="1051" t="s">
        <v>319</v>
      </c>
      <c r="AC47" s="965"/>
      <c r="AD47" s="1056"/>
      <c r="AE47" s="967"/>
      <c r="AF47" s="1059"/>
      <c r="AG47" s="965"/>
      <c r="AH47" s="1056"/>
      <c r="AI47" s="860">
        <f t="shared" ref="AI47:AJ49" si="51">AC47+AE47</f>
        <v>0</v>
      </c>
      <c r="AJ47" s="1061">
        <f t="shared" si="51"/>
        <v>0</v>
      </c>
      <c r="AK47" s="860">
        <f t="shared" si="46"/>
        <v>0</v>
      </c>
      <c r="AL47" s="1017">
        <f t="shared" ref="AL47:AL52" si="52">AF47+AH47</f>
        <v>0</v>
      </c>
      <c r="AM47" s="873">
        <f t="shared" si="42"/>
        <v>0</v>
      </c>
      <c r="AN47" s="895">
        <f t="shared" si="43"/>
        <v>0</v>
      </c>
      <c r="AQ47" s="99"/>
      <c r="AU47" s="11"/>
      <c r="AV47" s="11"/>
      <c r="AW47" s="633"/>
      <c r="AX47" s="11"/>
      <c r="AY47" s="11"/>
      <c r="BB47" s="11"/>
      <c r="BC47" s="11"/>
      <c r="BD47" s="11"/>
      <c r="BE47" s="11"/>
    </row>
    <row r="48" spans="1:57" ht="14.25" customHeight="1" thickBot="1">
      <c r="A48" s="96"/>
      <c r="B48" s="95"/>
      <c r="C48" s="135"/>
      <c r="D48" s="134"/>
      <c r="E48" s="140"/>
      <c r="F48" s="140"/>
      <c r="G48" s="96"/>
      <c r="H48" s="95"/>
      <c r="I48" s="132"/>
      <c r="J48" s="102"/>
      <c r="K48" s="103"/>
      <c r="L48" s="136"/>
      <c r="M48" s="87"/>
      <c r="N48" s="848" t="s">
        <v>339</v>
      </c>
      <c r="O48" s="843"/>
      <c r="P48" s="1036"/>
      <c r="Q48" s="843"/>
      <c r="R48" s="1037"/>
      <c r="S48" s="853"/>
      <c r="T48" s="1036"/>
      <c r="U48" s="855">
        <f>O48+Q48</f>
        <v>0</v>
      </c>
      <c r="V48" s="1033">
        <f t="shared" si="27"/>
        <v>0</v>
      </c>
      <c r="W48" s="837">
        <f>Q48+S48</f>
        <v>0</v>
      </c>
      <c r="X48" s="1033">
        <f t="shared" si="29"/>
        <v>0</v>
      </c>
      <c r="Y48" s="882">
        <f t="shared" si="6"/>
        <v>0</v>
      </c>
      <c r="Z48" s="883">
        <f t="shared" si="7"/>
        <v>0</v>
      </c>
      <c r="AB48" s="1052" t="s">
        <v>356</v>
      </c>
      <c r="AC48" s="971"/>
      <c r="AD48" s="1057"/>
      <c r="AE48" s="973"/>
      <c r="AF48" s="1060"/>
      <c r="AG48" s="971"/>
      <c r="AH48" s="1057"/>
      <c r="AI48" s="861">
        <f t="shared" si="51"/>
        <v>0</v>
      </c>
      <c r="AJ48" s="1062">
        <f t="shared" si="51"/>
        <v>0</v>
      </c>
      <c r="AK48" s="861">
        <f t="shared" si="46"/>
        <v>0</v>
      </c>
      <c r="AL48" s="1064">
        <f t="shared" si="52"/>
        <v>0</v>
      </c>
      <c r="AM48" s="882">
        <f t="shared" si="42"/>
        <v>0</v>
      </c>
      <c r="AN48" s="896">
        <f t="shared" si="43"/>
        <v>0</v>
      </c>
      <c r="AQ48" s="191"/>
      <c r="AT48" s="573"/>
      <c r="AU48" s="11"/>
      <c r="AV48" s="11"/>
      <c r="AW48" s="335"/>
      <c r="AX48" s="11"/>
      <c r="AY48" s="11"/>
      <c r="BB48" s="11"/>
      <c r="BC48" s="11"/>
      <c r="BD48" s="11"/>
      <c r="BE48" s="11"/>
    </row>
    <row r="49" spans="1:57" ht="15" customHeight="1" thickBot="1">
      <c r="A49" s="96"/>
      <c r="B49" s="1503"/>
      <c r="C49" s="87"/>
      <c r="D49" s="87"/>
      <c r="E49" s="100"/>
      <c r="F49" s="127"/>
      <c r="G49" s="1686"/>
      <c r="H49" s="101"/>
      <c r="I49" s="101"/>
      <c r="J49" s="96"/>
      <c r="K49" s="95"/>
      <c r="L49" s="132"/>
      <c r="M49" s="87"/>
      <c r="N49" s="412" t="s">
        <v>87</v>
      </c>
      <c r="O49" s="844"/>
      <c r="P49" s="1038"/>
      <c r="Q49" s="844"/>
      <c r="R49" s="1039"/>
      <c r="S49" s="2388"/>
      <c r="T49" s="1040"/>
      <c r="U49" s="856">
        <f>O49+Q49</f>
        <v>0</v>
      </c>
      <c r="V49" s="1041">
        <f t="shared" si="27"/>
        <v>0</v>
      </c>
      <c r="W49" s="856">
        <f>Q49+S49</f>
        <v>0</v>
      </c>
      <c r="X49" s="1041">
        <f t="shared" si="29"/>
        <v>0</v>
      </c>
      <c r="Y49" s="884">
        <f t="shared" si="6"/>
        <v>0</v>
      </c>
      <c r="Z49" s="885">
        <f t="shared" si="7"/>
        <v>0</v>
      </c>
      <c r="AB49" s="1053" t="s">
        <v>320</v>
      </c>
      <c r="AC49" s="1068">
        <f t="shared" ref="AC49:AH49" si="53">SUM(AC46:AC48)</f>
        <v>0</v>
      </c>
      <c r="AD49" s="1000">
        <f t="shared" si="53"/>
        <v>0</v>
      </c>
      <c r="AE49" s="1054">
        <f t="shared" si="53"/>
        <v>0</v>
      </c>
      <c r="AF49" s="998">
        <f t="shared" si="53"/>
        <v>0</v>
      </c>
      <c r="AG49" s="1068">
        <f t="shared" si="53"/>
        <v>0</v>
      </c>
      <c r="AH49" s="1000">
        <f t="shared" si="53"/>
        <v>0</v>
      </c>
      <c r="AI49" s="913">
        <f t="shared" si="51"/>
        <v>0</v>
      </c>
      <c r="AJ49" s="999">
        <f t="shared" si="51"/>
        <v>0</v>
      </c>
      <c r="AK49" s="913">
        <f t="shared" si="46"/>
        <v>0</v>
      </c>
      <c r="AL49" s="1000">
        <f t="shared" si="52"/>
        <v>0</v>
      </c>
      <c r="AM49" s="913">
        <f t="shared" si="42"/>
        <v>0</v>
      </c>
      <c r="AN49" s="914">
        <f t="shared" si="43"/>
        <v>0</v>
      </c>
      <c r="AQ49" s="99"/>
      <c r="AT49" s="573"/>
      <c r="AU49" s="11"/>
      <c r="AV49" s="11"/>
      <c r="AW49" s="335"/>
      <c r="AX49" s="11"/>
      <c r="AY49" s="11"/>
      <c r="BB49" s="11"/>
      <c r="BC49" s="11"/>
      <c r="BD49" s="11"/>
      <c r="BE49" s="11"/>
    </row>
    <row r="50" spans="1:57" ht="14.25" customHeight="1">
      <c r="A50" s="96"/>
      <c r="B50" s="1503"/>
      <c r="C50" s="87"/>
      <c r="D50" s="87"/>
      <c r="E50" s="95"/>
      <c r="F50" s="138"/>
      <c r="G50" s="87"/>
      <c r="H50" s="87"/>
      <c r="I50" s="87"/>
      <c r="J50" s="96"/>
      <c r="K50" s="101"/>
      <c r="L50" s="132"/>
      <c r="M50" s="87"/>
      <c r="AB50" s="899" t="s">
        <v>313</v>
      </c>
      <c r="AC50" s="947"/>
      <c r="AD50" s="948"/>
      <c r="AE50" s="859"/>
      <c r="AF50" s="949"/>
      <c r="AG50" s="947">
        <f>E35</f>
        <v>30.245999999999999</v>
      </c>
      <c r="AH50" s="948">
        <f>F35</f>
        <v>27.2</v>
      </c>
      <c r="AI50" s="861">
        <f t="shared" ref="AI50:AJ52" si="54">AC50+AE50</f>
        <v>0</v>
      </c>
      <c r="AJ50" s="950">
        <f t="shared" si="54"/>
        <v>0</v>
      </c>
      <c r="AK50" s="859">
        <f t="shared" si="46"/>
        <v>30.245999999999999</v>
      </c>
      <c r="AL50" s="951">
        <f t="shared" si="52"/>
        <v>27.2</v>
      </c>
      <c r="AM50" s="893">
        <f t="shared" si="42"/>
        <v>30.245999999999999</v>
      </c>
      <c r="AN50" s="900">
        <f t="shared" si="43"/>
        <v>27.2</v>
      </c>
      <c r="AQ50" s="99"/>
      <c r="AT50" s="573"/>
      <c r="AU50" s="11"/>
      <c r="AV50" s="11"/>
      <c r="AW50" s="11"/>
      <c r="AX50" s="11"/>
      <c r="AY50" s="11"/>
      <c r="BB50" s="11"/>
      <c r="BC50" s="11"/>
      <c r="BD50" s="11"/>
      <c r="BE50" s="11"/>
    </row>
    <row r="51" spans="1:57" ht="14.25" customHeight="1" thickBot="1">
      <c r="A51" s="96"/>
      <c r="B51" s="1503"/>
      <c r="C51" s="87"/>
      <c r="D51" s="87"/>
      <c r="E51" s="95"/>
      <c r="F51" s="135"/>
      <c r="G51" s="87"/>
      <c r="H51" s="87"/>
      <c r="I51" s="87"/>
      <c r="J51" s="101"/>
      <c r="K51" s="101"/>
      <c r="L51" s="101"/>
      <c r="M51" s="87"/>
      <c r="Y51" s="886"/>
      <c r="Z51" s="283"/>
      <c r="AB51" s="901" t="s">
        <v>314</v>
      </c>
      <c r="AC51" s="932"/>
      <c r="AD51" s="952"/>
      <c r="AE51" s="861"/>
      <c r="AF51" s="953"/>
      <c r="AG51" s="932"/>
      <c r="AH51" s="952"/>
      <c r="AI51" s="861">
        <f t="shared" si="54"/>
        <v>0</v>
      </c>
      <c r="AJ51" s="954">
        <f t="shared" si="54"/>
        <v>0</v>
      </c>
      <c r="AK51" s="861">
        <f t="shared" si="46"/>
        <v>0</v>
      </c>
      <c r="AL51" s="955">
        <f t="shared" si="52"/>
        <v>0</v>
      </c>
      <c r="AM51" s="882">
        <f t="shared" si="42"/>
        <v>0</v>
      </c>
      <c r="AN51" s="896">
        <f t="shared" si="43"/>
        <v>0</v>
      </c>
      <c r="AQ51" s="191"/>
      <c r="AT51" s="101"/>
      <c r="AU51" s="11"/>
      <c r="AV51" s="11"/>
      <c r="AW51" s="139"/>
      <c r="AX51" s="11"/>
      <c r="AY51" s="11"/>
      <c r="BB51" s="11"/>
      <c r="BC51" s="11"/>
      <c r="BD51" s="11"/>
      <c r="BE51" s="11"/>
    </row>
    <row r="52" spans="1:57" ht="14.25" customHeight="1" thickBot="1">
      <c r="A52" s="101"/>
      <c r="B52" s="1503"/>
      <c r="C52" s="87"/>
      <c r="D52" s="87"/>
      <c r="E52" s="95"/>
      <c r="F52" s="138"/>
      <c r="G52" s="87"/>
      <c r="H52" s="87"/>
      <c r="I52" s="87"/>
      <c r="J52" s="255"/>
      <c r="K52" s="191"/>
      <c r="L52" s="196"/>
      <c r="M52" s="87"/>
      <c r="N52" s="96"/>
      <c r="O52" s="95"/>
      <c r="P52" s="138"/>
      <c r="Q52" s="7"/>
      <c r="R52" s="14"/>
      <c r="S52" s="137"/>
      <c r="T52" s="822"/>
      <c r="V52" s="826"/>
      <c r="X52" s="826"/>
      <c r="Y52" s="886"/>
      <c r="Z52" s="1008"/>
      <c r="AB52" s="902" t="s">
        <v>310</v>
      </c>
      <c r="AC52" s="956">
        <f t="shared" ref="AC52:AH52" si="55">SUM(AC50:AC51)</f>
        <v>0</v>
      </c>
      <c r="AD52" s="957">
        <f>SUM(AD50:AD51)</f>
        <v>0</v>
      </c>
      <c r="AE52" s="958">
        <f t="shared" si="55"/>
        <v>0</v>
      </c>
      <c r="AF52" s="904">
        <f t="shared" si="55"/>
        <v>0</v>
      </c>
      <c r="AG52" s="956">
        <f t="shared" si="55"/>
        <v>30.245999999999999</v>
      </c>
      <c r="AH52" s="957">
        <f t="shared" si="55"/>
        <v>27.2</v>
      </c>
      <c r="AI52" s="903">
        <f t="shared" si="54"/>
        <v>0</v>
      </c>
      <c r="AJ52" s="959">
        <f t="shared" si="54"/>
        <v>0</v>
      </c>
      <c r="AK52" s="903">
        <f t="shared" si="46"/>
        <v>30.245999999999999</v>
      </c>
      <c r="AL52" s="960">
        <f t="shared" si="52"/>
        <v>27.2</v>
      </c>
      <c r="AM52" s="903">
        <f t="shared" si="42"/>
        <v>30.245999999999999</v>
      </c>
      <c r="AN52" s="904">
        <f t="shared" si="43"/>
        <v>27.2</v>
      </c>
      <c r="AQ52" s="93"/>
      <c r="AT52" s="101"/>
      <c r="AU52" s="11"/>
      <c r="AV52" s="11"/>
      <c r="AW52" s="139"/>
      <c r="AX52" s="11"/>
      <c r="AY52" s="11"/>
      <c r="BB52" s="11"/>
      <c r="BC52" s="11"/>
      <c r="BD52" s="11"/>
      <c r="BE52" s="11"/>
    </row>
    <row r="53" spans="1:57" ht="13.5" customHeight="1">
      <c r="A53" s="101"/>
      <c r="B53" s="1503"/>
      <c r="C53" s="87"/>
      <c r="D53" s="87"/>
      <c r="E53" s="95"/>
      <c r="F53" s="138"/>
      <c r="G53" s="87"/>
      <c r="H53" s="87"/>
      <c r="I53" s="87"/>
      <c r="J53" s="2356"/>
      <c r="K53" s="191"/>
      <c r="L53" s="192"/>
      <c r="M53" s="87"/>
      <c r="N53" s="99"/>
      <c r="O53" s="366"/>
      <c r="P53" s="127"/>
      <c r="Q53" s="11"/>
      <c r="R53" s="11"/>
      <c r="S53" s="11"/>
      <c r="T53" s="822"/>
      <c r="V53" s="826"/>
      <c r="X53" s="826"/>
      <c r="Y53" s="1009"/>
      <c r="Z53" s="74"/>
      <c r="AB53" s="905" t="s">
        <v>214</v>
      </c>
      <c r="AC53" s="961"/>
      <c r="AD53" s="962"/>
      <c r="AE53" s="963"/>
      <c r="AF53" s="964"/>
      <c r="AG53" s="961"/>
      <c r="AH53" s="962"/>
      <c r="AI53" s="860">
        <f t="shared" ref="AI53" si="56">AC53+AE53</f>
        <v>0</v>
      </c>
      <c r="AJ53" s="969">
        <f t="shared" ref="AJ53" si="57">AD53+AF53</f>
        <v>0</v>
      </c>
      <c r="AK53" s="860">
        <f t="shared" si="46"/>
        <v>0</v>
      </c>
      <c r="AL53" s="970">
        <f>AF53+AH53</f>
        <v>0</v>
      </c>
      <c r="AM53" s="893">
        <f t="shared" si="42"/>
        <v>0</v>
      </c>
      <c r="AN53" s="900">
        <f t="shared" si="43"/>
        <v>0</v>
      </c>
      <c r="AQ53" s="99"/>
      <c r="AT53" s="101"/>
      <c r="AU53" s="11"/>
      <c r="AV53" s="11"/>
      <c r="AW53" s="139"/>
      <c r="AX53" s="11"/>
      <c r="AY53" s="11"/>
      <c r="BB53" s="11"/>
      <c r="BC53" s="11"/>
      <c r="BD53" s="11"/>
      <c r="BE53" s="11"/>
    </row>
    <row r="54" spans="1:57" ht="13.5" customHeight="1">
      <c r="A54" s="87"/>
      <c r="B54" s="1503"/>
      <c r="C54" s="87"/>
      <c r="D54" s="87"/>
      <c r="E54" s="103"/>
      <c r="F54" s="136"/>
      <c r="G54" s="87"/>
      <c r="H54" s="87"/>
      <c r="I54" s="87"/>
      <c r="J54" s="211"/>
      <c r="K54" s="191"/>
      <c r="L54" s="192"/>
      <c r="M54" s="87"/>
      <c r="N54" s="2187"/>
      <c r="O54" s="101"/>
      <c r="P54" s="101"/>
      <c r="Q54" s="11"/>
      <c r="R54" s="11"/>
      <c r="S54" s="11"/>
      <c r="T54" s="821"/>
      <c r="V54" s="268"/>
      <c r="X54" s="268"/>
      <c r="AB54" s="906" t="s">
        <v>91</v>
      </c>
      <c r="AC54" s="965">
        <f>E9</f>
        <v>98.102000000000004</v>
      </c>
      <c r="AD54" s="966">
        <f>F9</f>
        <v>87.5</v>
      </c>
      <c r="AE54" s="967"/>
      <c r="AF54" s="968"/>
      <c r="AG54" s="965"/>
      <c r="AH54" s="966"/>
      <c r="AI54" s="860">
        <f t="shared" ref="AI54:AJ56" si="58">AC54+AE54</f>
        <v>98.102000000000004</v>
      </c>
      <c r="AJ54" s="969">
        <f t="shared" si="58"/>
        <v>87.5</v>
      </c>
      <c r="AK54" s="860">
        <f t="shared" si="46"/>
        <v>0</v>
      </c>
      <c r="AL54" s="970">
        <f>AF54+AH54</f>
        <v>0</v>
      </c>
      <c r="AM54" s="873">
        <f t="shared" si="42"/>
        <v>98.102000000000004</v>
      </c>
      <c r="AN54" s="895">
        <f t="shared" si="43"/>
        <v>87.5</v>
      </c>
      <c r="AQ54" s="99"/>
      <c r="AT54" s="101"/>
      <c r="AU54" s="11"/>
      <c r="AV54" s="11"/>
      <c r="AW54" s="137"/>
      <c r="AX54" s="11"/>
      <c r="AY54" s="11"/>
      <c r="BB54" s="11"/>
      <c r="BC54" s="11"/>
      <c r="BD54" s="11"/>
      <c r="BE54" s="11"/>
    </row>
    <row r="55" spans="1:57" ht="13.5" customHeight="1" thickBot="1">
      <c r="A55" s="87"/>
      <c r="B55" s="1503"/>
      <c r="C55" s="87"/>
      <c r="D55" s="87"/>
      <c r="E55" s="95"/>
      <c r="F55" s="127"/>
      <c r="G55" s="87"/>
      <c r="H55" s="87"/>
      <c r="I55" s="87"/>
      <c r="J55" s="96"/>
      <c r="K55" s="1641"/>
      <c r="L55" s="127"/>
      <c r="M55" s="87"/>
      <c r="N55" s="96"/>
      <c r="O55" s="95"/>
      <c r="P55" s="132"/>
      <c r="Q55" s="7"/>
      <c r="R55" s="14"/>
      <c r="S55" s="139"/>
      <c r="T55" s="479"/>
      <c r="V55" s="821"/>
      <c r="X55" s="821"/>
      <c r="AB55" s="907" t="s">
        <v>215</v>
      </c>
      <c r="AC55" s="971"/>
      <c r="AD55" s="972"/>
      <c r="AE55" s="973"/>
      <c r="AF55" s="1174"/>
      <c r="AG55" s="971"/>
      <c r="AH55" s="972"/>
      <c r="AI55" s="861">
        <f t="shared" si="58"/>
        <v>0</v>
      </c>
      <c r="AJ55" s="975">
        <f t="shared" si="58"/>
        <v>0</v>
      </c>
      <c r="AK55" s="861">
        <f t="shared" si="46"/>
        <v>0</v>
      </c>
      <c r="AL55" s="976">
        <f>AF55+AH55</f>
        <v>0</v>
      </c>
      <c r="AM55" s="882">
        <f t="shared" si="42"/>
        <v>0</v>
      </c>
      <c r="AN55" s="896">
        <f t="shared" si="43"/>
        <v>0</v>
      </c>
      <c r="AQ55" s="191"/>
      <c r="AT55" s="101"/>
      <c r="AU55" s="11"/>
      <c r="AV55" s="11"/>
      <c r="AW55" s="137"/>
      <c r="AX55" s="11"/>
      <c r="AY55" s="11"/>
      <c r="BB55" s="11"/>
      <c r="BC55" s="11"/>
      <c r="BD55" s="11"/>
      <c r="BE55" s="11"/>
    </row>
    <row r="56" spans="1:57" ht="14.25" customHeight="1" thickBot="1">
      <c r="A56" s="87"/>
      <c r="B56" s="1503"/>
      <c r="C56" s="87"/>
      <c r="D56" s="87"/>
      <c r="E56" s="95"/>
      <c r="F56" s="138"/>
      <c r="G56" s="87"/>
      <c r="H56" s="87"/>
      <c r="I56" s="87"/>
      <c r="J56" s="87"/>
      <c r="K56" s="87"/>
      <c r="L56" s="135"/>
      <c r="M56" s="87"/>
      <c r="N56" s="99"/>
      <c r="O56" s="95"/>
      <c r="P56" s="132"/>
      <c r="Q56" s="11"/>
      <c r="R56" s="11"/>
      <c r="S56" s="11"/>
      <c r="T56" s="821"/>
      <c r="V56" s="268"/>
      <c r="X56" s="821"/>
      <c r="AB56" s="1066" t="s">
        <v>311</v>
      </c>
      <c r="AC56" s="1067">
        <f t="shared" ref="AC56:AH56" si="59">SUM(AC53:AC55)</f>
        <v>98.102000000000004</v>
      </c>
      <c r="AD56" s="944">
        <f t="shared" si="59"/>
        <v>87.5</v>
      </c>
      <c r="AE56" s="1067">
        <f t="shared" si="59"/>
        <v>0</v>
      </c>
      <c r="AF56" s="944">
        <f t="shared" si="59"/>
        <v>0</v>
      </c>
      <c r="AG56" s="1067">
        <f t="shared" si="59"/>
        <v>0</v>
      </c>
      <c r="AH56" s="944">
        <f t="shared" si="59"/>
        <v>0</v>
      </c>
      <c r="AI56" s="943">
        <f t="shared" si="58"/>
        <v>98.102000000000004</v>
      </c>
      <c r="AJ56" s="945">
        <f t="shared" si="58"/>
        <v>87.5</v>
      </c>
      <c r="AK56" s="943">
        <f t="shared" si="46"/>
        <v>0</v>
      </c>
      <c r="AL56" s="946">
        <f>AF56+AH56</f>
        <v>0</v>
      </c>
      <c r="AM56" s="908">
        <f t="shared" si="42"/>
        <v>98.102000000000004</v>
      </c>
      <c r="AN56" s="909">
        <f t="shared" si="43"/>
        <v>87.5</v>
      </c>
      <c r="AQ56" s="101"/>
      <c r="AT56" s="101"/>
      <c r="AU56" s="11"/>
      <c r="AV56" s="11"/>
      <c r="AW56" s="139"/>
      <c r="AX56" s="11"/>
      <c r="AY56" s="11"/>
      <c r="BB56" s="11"/>
      <c r="BC56" s="11"/>
      <c r="BD56" s="11"/>
      <c r="BE56" s="11"/>
    </row>
    <row r="57" spans="1:57" ht="12.75" customHeight="1">
      <c r="A57" s="87"/>
      <c r="B57" s="1503"/>
      <c r="C57" s="87"/>
      <c r="D57" s="87"/>
      <c r="E57" s="95"/>
      <c r="F57" s="127"/>
      <c r="G57" s="87"/>
      <c r="H57" s="87"/>
      <c r="I57" s="87"/>
      <c r="J57" s="96"/>
      <c r="K57" s="108"/>
      <c r="L57" s="135"/>
      <c r="M57" s="87"/>
      <c r="N57" s="96"/>
      <c r="O57" s="95"/>
      <c r="P57" s="132"/>
      <c r="AQ57" s="101"/>
      <c r="AW57" s="329"/>
      <c r="AX57" s="11"/>
      <c r="AY57" s="11"/>
      <c r="BB57" s="11"/>
      <c r="BC57" s="11"/>
      <c r="BD57" s="11"/>
      <c r="BE57" s="11"/>
    </row>
    <row r="58" spans="1:57" ht="13.5" customHeight="1">
      <c r="A58" s="101"/>
      <c r="B58" s="109"/>
      <c r="C58" s="101"/>
      <c r="D58" s="99"/>
      <c r="E58" s="95"/>
      <c r="F58" s="202"/>
      <c r="G58" s="87"/>
      <c r="H58" s="87"/>
      <c r="I58" s="87"/>
      <c r="J58" s="102"/>
      <c r="K58" s="105"/>
      <c r="L58" s="193"/>
      <c r="M58" s="87"/>
      <c r="N58" s="96"/>
      <c r="O58" s="100"/>
      <c r="P58" s="127"/>
      <c r="AQ58" s="101"/>
      <c r="AW58" s="11"/>
      <c r="AX58" s="11"/>
      <c r="AY58" s="11"/>
      <c r="BB58" s="11"/>
      <c r="BC58" s="11"/>
      <c r="BD58" s="11"/>
      <c r="BE58" s="11"/>
    </row>
    <row r="59" spans="1:57" ht="15" customHeight="1">
      <c r="A59" s="101"/>
      <c r="B59" s="109"/>
      <c r="C59" s="101"/>
      <c r="D59" s="96"/>
      <c r="E59" s="191"/>
      <c r="F59" s="192"/>
      <c r="G59" s="198"/>
      <c r="H59" s="101"/>
      <c r="I59" s="101"/>
      <c r="J59" s="101"/>
      <c r="K59" s="101"/>
      <c r="L59" s="101"/>
      <c r="M59" s="87"/>
      <c r="AQ59" s="101"/>
      <c r="AW59" s="11"/>
      <c r="AX59" s="11"/>
      <c r="AY59" s="11"/>
      <c r="BB59" s="11"/>
      <c r="BC59" s="11"/>
      <c r="BD59" s="11"/>
      <c r="BE59" s="11"/>
    </row>
    <row r="60" spans="1:57" ht="16.5" customHeight="1">
      <c r="A60" s="87"/>
      <c r="B60" s="1614" t="s">
        <v>196</v>
      </c>
      <c r="C60" s="87"/>
      <c r="D60" s="87"/>
      <c r="E60" s="87"/>
      <c r="F60" s="1615"/>
      <c r="G60" s="1615"/>
      <c r="H60" s="1615"/>
      <c r="I60" s="87"/>
      <c r="J60" s="87"/>
      <c r="K60" s="1615"/>
      <c r="L60" s="87"/>
      <c r="M60" s="87"/>
      <c r="AB60" t="s">
        <v>294</v>
      </c>
      <c r="AM60" s="101"/>
      <c r="AN60" s="11"/>
      <c r="AQ60" s="132"/>
      <c r="AW60" s="11"/>
      <c r="AX60" s="11"/>
      <c r="AY60" s="11"/>
      <c r="BB60" s="11"/>
      <c r="BC60" s="11"/>
      <c r="BD60" s="11"/>
      <c r="BE60" s="11"/>
    </row>
    <row r="61" spans="1:57" ht="15.75" customHeight="1">
      <c r="A61" s="87"/>
      <c r="B61" s="87"/>
      <c r="C61" s="1616" t="s">
        <v>361</v>
      </c>
      <c r="D61" s="87"/>
      <c r="E61" s="1617"/>
      <c r="F61" s="87"/>
      <c r="G61" s="87"/>
      <c r="H61" s="87"/>
      <c r="I61" s="87"/>
      <c r="J61" s="3567" t="s">
        <v>104</v>
      </c>
      <c r="K61" s="3567"/>
      <c r="L61" s="3567"/>
      <c r="M61" s="87"/>
      <c r="N61" s="1614" t="s">
        <v>433</v>
      </c>
      <c r="AB61" s="94" t="str">
        <f>N63</f>
        <v>2 - й день</v>
      </c>
      <c r="AC61" s="2" t="s">
        <v>419</v>
      </c>
      <c r="AH61" s="128" t="s">
        <v>124</v>
      </c>
      <c r="AJ61" s="294" t="str">
        <f>I62</f>
        <v>О С Е Н Ь    2024  -   __  г.г.</v>
      </c>
      <c r="AK61" s="61"/>
      <c r="AM61" s="11"/>
      <c r="AN61" s="11"/>
      <c r="AQ61" s="101"/>
      <c r="AU61" s="48"/>
      <c r="AV61" s="563"/>
      <c r="AW61" s="11"/>
      <c r="AX61" s="11"/>
      <c r="AY61" s="11"/>
      <c r="BB61" s="11"/>
      <c r="BC61" s="11"/>
      <c r="BD61" s="11"/>
      <c r="BE61" s="11"/>
    </row>
    <row r="62" spans="1:57" ht="15.75" thickBot="1">
      <c r="A62" s="1615" t="s">
        <v>481</v>
      </c>
      <c r="B62" s="1615"/>
      <c r="C62" s="1619"/>
      <c r="D62" s="87"/>
      <c r="E62" s="87"/>
      <c r="F62" s="87"/>
      <c r="G62" s="87"/>
      <c r="H62" s="1621"/>
      <c r="I62" s="2233" t="s">
        <v>482</v>
      </c>
      <c r="J62" s="1622"/>
      <c r="K62" s="87"/>
      <c r="L62" s="87"/>
      <c r="M62" s="87"/>
      <c r="N62" t="s">
        <v>294</v>
      </c>
      <c r="AB62" s="1614" t="s">
        <v>433</v>
      </c>
      <c r="AM62" s="37"/>
      <c r="AN62" s="70"/>
      <c r="AQ62" s="101"/>
      <c r="AU62" s="320"/>
      <c r="AV62" s="320"/>
      <c r="BA62" s="11"/>
      <c r="BB62" s="11"/>
      <c r="BC62" s="11"/>
      <c r="BD62" s="11"/>
      <c r="BE62" s="11"/>
    </row>
    <row r="63" spans="1:57" ht="15.75" thickBot="1">
      <c r="A63" s="87"/>
      <c r="B63" s="1503"/>
      <c r="C63" s="87"/>
      <c r="D63" s="87"/>
      <c r="E63" s="1620" t="s">
        <v>124</v>
      </c>
      <c r="F63" s="87"/>
      <c r="G63" s="87"/>
      <c r="H63" s="87"/>
      <c r="I63" s="87"/>
      <c r="J63" s="87"/>
      <c r="K63" s="87"/>
      <c r="L63" s="87"/>
      <c r="M63" s="87"/>
      <c r="N63" s="94" t="str">
        <f>A66</f>
        <v>2 - й день</v>
      </c>
      <c r="O63" s="2" t="str">
        <f>A62</f>
        <v>Возрастная категория:   7 - 11   лет</v>
      </c>
      <c r="T63" s="128" t="s">
        <v>124</v>
      </c>
      <c r="V63" s="294" t="str">
        <f>I62</f>
        <v>О С Е Н Ь    2024  -   __  г.г.</v>
      </c>
      <c r="W63" s="61"/>
      <c r="X63" s="1010"/>
      <c r="AB63" s="815" t="s">
        <v>243</v>
      </c>
      <c r="AC63" s="816" t="s">
        <v>295</v>
      </c>
      <c r="AD63" s="817"/>
      <c r="AE63" s="816" t="s">
        <v>296</v>
      </c>
      <c r="AF63" s="817"/>
      <c r="AG63" s="816" t="s">
        <v>297</v>
      </c>
      <c r="AH63" s="817"/>
      <c r="AI63" s="816" t="s">
        <v>300</v>
      </c>
      <c r="AJ63" s="817"/>
      <c r="AK63" s="863" t="s">
        <v>301</v>
      </c>
      <c r="AL63" s="817"/>
      <c r="AM63" s="887" t="s">
        <v>302</v>
      </c>
      <c r="AN63" s="888"/>
      <c r="AQ63" s="1759"/>
      <c r="AU63" s="320"/>
      <c r="AV63" s="320"/>
      <c r="BA63" s="11"/>
      <c r="BB63" s="11"/>
      <c r="BC63" s="11"/>
      <c r="BD63" s="11"/>
      <c r="BE63" s="11"/>
    </row>
    <row r="64" spans="1:57" ht="12.75" customHeight="1" thickBot="1">
      <c r="A64" s="1623" t="s">
        <v>336</v>
      </c>
      <c r="B64" s="1624" t="s">
        <v>3</v>
      </c>
      <c r="C64" s="1625" t="s">
        <v>4</v>
      </c>
      <c r="D64" s="1626" t="s">
        <v>58</v>
      </c>
      <c r="E64" s="107"/>
      <c r="F64" s="107"/>
      <c r="G64" s="107"/>
      <c r="H64" s="107"/>
      <c r="I64" s="107"/>
      <c r="J64" s="107"/>
      <c r="K64" s="107"/>
      <c r="L64" s="223"/>
      <c r="M64" s="87"/>
      <c r="Z64" s="43"/>
      <c r="AB64" s="1069" t="s">
        <v>325</v>
      </c>
      <c r="AC64" s="818" t="s">
        <v>89</v>
      </c>
      <c r="AD64" s="820" t="s">
        <v>90</v>
      </c>
      <c r="AE64" s="864" t="s">
        <v>89</v>
      </c>
      <c r="AF64" s="865" t="s">
        <v>90</v>
      </c>
      <c r="AG64" s="864" t="s">
        <v>89</v>
      </c>
      <c r="AH64" s="865" t="s">
        <v>90</v>
      </c>
      <c r="AI64" s="818" t="s">
        <v>89</v>
      </c>
      <c r="AJ64" s="819" t="s">
        <v>90</v>
      </c>
      <c r="AK64" s="866" t="s">
        <v>89</v>
      </c>
      <c r="AL64" s="819" t="s">
        <v>90</v>
      </c>
      <c r="AM64" s="1072" t="s">
        <v>89</v>
      </c>
      <c r="AN64" s="1073" t="s">
        <v>90</v>
      </c>
      <c r="AQ64" s="101"/>
      <c r="AU64" s="14"/>
      <c r="AV64" s="14"/>
      <c r="BA64" s="11"/>
      <c r="BB64" s="11"/>
      <c r="BC64" s="11"/>
      <c r="BD64" s="11"/>
      <c r="BE64" s="11"/>
    </row>
    <row r="65" spans="1:57" ht="15.75" thickBot="1">
      <c r="A65" s="1627" t="s">
        <v>337</v>
      </c>
      <c r="B65" s="101"/>
      <c r="C65" s="1628" t="s">
        <v>59</v>
      </c>
      <c r="D65" s="98"/>
      <c r="E65" s="101"/>
      <c r="F65" s="101"/>
      <c r="G65" s="1212"/>
      <c r="H65" s="1212"/>
      <c r="I65" s="1212"/>
      <c r="J65" s="101"/>
      <c r="K65" s="101"/>
      <c r="L65" s="97"/>
      <c r="M65" s="87"/>
      <c r="N65" s="1084" t="s">
        <v>328</v>
      </c>
      <c r="O65" s="182"/>
      <c r="P65" s="182"/>
      <c r="Q65" s="182"/>
      <c r="R65" s="182"/>
      <c r="S65" s="182"/>
      <c r="T65" s="182"/>
      <c r="U65" s="182"/>
      <c r="V65" s="182"/>
      <c r="W65" s="182"/>
      <c r="X65" s="813"/>
      <c r="AB65" s="910" t="s">
        <v>65</v>
      </c>
      <c r="AC65" s="947"/>
      <c r="AD65" s="977"/>
      <c r="AE65" s="947"/>
      <c r="AF65" s="978"/>
      <c r="AG65" s="947"/>
      <c r="AH65" s="979"/>
      <c r="AI65" s="859">
        <f t="shared" ref="AI65:AI74" si="60">AC65+AE65</f>
        <v>0</v>
      </c>
      <c r="AJ65" s="980">
        <f t="shared" ref="AJ65:AJ74" si="61">AD65+AF65</f>
        <v>0</v>
      </c>
      <c r="AK65" s="859">
        <f t="shared" ref="AK65:AK74" si="62">AE65+AG65</f>
        <v>0</v>
      </c>
      <c r="AL65" s="981">
        <f t="shared" ref="AL65:AL74" si="63">AF65+AH65</f>
        <v>0</v>
      </c>
      <c r="AM65" s="893">
        <f t="shared" ref="AM65:AM88" si="64">AC65+AE65+AG65</f>
        <v>0</v>
      </c>
      <c r="AN65" s="900">
        <f t="shared" ref="AN65:AN88" si="65">AD65+AF65+AH65</f>
        <v>0</v>
      </c>
      <c r="AQ65" s="96"/>
      <c r="AU65" s="14"/>
      <c r="AV65" s="14"/>
      <c r="BA65" s="11"/>
      <c r="BB65" s="11"/>
      <c r="BC65" s="11"/>
      <c r="BD65" s="11"/>
      <c r="BE65" s="11"/>
    </row>
    <row r="66" spans="1:57" ht="16.5" thickBot="1">
      <c r="A66" s="2383" t="s">
        <v>504</v>
      </c>
      <c r="B66" s="107"/>
      <c r="C66" s="1550"/>
      <c r="D66" s="2722" t="s">
        <v>505</v>
      </c>
      <c r="E66" s="1190"/>
      <c r="F66" s="1191"/>
      <c r="G66" s="2792"/>
      <c r="H66" s="2723"/>
      <c r="I66" s="1152"/>
      <c r="J66" s="2371" t="s">
        <v>530</v>
      </c>
      <c r="K66" s="2793"/>
      <c r="L66" s="2794"/>
      <c r="M66" s="697"/>
      <c r="N66" s="640"/>
      <c r="O66" s="17" t="s">
        <v>329</v>
      </c>
      <c r="P66" s="17"/>
      <c r="Q66" s="17"/>
      <c r="R66" s="17"/>
      <c r="S66" s="17"/>
      <c r="T66" s="17"/>
      <c r="U66" s="17"/>
      <c r="V66" s="17"/>
      <c r="W66" s="17"/>
      <c r="X66" s="814"/>
      <c r="AB66" s="910" t="s">
        <v>434</v>
      </c>
      <c r="AC66" s="1156"/>
      <c r="AD66" s="1042"/>
      <c r="AE66" s="1169">
        <f>E86</f>
        <v>4</v>
      </c>
      <c r="AF66" s="988">
        <f>F86</f>
        <v>4</v>
      </c>
      <c r="AG66" s="925"/>
      <c r="AH66" s="984"/>
      <c r="AI66" s="860">
        <f t="shared" si="60"/>
        <v>4</v>
      </c>
      <c r="AJ66" s="985">
        <f t="shared" si="61"/>
        <v>4</v>
      </c>
      <c r="AK66" s="860">
        <f t="shared" si="62"/>
        <v>4</v>
      </c>
      <c r="AL66" s="916">
        <f t="shared" si="63"/>
        <v>4</v>
      </c>
      <c r="AM66" s="873">
        <f t="shared" si="64"/>
        <v>4</v>
      </c>
      <c r="AN66" s="895">
        <f t="shared" si="65"/>
        <v>4</v>
      </c>
      <c r="AQ66" s="96"/>
      <c r="AU66" s="11"/>
      <c r="AV66" s="11"/>
      <c r="BA66" s="11"/>
      <c r="BB66" s="11"/>
      <c r="BC66" s="11"/>
      <c r="BD66" s="11"/>
      <c r="BE66" s="11"/>
    </row>
    <row r="67" spans="1:57" ht="15.75" thickBot="1">
      <c r="A67" s="232"/>
      <c r="B67" s="332" t="s">
        <v>131</v>
      </c>
      <c r="C67" s="223"/>
      <c r="D67" s="2139" t="s">
        <v>88</v>
      </c>
      <c r="E67" s="634" t="s">
        <v>89</v>
      </c>
      <c r="F67" s="1216" t="s">
        <v>90</v>
      </c>
      <c r="G67" s="2139" t="s">
        <v>88</v>
      </c>
      <c r="H67" s="634" t="s">
        <v>89</v>
      </c>
      <c r="I67" s="1216" t="s">
        <v>90</v>
      </c>
      <c r="J67" s="2795" t="s">
        <v>88</v>
      </c>
      <c r="K67" s="2726" t="s">
        <v>89</v>
      </c>
      <c r="L67" s="2727" t="s">
        <v>90</v>
      </c>
      <c r="M67" s="87"/>
      <c r="AB67" s="910" t="s">
        <v>67</v>
      </c>
      <c r="AC67" s="986"/>
      <c r="AD67" s="1042"/>
      <c r="AE67" s="986"/>
      <c r="AF67" s="988"/>
      <c r="AG67" s="986"/>
      <c r="AH67" s="989"/>
      <c r="AI67" s="860">
        <f t="shared" si="60"/>
        <v>0</v>
      </c>
      <c r="AJ67" s="985">
        <f t="shared" si="61"/>
        <v>0</v>
      </c>
      <c r="AK67" s="860">
        <f t="shared" si="62"/>
        <v>0</v>
      </c>
      <c r="AL67" s="916">
        <f t="shared" si="63"/>
        <v>0</v>
      </c>
      <c r="AM67" s="873">
        <f t="shared" si="64"/>
        <v>0</v>
      </c>
      <c r="AN67" s="895">
        <f t="shared" si="65"/>
        <v>0</v>
      </c>
      <c r="AQ67" s="96"/>
      <c r="AU67" s="11"/>
      <c r="AV67" s="11"/>
      <c r="BA67" s="11"/>
      <c r="BB67" s="11"/>
      <c r="BC67" s="11"/>
      <c r="BD67" s="11"/>
      <c r="BE67" s="11"/>
    </row>
    <row r="68" spans="1:57" ht="15.75" thickBot="1">
      <c r="A68" s="158" t="s">
        <v>529</v>
      </c>
      <c r="B68" s="258" t="s">
        <v>1003</v>
      </c>
      <c r="C68" s="635">
        <v>60</v>
      </c>
      <c r="D68" s="2729" t="s">
        <v>510</v>
      </c>
      <c r="E68" s="125">
        <v>38.9</v>
      </c>
      <c r="F68" s="2151">
        <v>35</v>
      </c>
      <c r="G68" s="2742" t="s">
        <v>362</v>
      </c>
      <c r="H68" s="2796">
        <v>45</v>
      </c>
      <c r="I68" s="2730">
        <v>45</v>
      </c>
      <c r="J68" s="126" t="s">
        <v>532</v>
      </c>
      <c r="K68" s="125">
        <v>60</v>
      </c>
      <c r="L68" s="1153">
        <v>48</v>
      </c>
      <c r="M68" s="87"/>
      <c r="AB68" s="910" t="s">
        <v>68</v>
      </c>
      <c r="AC68" s="925"/>
      <c r="AD68" s="987"/>
      <c r="AE68" s="925"/>
      <c r="AF68" s="988"/>
      <c r="AG68" s="925"/>
      <c r="AH68" s="989"/>
      <c r="AI68" s="860">
        <f t="shared" si="60"/>
        <v>0</v>
      </c>
      <c r="AJ68" s="985">
        <f t="shared" si="61"/>
        <v>0</v>
      </c>
      <c r="AK68" s="860">
        <f t="shared" si="62"/>
        <v>0</v>
      </c>
      <c r="AL68" s="916">
        <f t="shared" si="63"/>
        <v>0</v>
      </c>
      <c r="AM68" s="873">
        <f t="shared" si="64"/>
        <v>0</v>
      </c>
      <c r="AN68" s="895">
        <f t="shared" si="65"/>
        <v>0</v>
      </c>
      <c r="AQ68" s="96"/>
      <c r="AU68" s="11"/>
      <c r="AV68" s="11"/>
      <c r="BA68" s="11"/>
      <c r="BB68" s="11"/>
      <c r="BC68" s="11"/>
      <c r="BD68" s="11"/>
      <c r="BE68" s="11"/>
    </row>
    <row r="69" spans="1:57" ht="12.75" customHeight="1">
      <c r="A69" s="158" t="s">
        <v>508</v>
      </c>
      <c r="B69" s="258" t="s">
        <v>509</v>
      </c>
      <c r="C69" s="164">
        <v>100</v>
      </c>
      <c r="D69" s="183" t="s">
        <v>133</v>
      </c>
      <c r="E69" s="224">
        <v>11.9</v>
      </c>
      <c r="F69" s="1221">
        <v>10</v>
      </c>
      <c r="G69" s="240" t="s">
        <v>354</v>
      </c>
      <c r="H69" s="2745">
        <v>5</v>
      </c>
      <c r="I69" s="2746">
        <v>5</v>
      </c>
      <c r="J69" s="183" t="s">
        <v>137</v>
      </c>
      <c r="K69" s="224">
        <v>7.14</v>
      </c>
      <c r="L69" s="226">
        <v>6</v>
      </c>
      <c r="M69" s="87"/>
      <c r="N69" s="815" t="s">
        <v>243</v>
      </c>
      <c r="O69" s="816" t="s">
        <v>295</v>
      </c>
      <c r="P69" s="817"/>
      <c r="Q69" s="816" t="s">
        <v>296</v>
      </c>
      <c r="R69" s="817"/>
      <c r="S69" s="816" t="s">
        <v>297</v>
      </c>
      <c r="T69" s="817"/>
      <c r="U69" s="816" t="s">
        <v>298</v>
      </c>
      <c r="V69" s="817"/>
      <c r="W69" s="816" t="s">
        <v>301</v>
      </c>
      <c r="X69" s="817"/>
      <c r="Y69" s="1762" t="s">
        <v>302</v>
      </c>
      <c r="Z69" s="867"/>
      <c r="AB69" s="910" t="s">
        <v>70</v>
      </c>
      <c r="AC69" s="925"/>
      <c r="AD69" s="982"/>
      <c r="AE69" s="1169"/>
      <c r="AF69" s="988"/>
      <c r="AG69" s="925"/>
      <c r="AH69" s="984"/>
      <c r="AI69" s="860">
        <f t="shared" si="60"/>
        <v>0</v>
      </c>
      <c r="AJ69" s="985">
        <f t="shared" si="61"/>
        <v>0</v>
      </c>
      <c r="AK69" s="860">
        <f t="shared" si="62"/>
        <v>0</v>
      </c>
      <c r="AL69" s="916">
        <f t="shared" si="63"/>
        <v>0</v>
      </c>
      <c r="AM69" s="873">
        <f t="shared" si="64"/>
        <v>0</v>
      </c>
      <c r="AN69" s="895">
        <f t="shared" si="65"/>
        <v>0</v>
      </c>
      <c r="AQ69" s="96"/>
      <c r="AU69" s="11"/>
      <c r="AV69" s="11"/>
      <c r="BA69" s="11"/>
      <c r="BB69" s="11"/>
      <c r="BC69" s="11"/>
      <c r="BD69" s="11"/>
      <c r="BE69" s="11"/>
    </row>
    <row r="70" spans="1:57" ht="12.75" customHeight="1" thickBot="1">
      <c r="A70" s="98"/>
      <c r="B70" s="728" t="s">
        <v>511</v>
      </c>
      <c r="C70" s="97"/>
      <c r="D70" s="183" t="s">
        <v>10</v>
      </c>
      <c r="E70" s="224">
        <v>10</v>
      </c>
      <c r="F70" s="1221">
        <v>10</v>
      </c>
      <c r="G70" s="240" t="s">
        <v>513</v>
      </c>
      <c r="H70" s="224">
        <v>2.5</v>
      </c>
      <c r="I70" s="226">
        <v>2</v>
      </c>
      <c r="J70" s="184" t="s">
        <v>81</v>
      </c>
      <c r="K70" s="2745">
        <v>4.2</v>
      </c>
      <c r="L70" s="2746">
        <v>4.2</v>
      </c>
      <c r="M70" s="87"/>
      <c r="N70" s="647"/>
      <c r="O70" s="818" t="s">
        <v>89</v>
      </c>
      <c r="P70" s="819" t="s">
        <v>90</v>
      </c>
      <c r="Q70" s="818" t="s">
        <v>89</v>
      </c>
      <c r="R70" s="819" t="s">
        <v>90</v>
      </c>
      <c r="S70" s="818" t="s">
        <v>89</v>
      </c>
      <c r="T70" s="819" t="s">
        <v>90</v>
      </c>
      <c r="U70" s="818" t="s">
        <v>89</v>
      </c>
      <c r="V70" s="819" t="s">
        <v>90</v>
      </c>
      <c r="W70" s="818" t="s">
        <v>89</v>
      </c>
      <c r="X70" s="820" t="s">
        <v>90</v>
      </c>
      <c r="Y70" s="868" t="s">
        <v>89</v>
      </c>
      <c r="Z70" s="869" t="s">
        <v>90</v>
      </c>
      <c r="AB70" s="910" t="s">
        <v>71</v>
      </c>
      <c r="AC70" s="925"/>
      <c r="AD70" s="990"/>
      <c r="AE70" s="925"/>
      <c r="AF70" s="983"/>
      <c r="AG70" s="925"/>
      <c r="AH70" s="984"/>
      <c r="AI70" s="860">
        <f t="shared" si="60"/>
        <v>0</v>
      </c>
      <c r="AJ70" s="985">
        <f t="shared" si="61"/>
        <v>0</v>
      </c>
      <c r="AK70" s="860">
        <f t="shared" si="62"/>
        <v>0</v>
      </c>
      <c r="AL70" s="916">
        <f t="shared" si="63"/>
        <v>0</v>
      </c>
      <c r="AM70" s="873">
        <f t="shared" si="64"/>
        <v>0</v>
      </c>
      <c r="AN70" s="895">
        <f t="shared" si="65"/>
        <v>0</v>
      </c>
      <c r="AQ70" s="96"/>
      <c r="BA70" s="11"/>
      <c r="BB70" s="11"/>
      <c r="BC70" s="11"/>
      <c r="BD70" s="11"/>
      <c r="BE70" s="11"/>
    </row>
    <row r="71" spans="1:57" ht="13.5" customHeight="1">
      <c r="A71" s="158" t="s">
        <v>512</v>
      </c>
      <c r="B71" s="258" t="s">
        <v>506</v>
      </c>
      <c r="C71" s="164">
        <v>175</v>
      </c>
      <c r="D71" s="183" t="s">
        <v>75</v>
      </c>
      <c r="E71" s="224">
        <v>10</v>
      </c>
      <c r="F71" s="1221">
        <v>10</v>
      </c>
      <c r="G71" s="240" t="s">
        <v>133</v>
      </c>
      <c r="H71" s="224">
        <v>2.4</v>
      </c>
      <c r="I71" s="2785">
        <v>2</v>
      </c>
      <c r="J71" s="183" t="s">
        <v>367</v>
      </c>
      <c r="K71" s="2745">
        <v>0.6</v>
      </c>
      <c r="L71" s="2746">
        <v>0.6</v>
      </c>
      <c r="M71" s="87"/>
      <c r="N71" s="1085" t="s">
        <v>117</v>
      </c>
      <c r="O71" s="835">
        <f>C76</f>
        <v>20</v>
      </c>
      <c r="P71" s="1011">
        <f>C76</f>
        <v>20</v>
      </c>
      <c r="Q71" s="849">
        <f>C90</f>
        <v>40</v>
      </c>
      <c r="R71" s="1003">
        <f>C90</f>
        <v>40</v>
      </c>
      <c r="S71" s="849"/>
      <c r="T71" s="1012"/>
      <c r="U71" s="849">
        <f>O71+Q71</f>
        <v>60</v>
      </c>
      <c r="V71" s="1002">
        <f>P71+R71</f>
        <v>60</v>
      </c>
      <c r="W71" s="849">
        <f>Q71+S71</f>
        <v>40</v>
      </c>
      <c r="X71" s="1003">
        <f>R71+T71</f>
        <v>40</v>
      </c>
      <c r="Y71" s="870">
        <f t="shared" ref="Y71:Y107" si="66">O71+Q71+S71</f>
        <v>60</v>
      </c>
      <c r="Z71" s="871">
        <f t="shared" ref="Z71:Z107" si="67">P71+R71+T71</f>
        <v>60</v>
      </c>
      <c r="AB71" s="911" t="s">
        <v>327</v>
      </c>
      <c r="AC71" s="1093"/>
      <c r="AD71" s="1089"/>
      <c r="AE71" s="925"/>
      <c r="AF71" s="983"/>
      <c r="AG71" s="925"/>
      <c r="AH71" s="984"/>
      <c r="AI71" s="860">
        <f t="shared" si="60"/>
        <v>0</v>
      </c>
      <c r="AJ71" s="985">
        <f t="shared" si="61"/>
        <v>0</v>
      </c>
      <c r="AK71" s="860">
        <f t="shared" si="62"/>
        <v>0</v>
      </c>
      <c r="AL71" s="916">
        <f t="shared" si="63"/>
        <v>0</v>
      </c>
      <c r="AM71" s="873">
        <f t="shared" si="64"/>
        <v>0</v>
      </c>
      <c r="AN71" s="895">
        <f t="shared" si="65"/>
        <v>0</v>
      </c>
      <c r="AQ71" s="96"/>
      <c r="BA71" s="11"/>
      <c r="BB71" s="11"/>
      <c r="BC71" s="11"/>
      <c r="BD71" s="11"/>
      <c r="BE71" s="11"/>
    </row>
    <row r="72" spans="1:57" ht="15.75" thickBot="1">
      <c r="A72" s="525"/>
      <c r="B72" s="2179" t="s">
        <v>507</v>
      </c>
      <c r="C72" s="1647"/>
      <c r="D72" s="183" t="s">
        <v>363</v>
      </c>
      <c r="E72" s="2745">
        <v>0.3</v>
      </c>
      <c r="F72" s="2797">
        <v>0.3</v>
      </c>
      <c r="G72" s="1665" t="s">
        <v>77</v>
      </c>
      <c r="H72" s="225">
        <v>2</v>
      </c>
      <c r="I72" s="1219">
        <v>2</v>
      </c>
      <c r="J72" s="2697" t="s">
        <v>363</v>
      </c>
      <c r="K72" s="2745">
        <v>0.1</v>
      </c>
      <c r="L72" s="2746">
        <v>0.1</v>
      </c>
      <c r="M72" s="87"/>
      <c r="N72" s="872" t="s">
        <v>116</v>
      </c>
      <c r="O72" s="836">
        <f>E70+C75</f>
        <v>40</v>
      </c>
      <c r="P72" s="1013">
        <f>F70+C75</f>
        <v>40</v>
      </c>
      <c r="Q72" s="836">
        <f>C89</f>
        <v>60</v>
      </c>
      <c r="R72" s="1014">
        <f>C89</f>
        <v>60</v>
      </c>
      <c r="S72" s="836">
        <f>C102</f>
        <v>20</v>
      </c>
      <c r="T72" s="1013">
        <f>C102</f>
        <v>20</v>
      </c>
      <c r="U72" s="836">
        <f t="shared" ref="U72:U76" si="68">O72+Q72</f>
        <v>100</v>
      </c>
      <c r="V72" s="1005">
        <f t="shared" ref="V72:V76" si="69">P72+R72</f>
        <v>100</v>
      </c>
      <c r="W72" s="836">
        <f t="shared" ref="W72:W76" si="70">Q72+S72</f>
        <v>80</v>
      </c>
      <c r="X72" s="916">
        <f t="shared" ref="X72:X76" si="71">R72+T72</f>
        <v>80</v>
      </c>
      <c r="Y72" s="873">
        <f t="shared" si="66"/>
        <v>120</v>
      </c>
      <c r="Z72" s="874">
        <f t="shared" si="67"/>
        <v>120</v>
      </c>
      <c r="AB72" s="1070" t="s">
        <v>326</v>
      </c>
      <c r="AC72" s="932"/>
      <c r="AD72" s="991"/>
      <c r="AE72" s="2385"/>
      <c r="AF72" s="992"/>
      <c r="AG72" s="932"/>
      <c r="AH72" s="993"/>
      <c r="AI72" s="861">
        <f t="shared" si="60"/>
        <v>0</v>
      </c>
      <c r="AJ72" s="994">
        <f t="shared" si="61"/>
        <v>0</v>
      </c>
      <c r="AK72" s="861">
        <f t="shared" si="62"/>
        <v>0</v>
      </c>
      <c r="AL72" s="825">
        <f t="shared" si="63"/>
        <v>0</v>
      </c>
      <c r="AM72" s="882">
        <f t="shared" si="64"/>
        <v>0</v>
      </c>
      <c r="AN72" s="896">
        <f t="shared" si="65"/>
        <v>0</v>
      </c>
      <c r="AQ72" s="96"/>
      <c r="BA72" s="11"/>
      <c r="BB72" s="11"/>
      <c r="BC72" s="11"/>
      <c r="BD72" s="11"/>
      <c r="BE72" s="11"/>
    </row>
    <row r="73" spans="1:57" ht="15.75" thickBot="1">
      <c r="A73" s="1553" t="s">
        <v>730</v>
      </c>
      <c r="B73" s="258" t="s">
        <v>731</v>
      </c>
      <c r="C73" s="635">
        <v>180</v>
      </c>
      <c r="D73" s="183" t="s">
        <v>354</v>
      </c>
      <c r="E73" s="2745">
        <v>2.5</v>
      </c>
      <c r="F73" s="2797">
        <v>2.5</v>
      </c>
      <c r="G73" s="240" t="s">
        <v>385</v>
      </c>
      <c r="H73" s="1660">
        <v>5</v>
      </c>
      <c r="I73" s="1207">
        <v>5</v>
      </c>
      <c r="J73" s="183" t="s">
        <v>118</v>
      </c>
      <c r="K73" s="2745">
        <v>0.6</v>
      </c>
      <c r="L73" s="2746">
        <v>0.6</v>
      </c>
      <c r="M73" s="87"/>
      <c r="N73" s="872" t="s">
        <v>74</v>
      </c>
      <c r="O73" s="836">
        <f>E73+H69</f>
        <v>7.5</v>
      </c>
      <c r="P73" s="1107">
        <f>F73+I69</f>
        <v>7.5</v>
      </c>
      <c r="Q73" s="836">
        <f>H92</f>
        <v>0.51</v>
      </c>
      <c r="R73" s="1005">
        <f>I92</f>
        <v>0.51</v>
      </c>
      <c r="S73" s="836">
        <f>E101</f>
        <v>3.8</v>
      </c>
      <c r="T73" s="1016">
        <f>F101</f>
        <v>3.8</v>
      </c>
      <c r="U73" s="836">
        <f t="shared" si="68"/>
        <v>8.01</v>
      </c>
      <c r="V73" s="1005">
        <f t="shared" si="69"/>
        <v>8.01</v>
      </c>
      <c r="W73" s="836">
        <f t="shared" si="70"/>
        <v>4.3099999999999996</v>
      </c>
      <c r="X73" s="916">
        <f t="shared" si="71"/>
        <v>4.3099999999999996</v>
      </c>
      <c r="Y73" s="873">
        <f t="shared" si="66"/>
        <v>11.809999999999999</v>
      </c>
      <c r="Z73" s="874">
        <f t="shared" si="67"/>
        <v>11.809999999999999</v>
      </c>
      <c r="AB73" s="912" t="s">
        <v>312</v>
      </c>
      <c r="AC73" s="995">
        <f t="shared" ref="AC73:AG73" si="72">SUM(AC65:AC72)</f>
        <v>0</v>
      </c>
      <c r="AD73" s="996">
        <f t="shared" si="72"/>
        <v>0</v>
      </c>
      <c r="AE73" s="997">
        <f t="shared" si="72"/>
        <v>4</v>
      </c>
      <c r="AF73" s="914">
        <f t="shared" si="72"/>
        <v>4</v>
      </c>
      <c r="AG73" s="995">
        <f t="shared" si="72"/>
        <v>0</v>
      </c>
      <c r="AH73" s="998">
        <f>SUM(AH65:AH72)</f>
        <v>0</v>
      </c>
      <c r="AI73" s="913">
        <f t="shared" si="60"/>
        <v>4</v>
      </c>
      <c r="AJ73" s="999">
        <f t="shared" si="61"/>
        <v>4</v>
      </c>
      <c r="AK73" s="913">
        <f t="shared" si="62"/>
        <v>4</v>
      </c>
      <c r="AL73" s="1000">
        <f t="shared" si="63"/>
        <v>4</v>
      </c>
      <c r="AM73" s="913">
        <f t="shared" si="64"/>
        <v>4</v>
      </c>
      <c r="AN73" s="914">
        <f t="shared" si="65"/>
        <v>4</v>
      </c>
      <c r="AQ73" s="122"/>
      <c r="BA73" s="11"/>
      <c r="BB73" s="11"/>
      <c r="BC73" s="11"/>
      <c r="BD73" s="11"/>
      <c r="BE73" s="11"/>
    </row>
    <row r="74" spans="1:57" ht="15.75" thickBot="1">
      <c r="A74" s="525"/>
      <c r="B74" s="165" t="s">
        <v>732</v>
      </c>
      <c r="C74" s="2798"/>
      <c r="D74" s="2799" t="s">
        <v>515</v>
      </c>
      <c r="E74" s="101"/>
      <c r="F74" s="101"/>
      <c r="G74" s="240" t="s">
        <v>367</v>
      </c>
      <c r="H74" s="224">
        <v>1</v>
      </c>
      <c r="I74" s="1207">
        <v>1</v>
      </c>
      <c r="J74" s="1225" t="s">
        <v>533</v>
      </c>
      <c r="K74" s="1213">
        <v>0.78</v>
      </c>
      <c r="L74" s="2800">
        <v>0.6</v>
      </c>
      <c r="M74" s="101"/>
      <c r="N74" s="875" t="s">
        <v>303</v>
      </c>
      <c r="O74" s="837">
        <f t="shared" ref="O74:T74" si="73">AC73</f>
        <v>0</v>
      </c>
      <c r="P74" s="1043">
        <f t="shared" si="73"/>
        <v>0</v>
      </c>
      <c r="Q74" s="837">
        <f t="shared" si="73"/>
        <v>4</v>
      </c>
      <c r="R74" s="1017">
        <f t="shared" si="73"/>
        <v>4</v>
      </c>
      <c r="S74" s="837">
        <f t="shared" si="73"/>
        <v>0</v>
      </c>
      <c r="T74" s="1018">
        <f t="shared" si="73"/>
        <v>0</v>
      </c>
      <c r="U74" s="837">
        <f t="shared" si="68"/>
        <v>4</v>
      </c>
      <c r="V74" s="877">
        <f t="shared" si="69"/>
        <v>4</v>
      </c>
      <c r="W74" s="837">
        <f t="shared" si="70"/>
        <v>4</v>
      </c>
      <c r="X74" s="1017">
        <f t="shared" si="71"/>
        <v>4</v>
      </c>
      <c r="Y74" s="876">
        <f t="shared" si="66"/>
        <v>4</v>
      </c>
      <c r="Z74" s="877">
        <f t="shared" si="67"/>
        <v>4</v>
      </c>
      <c r="AB74" s="1330" t="s">
        <v>409</v>
      </c>
      <c r="AC74" s="857"/>
      <c r="AD74" s="1094"/>
      <c r="AE74" s="859"/>
      <c r="AF74" s="1001"/>
      <c r="AG74" s="862"/>
      <c r="AH74" s="1102"/>
      <c r="AI74" s="862">
        <f t="shared" si="60"/>
        <v>0</v>
      </c>
      <c r="AJ74" s="1002">
        <f t="shared" si="61"/>
        <v>0</v>
      </c>
      <c r="AK74" s="862">
        <f t="shared" si="62"/>
        <v>0</v>
      </c>
      <c r="AL74" s="1003">
        <f t="shared" si="63"/>
        <v>0</v>
      </c>
      <c r="AM74" s="1071">
        <f t="shared" si="64"/>
        <v>0</v>
      </c>
      <c r="AN74" s="1082">
        <f t="shared" si="65"/>
        <v>0</v>
      </c>
      <c r="AQ74" s="101"/>
      <c r="BA74" s="11"/>
      <c r="BB74" s="11"/>
      <c r="BC74" s="11"/>
      <c r="BD74" s="11"/>
      <c r="BE74" s="11"/>
    </row>
    <row r="75" spans="1:57" ht="14.25" customHeight="1">
      <c r="A75" s="2221" t="s">
        <v>9</v>
      </c>
      <c r="B75" s="240" t="s">
        <v>10</v>
      </c>
      <c r="C75" s="229">
        <v>30</v>
      </c>
      <c r="D75" s="183" t="s">
        <v>81</v>
      </c>
      <c r="E75" s="225">
        <v>2</v>
      </c>
      <c r="F75" s="1221">
        <v>2</v>
      </c>
      <c r="G75" s="240" t="s">
        <v>363</v>
      </c>
      <c r="H75" s="1660">
        <v>0.33</v>
      </c>
      <c r="I75" s="1207">
        <v>0.33</v>
      </c>
      <c r="J75" s="1653" t="s">
        <v>506</v>
      </c>
      <c r="K75" s="1636"/>
      <c r="L75" s="1637"/>
      <c r="M75" s="87"/>
      <c r="N75" s="872" t="s">
        <v>93</v>
      </c>
      <c r="O75" s="836"/>
      <c r="P75" s="829"/>
      <c r="Q75" s="836"/>
      <c r="R75" s="916"/>
      <c r="S75" s="836"/>
      <c r="T75" s="1019"/>
      <c r="U75" s="836">
        <f t="shared" si="68"/>
        <v>0</v>
      </c>
      <c r="V75" s="1005">
        <f t="shared" si="69"/>
        <v>0</v>
      </c>
      <c r="W75" s="836">
        <f t="shared" si="70"/>
        <v>0</v>
      </c>
      <c r="X75" s="916">
        <f t="shared" si="71"/>
        <v>0</v>
      </c>
      <c r="Y75" s="873">
        <f t="shared" si="66"/>
        <v>0</v>
      </c>
      <c r="Z75" s="874">
        <f t="shared" si="67"/>
        <v>0</v>
      </c>
      <c r="AB75" s="890" t="s">
        <v>324</v>
      </c>
      <c r="AC75" s="711"/>
      <c r="AD75" s="1095"/>
      <c r="AE75" s="1192"/>
      <c r="AF75" s="1172"/>
      <c r="AG75" s="860"/>
      <c r="AH75" s="1022"/>
      <c r="AI75" s="860">
        <f t="shared" ref="AI75:AL78" si="74">AC75+AE75</f>
        <v>0</v>
      </c>
      <c r="AJ75" s="1005">
        <f t="shared" si="74"/>
        <v>0</v>
      </c>
      <c r="AK75" s="860">
        <f t="shared" si="74"/>
        <v>0</v>
      </c>
      <c r="AL75" s="916">
        <f>AF75+AH75</f>
        <v>0</v>
      </c>
      <c r="AM75" s="1071">
        <f t="shared" si="64"/>
        <v>0</v>
      </c>
      <c r="AN75" s="1082">
        <f t="shared" si="65"/>
        <v>0</v>
      </c>
      <c r="AQ75" s="106"/>
      <c r="BA75" s="11"/>
      <c r="BB75" s="11"/>
      <c r="BC75" s="11"/>
      <c r="BD75" s="11"/>
      <c r="BE75" s="11"/>
    </row>
    <row r="76" spans="1:57" ht="15.75" customHeight="1" thickBot="1">
      <c r="A76" s="2253" t="s">
        <v>9</v>
      </c>
      <c r="B76" s="240" t="s">
        <v>317</v>
      </c>
      <c r="C76" s="229">
        <v>20</v>
      </c>
      <c r="D76" s="2801" t="s">
        <v>518</v>
      </c>
      <c r="E76" s="2636"/>
      <c r="F76" s="2636"/>
      <c r="G76" s="240" t="s">
        <v>134</v>
      </c>
      <c r="H76" s="224">
        <v>1.6100000000000001E-3</v>
      </c>
      <c r="I76" s="1189">
        <v>1.6100000000000001E-3</v>
      </c>
      <c r="J76" s="2802" t="s">
        <v>507</v>
      </c>
      <c r="K76" s="2803"/>
      <c r="L76" s="2804"/>
      <c r="M76" s="87"/>
      <c r="N76" s="408" t="s">
        <v>43</v>
      </c>
      <c r="O76" s="836">
        <f>K77</f>
        <v>282.73</v>
      </c>
      <c r="P76" s="1023">
        <f>L77</f>
        <v>212.04</v>
      </c>
      <c r="Q76" s="1105">
        <f>E85</f>
        <v>90</v>
      </c>
      <c r="R76" s="1028">
        <f>F85</f>
        <v>67.5</v>
      </c>
      <c r="S76" s="836">
        <f>E99</f>
        <v>100.53400000000001</v>
      </c>
      <c r="T76" s="1019">
        <f>F99</f>
        <v>75.400000000000006</v>
      </c>
      <c r="U76" s="836">
        <f t="shared" si="68"/>
        <v>372.73</v>
      </c>
      <c r="V76" s="1005">
        <f t="shared" si="69"/>
        <v>279.53999999999996</v>
      </c>
      <c r="W76" s="836">
        <f t="shared" si="70"/>
        <v>190.53399999999999</v>
      </c>
      <c r="X76" s="916">
        <f t="shared" si="71"/>
        <v>142.9</v>
      </c>
      <c r="Y76" s="873">
        <f t="shared" si="66"/>
        <v>473.26400000000001</v>
      </c>
      <c r="Z76" s="874">
        <f t="shared" si="67"/>
        <v>354.93999999999994</v>
      </c>
      <c r="AB76" s="889" t="s">
        <v>229</v>
      </c>
      <c r="AC76" s="711"/>
      <c r="AD76" s="1096"/>
      <c r="AE76" s="860"/>
      <c r="AF76" s="1004"/>
      <c r="AG76" s="860"/>
      <c r="AH76" s="1022"/>
      <c r="AI76" s="860">
        <f t="shared" si="74"/>
        <v>0</v>
      </c>
      <c r="AJ76" s="1005">
        <f t="shared" si="74"/>
        <v>0</v>
      </c>
      <c r="AK76" s="860">
        <f t="shared" si="74"/>
        <v>0</v>
      </c>
      <c r="AL76" s="916">
        <f t="shared" si="74"/>
        <v>0</v>
      </c>
      <c r="AM76" s="1071">
        <f t="shared" si="64"/>
        <v>0</v>
      </c>
      <c r="AN76" s="1082">
        <f t="shared" si="65"/>
        <v>0</v>
      </c>
      <c r="AQ76" s="106"/>
      <c r="BA76" s="11"/>
      <c r="BB76" s="11"/>
      <c r="BC76" s="11"/>
      <c r="BD76" s="11"/>
      <c r="BE76" s="11"/>
    </row>
    <row r="77" spans="1:57" ht="15" customHeight="1" thickBot="1">
      <c r="A77" s="98"/>
      <c r="B77" s="1208"/>
      <c r="C77" s="97"/>
      <c r="D77" s="2391" t="s">
        <v>731</v>
      </c>
      <c r="E77" s="2805"/>
      <c r="F77" s="2806"/>
      <c r="G77" s="2252" t="s">
        <v>519</v>
      </c>
      <c r="H77" s="2807"/>
      <c r="I77" s="2808"/>
      <c r="J77" s="126" t="s">
        <v>43</v>
      </c>
      <c r="K77" s="125">
        <v>282.73</v>
      </c>
      <c r="L77" s="2812">
        <v>212.04</v>
      </c>
      <c r="M77" s="87"/>
      <c r="N77" s="1396" t="s">
        <v>415</v>
      </c>
      <c r="O77" s="838">
        <f t="shared" ref="O77:T77" si="75">AC88</f>
        <v>87.381</v>
      </c>
      <c r="P77" s="1020">
        <f t="shared" si="75"/>
        <v>70.599999999999994</v>
      </c>
      <c r="Q77" s="1398">
        <f t="shared" si="75"/>
        <v>229.685</v>
      </c>
      <c r="R77" s="879">
        <f t="shared" si="75"/>
        <v>192.76</v>
      </c>
      <c r="S77" s="838">
        <f t="shared" si="75"/>
        <v>0</v>
      </c>
      <c r="T77" s="1022">
        <f t="shared" si="75"/>
        <v>0</v>
      </c>
      <c r="U77" s="1398">
        <f t="shared" ref="U77:U107" si="76">O77+Q77</f>
        <v>317.06600000000003</v>
      </c>
      <c r="V77" s="879">
        <f t="shared" ref="V77:V107" si="77">P77+R77</f>
        <v>263.36</v>
      </c>
      <c r="W77" s="1398">
        <f t="shared" ref="W77:W107" si="78">Q77+S77</f>
        <v>229.685</v>
      </c>
      <c r="X77" s="1399">
        <f t="shared" ref="X77:X107" si="79">R77+T77</f>
        <v>192.76</v>
      </c>
      <c r="Y77" s="878">
        <f t="shared" si="66"/>
        <v>317.06600000000003</v>
      </c>
      <c r="Z77" s="879">
        <f t="shared" si="67"/>
        <v>263.36</v>
      </c>
      <c r="AB77" s="891" t="s">
        <v>355</v>
      </c>
      <c r="AC77" s="711"/>
      <c r="AD77" s="1097"/>
      <c r="AE77" s="860"/>
      <c r="AF77" s="1004"/>
      <c r="AG77" s="861"/>
      <c r="AH77" s="1103"/>
      <c r="AI77" s="861">
        <f t="shared" si="74"/>
        <v>0</v>
      </c>
      <c r="AJ77" s="1007">
        <f t="shared" si="74"/>
        <v>0</v>
      </c>
      <c r="AK77" s="861">
        <f t="shared" si="74"/>
        <v>0</v>
      </c>
      <c r="AL77" s="825">
        <f t="shared" si="74"/>
        <v>0</v>
      </c>
      <c r="AM77" s="1071">
        <f t="shared" si="64"/>
        <v>0</v>
      </c>
      <c r="AN77" s="1082">
        <f t="shared" si="65"/>
        <v>0</v>
      </c>
      <c r="AQ77" s="205"/>
      <c r="BA77" s="11"/>
      <c r="BB77" s="11"/>
      <c r="BC77" s="11"/>
      <c r="BD77" s="11"/>
      <c r="BE77" s="11"/>
    </row>
    <row r="78" spans="1:57" ht="15.75" thickBot="1">
      <c r="A78" s="2809"/>
      <c r="B78" s="1443"/>
      <c r="C78" s="1885"/>
      <c r="D78" s="2392" t="s">
        <v>732</v>
      </c>
      <c r="E78" s="2810"/>
      <c r="F78" s="2811"/>
      <c r="G78" s="232"/>
      <c r="H78" s="107"/>
      <c r="I78" s="223"/>
      <c r="J78" s="2815" t="s">
        <v>438</v>
      </c>
      <c r="K78" s="2745">
        <v>2.661</v>
      </c>
      <c r="L78" s="2746">
        <v>2</v>
      </c>
      <c r="M78" s="87"/>
      <c r="N78" s="1397" t="s">
        <v>416</v>
      </c>
      <c r="O78" s="838">
        <f t="shared" ref="O78:T78" si="80">AC95</f>
        <v>5</v>
      </c>
      <c r="P78" s="1020">
        <f t="shared" si="80"/>
        <v>5</v>
      </c>
      <c r="Q78" s="838">
        <f t="shared" si="80"/>
        <v>1.1200000000000001</v>
      </c>
      <c r="R78" s="1021">
        <f t="shared" si="80"/>
        <v>1.1200000000000001</v>
      </c>
      <c r="S78" s="838">
        <f t="shared" si="80"/>
        <v>0</v>
      </c>
      <c r="T78" s="1022">
        <f t="shared" si="80"/>
        <v>0</v>
      </c>
      <c r="U78" s="838">
        <f t="shared" si="76"/>
        <v>6.12</v>
      </c>
      <c r="V78" s="879">
        <f t="shared" si="77"/>
        <v>6.12</v>
      </c>
      <c r="W78" s="838">
        <f t="shared" si="78"/>
        <v>1.1200000000000001</v>
      </c>
      <c r="X78" s="1021">
        <f t="shared" si="79"/>
        <v>1.1200000000000001</v>
      </c>
      <c r="Y78" s="878">
        <f t="shared" si="66"/>
        <v>6.12</v>
      </c>
      <c r="Z78" s="879">
        <f t="shared" si="67"/>
        <v>6.12</v>
      </c>
      <c r="AB78" s="891" t="s">
        <v>60</v>
      </c>
      <c r="AC78" s="857"/>
      <c r="AD78" s="1094"/>
      <c r="AE78" s="859"/>
      <c r="AF78" s="1001"/>
      <c r="AG78" s="860"/>
      <c r="AH78" s="1022"/>
      <c r="AI78" s="860">
        <f t="shared" si="74"/>
        <v>0</v>
      </c>
      <c r="AJ78" s="1005">
        <f t="shared" si="74"/>
        <v>0</v>
      </c>
      <c r="AK78" s="860">
        <f t="shared" si="74"/>
        <v>0</v>
      </c>
      <c r="AL78" s="916">
        <f t="shared" si="74"/>
        <v>0</v>
      </c>
      <c r="AM78" s="1071">
        <f t="shared" si="64"/>
        <v>0</v>
      </c>
      <c r="AN78" s="1082">
        <f t="shared" si="65"/>
        <v>0</v>
      </c>
      <c r="AQ78" s="205"/>
      <c r="BA78" s="11"/>
      <c r="BB78" s="11"/>
      <c r="BC78" s="11"/>
      <c r="BD78" s="11"/>
      <c r="BE78" s="11"/>
    </row>
    <row r="79" spans="1:57">
      <c r="A79" s="2809"/>
      <c r="B79" s="1443"/>
      <c r="C79" s="1885"/>
      <c r="D79" s="2813" t="s">
        <v>120</v>
      </c>
      <c r="E79" s="2814">
        <v>2.5</v>
      </c>
      <c r="F79" s="3331">
        <v>2.5</v>
      </c>
      <c r="G79" s="98"/>
      <c r="H79" s="101"/>
      <c r="I79" s="97"/>
      <c r="J79" s="183" t="s">
        <v>81</v>
      </c>
      <c r="K79" s="225">
        <v>11.1</v>
      </c>
      <c r="L79" s="2785">
        <v>11.1</v>
      </c>
      <c r="M79" s="87"/>
      <c r="N79" s="872" t="s">
        <v>66</v>
      </c>
      <c r="O79" s="839">
        <f t="shared" ref="O79:T79" si="81">AC103</f>
        <v>0</v>
      </c>
      <c r="P79" s="1023">
        <f t="shared" si="81"/>
        <v>0</v>
      </c>
      <c r="Q79" s="839">
        <f t="shared" si="81"/>
        <v>119.175</v>
      </c>
      <c r="R79" s="916">
        <f t="shared" si="81"/>
        <v>105</v>
      </c>
      <c r="S79" s="839">
        <f t="shared" si="81"/>
        <v>0</v>
      </c>
      <c r="T79" s="1019">
        <f t="shared" si="81"/>
        <v>0</v>
      </c>
      <c r="U79" s="839">
        <f t="shared" si="76"/>
        <v>119.175</v>
      </c>
      <c r="V79" s="1005">
        <f t="shared" si="77"/>
        <v>105</v>
      </c>
      <c r="W79" s="839">
        <f t="shared" si="78"/>
        <v>119.175</v>
      </c>
      <c r="X79" s="916">
        <f t="shared" si="79"/>
        <v>105</v>
      </c>
      <c r="Y79" s="873">
        <f t="shared" si="66"/>
        <v>119.175</v>
      </c>
      <c r="Z79" s="874">
        <f t="shared" si="67"/>
        <v>105</v>
      </c>
      <c r="AB79" s="1173" t="s">
        <v>364</v>
      </c>
      <c r="AC79" s="711"/>
      <c r="AD79" s="1095"/>
      <c r="AE79" s="860"/>
      <c r="AF79" s="1004"/>
      <c r="AG79" s="860"/>
      <c r="AH79" s="1022"/>
      <c r="AI79" s="860">
        <f t="shared" ref="AI79:AI80" si="82">AC79+AE79</f>
        <v>0</v>
      </c>
      <c r="AJ79" s="1005">
        <f t="shared" ref="AJ79:AJ80" si="83">AD79+AF79</f>
        <v>0</v>
      </c>
      <c r="AK79" s="860">
        <f t="shared" ref="AK79:AK80" si="84">AE79+AG79</f>
        <v>0</v>
      </c>
      <c r="AL79" s="916">
        <f t="shared" ref="AL79:AL80" si="85">AF79+AH79</f>
        <v>0</v>
      </c>
      <c r="AM79" s="1071">
        <f t="shared" si="64"/>
        <v>0</v>
      </c>
      <c r="AN79" s="1082">
        <f t="shared" si="65"/>
        <v>0</v>
      </c>
      <c r="AQ79" s="99"/>
      <c r="BA79" s="11"/>
      <c r="BB79" s="11"/>
      <c r="BC79" s="11"/>
      <c r="BD79" s="11"/>
      <c r="BE79" s="11"/>
    </row>
    <row r="80" spans="1:57">
      <c r="A80" s="2809"/>
      <c r="B80" s="1443"/>
      <c r="C80" s="1885"/>
      <c r="D80" s="183" t="s">
        <v>75</v>
      </c>
      <c r="E80" s="224">
        <v>101.5</v>
      </c>
      <c r="F80" s="2785">
        <v>101.5</v>
      </c>
      <c r="G80" s="2836"/>
      <c r="H80" s="101"/>
      <c r="I80" s="97"/>
      <c r="J80" s="1665" t="s">
        <v>77</v>
      </c>
      <c r="K80" s="225">
        <v>1</v>
      </c>
      <c r="L80" s="1219">
        <v>1</v>
      </c>
      <c r="M80" s="87"/>
      <c r="N80" s="880" t="s">
        <v>92</v>
      </c>
      <c r="O80" s="839">
        <f t="shared" ref="O80:T80" si="86">AC107</f>
        <v>0</v>
      </c>
      <c r="P80" s="829">
        <f t="shared" si="86"/>
        <v>0</v>
      </c>
      <c r="Q80" s="839">
        <f t="shared" si="86"/>
        <v>0</v>
      </c>
      <c r="R80" s="1005">
        <f t="shared" si="86"/>
        <v>0</v>
      </c>
      <c r="S80" s="839">
        <f t="shared" si="86"/>
        <v>0</v>
      </c>
      <c r="T80" s="1019">
        <f t="shared" si="86"/>
        <v>0</v>
      </c>
      <c r="U80" s="836">
        <f t="shared" si="76"/>
        <v>0</v>
      </c>
      <c r="V80" s="1005">
        <f t="shared" si="77"/>
        <v>0</v>
      </c>
      <c r="W80" s="836">
        <f t="shared" si="78"/>
        <v>0</v>
      </c>
      <c r="X80" s="916">
        <f t="shared" si="79"/>
        <v>0</v>
      </c>
      <c r="Y80" s="873">
        <f t="shared" si="66"/>
        <v>0</v>
      </c>
      <c r="Z80" s="874">
        <f t="shared" si="67"/>
        <v>0</v>
      </c>
      <c r="AB80" s="890" t="s">
        <v>365</v>
      </c>
      <c r="AC80" s="711">
        <f>K78+K74</f>
        <v>3.4409999999999998</v>
      </c>
      <c r="AD80" s="1096">
        <f>L78+L74</f>
        <v>2.6</v>
      </c>
      <c r="AE80" s="860"/>
      <c r="AF80" s="1004"/>
      <c r="AG80" s="860"/>
      <c r="AH80" s="1022"/>
      <c r="AI80" s="860">
        <f t="shared" si="82"/>
        <v>3.4409999999999998</v>
      </c>
      <c r="AJ80" s="1005">
        <f t="shared" si="83"/>
        <v>2.6</v>
      </c>
      <c r="AK80" s="860">
        <f t="shared" si="84"/>
        <v>0</v>
      </c>
      <c r="AL80" s="916">
        <f t="shared" si="85"/>
        <v>0</v>
      </c>
      <c r="AM80" s="1071">
        <f t="shared" si="64"/>
        <v>3.4409999999999998</v>
      </c>
      <c r="AN80" s="1082">
        <f t="shared" si="65"/>
        <v>2.6</v>
      </c>
      <c r="AQ80" s="106"/>
      <c r="BA80" s="11"/>
      <c r="BB80" s="11"/>
      <c r="BC80" s="11"/>
      <c r="BD80" s="11"/>
      <c r="BE80" s="11"/>
    </row>
    <row r="81" spans="1:57">
      <c r="A81" s="2809"/>
      <c r="B81" s="1443"/>
      <c r="C81" s="1885"/>
      <c r="D81" s="237" t="s">
        <v>559</v>
      </c>
      <c r="E81" s="238">
        <v>7</v>
      </c>
      <c r="F81" s="2617">
        <v>7</v>
      </c>
      <c r="G81" s="98"/>
      <c r="H81" s="101"/>
      <c r="I81" s="97"/>
      <c r="J81" s="183" t="s">
        <v>363</v>
      </c>
      <c r="K81" s="1660">
        <v>0.3</v>
      </c>
      <c r="L81" s="1207">
        <v>0.3</v>
      </c>
      <c r="M81" s="87"/>
      <c r="N81" s="872" t="s">
        <v>858</v>
      </c>
      <c r="O81" s="836"/>
      <c r="P81" s="829"/>
      <c r="Q81" s="836">
        <f>C88</f>
        <v>200</v>
      </c>
      <c r="R81" s="916">
        <f>C88</f>
        <v>200</v>
      </c>
      <c r="S81" s="836"/>
      <c r="T81" s="1019"/>
      <c r="U81" s="836">
        <f t="shared" si="76"/>
        <v>200</v>
      </c>
      <c r="V81" s="1005">
        <f t="shared" si="77"/>
        <v>200</v>
      </c>
      <c r="W81" s="836">
        <f t="shared" si="78"/>
        <v>200</v>
      </c>
      <c r="X81" s="916">
        <f t="shared" si="79"/>
        <v>200</v>
      </c>
      <c r="Y81" s="873">
        <f t="shared" si="66"/>
        <v>200</v>
      </c>
      <c r="Z81" s="874">
        <f t="shared" si="67"/>
        <v>200</v>
      </c>
      <c r="AB81" s="891" t="s">
        <v>109</v>
      </c>
      <c r="AC81" s="1106"/>
      <c r="AD81" s="1096"/>
      <c r="AE81" s="860">
        <f>H87</f>
        <v>69.510000000000005</v>
      </c>
      <c r="AF81" s="1004">
        <f>I87</f>
        <v>55.63</v>
      </c>
      <c r="AG81" s="860"/>
      <c r="AH81" s="1022"/>
      <c r="AI81" s="860">
        <f t="shared" ref="AI81:AL88" si="87">AC81+AE81</f>
        <v>69.510000000000005</v>
      </c>
      <c r="AJ81" s="1005">
        <f t="shared" si="87"/>
        <v>55.63</v>
      </c>
      <c r="AK81" s="860">
        <f t="shared" si="87"/>
        <v>69.510000000000005</v>
      </c>
      <c r="AL81" s="916">
        <f t="shared" si="87"/>
        <v>55.63</v>
      </c>
      <c r="AM81" s="1071">
        <f t="shared" si="64"/>
        <v>69.510000000000005</v>
      </c>
      <c r="AN81" s="1082">
        <f t="shared" si="65"/>
        <v>55.63</v>
      </c>
      <c r="AQ81" s="205"/>
      <c r="BA81" s="11"/>
      <c r="BB81" s="11"/>
      <c r="BC81" s="11"/>
      <c r="BD81" s="11"/>
      <c r="BE81" s="11"/>
    </row>
    <row r="82" spans="1:57" ht="13.5" customHeight="1" thickBot="1">
      <c r="A82" s="1223" t="s">
        <v>291</v>
      </c>
      <c r="B82" s="1224"/>
      <c r="C82" s="1773">
        <f>SUM(C68:C78)</f>
        <v>565</v>
      </c>
      <c r="D82" s="1225" t="s">
        <v>76</v>
      </c>
      <c r="E82" s="1213">
        <v>87.5</v>
      </c>
      <c r="F82" s="2343">
        <v>87.5</v>
      </c>
      <c r="G82" s="1210"/>
      <c r="H82" s="1212"/>
      <c r="I82" s="2755"/>
      <c r="J82" s="1225" t="s">
        <v>514</v>
      </c>
      <c r="K82" s="2788">
        <v>5.05</v>
      </c>
      <c r="L82" s="2816">
        <v>5</v>
      </c>
      <c r="M82" s="87"/>
      <c r="N82" s="408" t="s">
        <v>315</v>
      </c>
      <c r="O82" s="836">
        <f t="shared" ref="O82:T82" si="88">AC110</f>
        <v>38.9</v>
      </c>
      <c r="P82" s="829">
        <f t="shared" si="88"/>
        <v>35</v>
      </c>
      <c r="Q82" s="836">
        <f t="shared" si="88"/>
        <v>105.33</v>
      </c>
      <c r="R82" s="916">
        <f t="shared" si="88"/>
        <v>94.8</v>
      </c>
      <c r="S82" s="836">
        <f t="shared" si="88"/>
        <v>0</v>
      </c>
      <c r="T82" s="1019">
        <f t="shared" si="88"/>
        <v>0</v>
      </c>
      <c r="U82" s="836">
        <f t="shared" si="76"/>
        <v>144.22999999999999</v>
      </c>
      <c r="V82" s="1005">
        <f t="shared" si="77"/>
        <v>129.80000000000001</v>
      </c>
      <c r="W82" s="836">
        <f t="shared" si="78"/>
        <v>105.33</v>
      </c>
      <c r="X82" s="916">
        <f t="shared" si="79"/>
        <v>94.8</v>
      </c>
      <c r="Y82" s="873">
        <f t="shared" si="66"/>
        <v>144.22999999999999</v>
      </c>
      <c r="Z82" s="874">
        <f t="shared" si="67"/>
        <v>129.80000000000001</v>
      </c>
      <c r="AB82" s="891" t="s">
        <v>79</v>
      </c>
      <c r="AC82" s="711">
        <f>E69+H71+K69</f>
        <v>21.44</v>
      </c>
      <c r="AD82" s="1098">
        <f>F69+I71+L69</f>
        <v>18</v>
      </c>
      <c r="AE82" s="860">
        <f>E89+H91+K90</f>
        <v>35.119999999999997</v>
      </c>
      <c r="AF82" s="1004">
        <f>F89+I91+L90</f>
        <v>29.33</v>
      </c>
      <c r="AG82" s="860"/>
      <c r="AH82" s="1022"/>
      <c r="AI82" s="860">
        <f t="shared" si="87"/>
        <v>56.56</v>
      </c>
      <c r="AJ82" s="1005">
        <f t="shared" si="87"/>
        <v>47.33</v>
      </c>
      <c r="AK82" s="860">
        <f t="shared" si="87"/>
        <v>35.119999999999997</v>
      </c>
      <c r="AL82" s="916">
        <f t="shared" si="87"/>
        <v>29.33</v>
      </c>
      <c r="AM82" s="1071">
        <f t="shared" si="64"/>
        <v>56.56</v>
      </c>
      <c r="AN82" s="1082">
        <f t="shared" si="65"/>
        <v>47.33</v>
      </c>
      <c r="AQ82" s="205"/>
      <c r="BA82" s="11"/>
      <c r="BB82" s="11"/>
      <c r="BC82" s="11"/>
      <c r="BD82" s="11"/>
      <c r="BE82" s="11"/>
    </row>
    <row r="83" spans="1:57" ht="12.75" customHeight="1" thickBot="1">
      <c r="A83" s="568"/>
      <c r="B83" s="1668" t="s">
        <v>108</v>
      </c>
      <c r="C83" s="223"/>
      <c r="D83" s="1152" t="s">
        <v>612</v>
      </c>
      <c r="E83" s="1190"/>
      <c r="F83" s="1191"/>
      <c r="G83" s="2346" t="s">
        <v>621</v>
      </c>
      <c r="H83" s="1190"/>
      <c r="I83" s="1191"/>
      <c r="J83" s="1190"/>
      <c r="K83" s="1190"/>
      <c r="L83" s="1191"/>
      <c r="M83" s="87"/>
      <c r="N83" s="872" t="s">
        <v>316</v>
      </c>
      <c r="O83" s="836">
        <f t="shared" ref="O83:T83" si="89">AC114</f>
        <v>0</v>
      </c>
      <c r="P83" s="1023">
        <f t="shared" si="89"/>
        <v>0</v>
      </c>
      <c r="Q83" s="836">
        <f t="shared" si="89"/>
        <v>0</v>
      </c>
      <c r="R83" s="1005">
        <f t="shared" si="89"/>
        <v>0</v>
      </c>
      <c r="S83" s="836">
        <f t="shared" si="89"/>
        <v>0</v>
      </c>
      <c r="T83" s="1024">
        <f t="shared" si="89"/>
        <v>0</v>
      </c>
      <c r="U83" s="836">
        <f t="shared" si="76"/>
        <v>0</v>
      </c>
      <c r="V83" s="1005">
        <f t="shared" si="77"/>
        <v>0</v>
      </c>
      <c r="W83" s="836">
        <f t="shared" si="78"/>
        <v>0</v>
      </c>
      <c r="X83" s="916">
        <f t="shared" si="79"/>
        <v>0</v>
      </c>
      <c r="Y83" s="873">
        <f t="shared" si="66"/>
        <v>0</v>
      </c>
      <c r="Z83" s="874">
        <f t="shared" si="67"/>
        <v>0</v>
      </c>
      <c r="AB83" s="891" t="s">
        <v>64</v>
      </c>
      <c r="AC83" s="711">
        <f>H70+K68</f>
        <v>62.5</v>
      </c>
      <c r="AD83" s="1098">
        <f>I70+L68</f>
        <v>50</v>
      </c>
      <c r="AE83" s="860">
        <f>E87+H90</f>
        <v>11.225</v>
      </c>
      <c r="AF83" s="1004">
        <f>F87+I90</f>
        <v>9.02</v>
      </c>
      <c r="AG83" s="860"/>
      <c r="AH83" s="1022"/>
      <c r="AI83" s="860">
        <f t="shared" si="87"/>
        <v>73.724999999999994</v>
      </c>
      <c r="AJ83" s="1005">
        <f t="shared" si="87"/>
        <v>59.019999999999996</v>
      </c>
      <c r="AK83" s="860">
        <f t="shared" si="87"/>
        <v>11.225</v>
      </c>
      <c r="AL83" s="916">
        <f t="shared" si="87"/>
        <v>9.02</v>
      </c>
      <c r="AM83" s="1071">
        <f t="shared" si="64"/>
        <v>73.724999999999994</v>
      </c>
      <c r="AN83" s="1082">
        <f t="shared" si="65"/>
        <v>59.019999999999996</v>
      </c>
      <c r="AQ83" s="205"/>
      <c r="BA83" s="11"/>
      <c r="BB83" s="11"/>
      <c r="BC83" s="11"/>
      <c r="BD83" s="11"/>
      <c r="BE83" s="11"/>
    </row>
    <row r="84" spans="1:57" ht="15.75" thickBot="1">
      <c r="A84" s="1673" t="s">
        <v>460</v>
      </c>
      <c r="B84" s="1442" t="s">
        <v>846</v>
      </c>
      <c r="C84" s="1554">
        <v>60</v>
      </c>
      <c r="D84" s="1152" t="s">
        <v>88</v>
      </c>
      <c r="E84" s="156" t="s">
        <v>89</v>
      </c>
      <c r="F84" s="2701" t="s">
        <v>90</v>
      </c>
      <c r="G84" s="1215" t="s">
        <v>88</v>
      </c>
      <c r="H84" s="634" t="s">
        <v>89</v>
      </c>
      <c r="I84" s="1216" t="s">
        <v>90</v>
      </c>
      <c r="J84" s="1215" t="s">
        <v>88</v>
      </c>
      <c r="K84" s="634" t="s">
        <v>89</v>
      </c>
      <c r="L84" s="1216" t="s">
        <v>90</v>
      </c>
      <c r="M84" s="87"/>
      <c r="N84" s="872" t="s">
        <v>106</v>
      </c>
      <c r="O84" s="836"/>
      <c r="P84" s="829"/>
      <c r="Q84" s="836"/>
      <c r="R84" s="916"/>
      <c r="S84" s="836"/>
      <c r="T84" s="1019"/>
      <c r="U84" s="836">
        <f t="shared" si="76"/>
        <v>0</v>
      </c>
      <c r="V84" s="1005">
        <f t="shared" si="77"/>
        <v>0</v>
      </c>
      <c r="W84" s="836">
        <f t="shared" si="78"/>
        <v>0</v>
      </c>
      <c r="X84" s="916">
        <f t="shared" si="79"/>
        <v>0</v>
      </c>
      <c r="Y84" s="873">
        <f t="shared" si="66"/>
        <v>0</v>
      </c>
      <c r="Z84" s="874">
        <f t="shared" si="67"/>
        <v>0</v>
      </c>
      <c r="AB84" s="891" t="s">
        <v>69</v>
      </c>
      <c r="AC84" s="711"/>
      <c r="AD84" s="1096"/>
      <c r="AE84" s="860"/>
      <c r="AF84" s="1004"/>
      <c r="AG84" s="860"/>
      <c r="AH84" s="1022"/>
      <c r="AI84" s="860">
        <f t="shared" si="87"/>
        <v>0</v>
      </c>
      <c r="AJ84" s="1005">
        <f t="shared" si="87"/>
        <v>0</v>
      </c>
      <c r="AK84" s="860">
        <f t="shared" si="87"/>
        <v>0</v>
      </c>
      <c r="AL84" s="916">
        <f t="shared" si="87"/>
        <v>0</v>
      </c>
      <c r="AM84" s="1071">
        <f t="shared" si="64"/>
        <v>0</v>
      </c>
      <c r="AN84" s="1082">
        <f t="shared" si="65"/>
        <v>0</v>
      </c>
      <c r="AQ84" s="205"/>
      <c r="BA84" s="11"/>
      <c r="BB84" s="11"/>
      <c r="BC84" s="11"/>
      <c r="BD84" s="11"/>
      <c r="BE84" s="11"/>
    </row>
    <row r="85" spans="1:57">
      <c r="A85" s="2817" t="s">
        <v>613</v>
      </c>
      <c r="B85" s="258" t="s">
        <v>612</v>
      </c>
      <c r="C85" s="1554">
        <v>200</v>
      </c>
      <c r="D85" s="126" t="s">
        <v>43</v>
      </c>
      <c r="E85" s="2818">
        <v>90</v>
      </c>
      <c r="F85" s="2819">
        <v>67.5</v>
      </c>
      <c r="G85" s="126" t="s">
        <v>78</v>
      </c>
      <c r="H85" s="1491">
        <v>105.33</v>
      </c>
      <c r="I85" s="3340">
        <v>94.8</v>
      </c>
      <c r="J85" s="1205" t="s">
        <v>367</v>
      </c>
      <c r="K85" s="2350">
        <v>1.33</v>
      </c>
      <c r="L85" s="2351">
        <v>1.33</v>
      </c>
      <c r="M85" s="87"/>
      <c r="N85" s="872" t="s">
        <v>62</v>
      </c>
      <c r="O85" s="836"/>
      <c r="P85" s="829"/>
      <c r="Q85" s="836"/>
      <c r="R85" s="916"/>
      <c r="S85" s="836"/>
      <c r="T85" s="1019"/>
      <c r="U85" s="836">
        <f t="shared" si="76"/>
        <v>0</v>
      </c>
      <c r="V85" s="1005">
        <f t="shared" si="77"/>
        <v>0</v>
      </c>
      <c r="W85" s="836">
        <f t="shared" si="78"/>
        <v>0</v>
      </c>
      <c r="X85" s="916">
        <f t="shared" si="79"/>
        <v>0</v>
      </c>
      <c r="Y85" s="873">
        <f t="shared" si="66"/>
        <v>0</v>
      </c>
      <c r="Z85" s="874">
        <f t="shared" si="67"/>
        <v>0</v>
      </c>
      <c r="AB85" s="891" t="s">
        <v>113</v>
      </c>
      <c r="AC85" s="711"/>
      <c r="AD85" s="1099"/>
      <c r="AE85" s="860">
        <f>K92</f>
        <v>19.899999999999999</v>
      </c>
      <c r="AF85" s="1004">
        <f>L92</f>
        <v>19.39</v>
      </c>
      <c r="AG85" s="860"/>
      <c r="AH85" s="1022"/>
      <c r="AI85" s="860">
        <f t="shared" si="87"/>
        <v>19.899999999999999</v>
      </c>
      <c r="AJ85" s="1005">
        <f t="shared" si="87"/>
        <v>19.39</v>
      </c>
      <c r="AK85" s="860">
        <f t="shared" si="87"/>
        <v>19.899999999999999</v>
      </c>
      <c r="AL85" s="916">
        <f t="shared" si="87"/>
        <v>19.39</v>
      </c>
      <c r="AM85" s="1071">
        <f t="shared" si="64"/>
        <v>19.899999999999999</v>
      </c>
      <c r="AN85" s="1082">
        <f t="shared" si="65"/>
        <v>19.39</v>
      </c>
      <c r="AQ85" s="205"/>
      <c r="BA85" s="11"/>
      <c r="BB85" s="11"/>
      <c r="BC85" s="11"/>
      <c r="BD85" s="11"/>
      <c r="BE85" s="11"/>
    </row>
    <row r="86" spans="1:57" ht="12.75" customHeight="1">
      <c r="A86" s="2820" t="s">
        <v>614</v>
      </c>
      <c r="B86" s="258" t="s">
        <v>622</v>
      </c>
      <c r="C86" s="164">
        <v>160</v>
      </c>
      <c r="D86" s="183" t="s">
        <v>712</v>
      </c>
      <c r="E86" s="2365">
        <v>4</v>
      </c>
      <c r="F86" s="2395">
        <v>4</v>
      </c>
      <c r="G86" s="3341" t="s">
        <v>935</v>
      </c>
      <c r="H86" s="250"/>
      <c r="I86" s="1221"/>
      <c r="J86" s="1222" t="s">
        <v>134</v>
      </c>
      <c r="K86" s="224">
        <v>4.0800000000000003E-3</v>
      </c>
      <c r="L86" s="2700">
        <v>4.0800000000000003E-3</v>
      </c>
      <c r="M86" s="87"/>
      <c r="N86" s="872" t="s">
        <v>57</v>
      </c>
      <c r="O86" s="836">
        <f>E71+E80</f>
        <v>111.5</v>
      </c>
      <c r="P86" s="1025">
        <f>F71+F80</f>
        <v>111.5</v>
      </c>
      <c r="Q86" s="836"/>
      <c r="R86" s="1005"/>
      <c r="S86" s="1134"/>
      <c r="T86" s="1024"/>
      <c r="U86" s="836">
        <f t="shared" si="76"/>
        <v>111.5</v>
      </c>
      <c r="V86" s="1005">
        <f t="shared" si="77"/>
        <v>111.5</v>
      </c>
      <c r="W86" s="836">
        <f t="shared" si="78"/>
        <v>0</v>
      </c>
      <c r="X86" s="916">
        <f t="shared" si="79"/>
        <v>0</v>
      </c>
      <c r="Y86" s="873">
        <f t="shared" si="66"/>
        <v>111.5</v>
      </c>
      <c r="Z86" s="874">
        <f t="shared" si="67"/>
        <v>111.5</v>
      </c>
      <c r="AB86" s="891" t="s">
        <v>111</v>
      </c>
      <c r="AC86" s="1104"/>
      <c r="AD86" s="1100"/>
      <c r="AE86" s="860">
        <f>H96</f>
        <v>67.8</v>
      </c>
      <c r="AF86" s="1004">
        <f>I96</f>
        <v>60</v>
      </c>
      <c r="AG86" s="860"/>
      <c r="AH86" s="1022"/>
      <c r="AI86" s="860">
        <f t="shared" si="87"/>
        <v>67.8</v>
      </c>
      <c r="AJ86" s="1005">
        <f t="shared" si="87"/>
        <v>60</v>
      </c>
      <c r="AK86" s="860">
        <f t="shared" si="87"/>
        <v>67.8</v>
      </c>
      <c r="AL86" s="916">
        <f t="shared" si="87"/>
        <v>60</v>
      </c>
      <c r="AM86" s="1071">
        <f t="shared" si="64"/>
        <v>67.8</v>
      </c>
      <c r="AN86" s="1082">
        <f t="shared" si="65"/>
        <v>60</v>
      </c>
      <c r="AQ86" s="205"/>
      <c r="BA86" s="11"/>
      <c r="BB86" s="11"/>
      <c r="BC86" s="11"/>
      <c r="BD86" s="11"/>
      <c r="BE86" s="11"/>
    </row>
    <row r="87" spans="1:57" ht="13.5" customHeight="1" thickBot="1">
      <c r="A87" s="525"/>
      <c r="B87" s="165" t="s">
        <v>623</v>
      </c>
      <c r="C87" s="1647"/>
      <c r="D87" s="183" t="s">
        <v>64</v>
      </c>
      <c r="E87" s="224">
        <v>10</v>
      </c>
      <c r="F87" s="226">
        <v>8</v>
      </c>
      <c r="G87" s="183" t="s">
        <v>617</v>
      </c>
      <c r="H87" s="224">
        <v>69.510000000000005</v>
      </c>
      <c r="I87" s="1209">
        <v>55.63</v>
      </c>
      <c r="J87" s="1665" t="s">
        <v>618</v>
      </c>
      <c r="K87" s="224">
        <v>4.0800000000000003E-2</v>
      </c>
      <c r="L87" s="2700">
        <v>4.0800000000000003E-2</v>
      </c>
      <c r="M87" s="87"/>
      <c r="N87" s="872" t="s">
        <v>121</v>
      </c>
      <c r="O87" s="836"/>
      <c r="P87" s="829"/>
      <c r="Q87" s="836"/>
      <c r="R87" s="916"/>
      <c r="S87" s="836">
        <f>K99</f>
        <v>208</v>
      </c>
      <c r="T87" s="1019">
        <f>L99</f>
        <v>200</v>
      </c>
      <c r="U87" s="836">
        <f t="shared" si="76"/>
        <v>0</v>
      </c>
      <c r="V87" s="1005">
        <f t="shared" si="77"/>
        <v>0</v>
      </c>
      <c r="W87" s="836">
        <f t="shared" si="78"/>
        <v>208</v>
      </c>
      <c r="X87" s="916">
        <f t="shared" si="79"/>
        <v>200</v>
      </c>
      <c r="Y87" s="873">
        <f t="shared" si="66"/>
        <v>208</v>
      </c>
      <c r="Z87" s="881">
        <f t="shared" si="67"/>
        <v>200</v>
      </c>
      <c r="AB87" s="2262" t="s">
        <v>503</v>
      </c>
      <c r="AC87" s="858"/>
      <c r="AD87" s="1101"/>
      <c r="AE87" s="1354">
        <f>K93</f>
        <v>26.13</v>
      </c>
      <c r="AF87" s="1006">
        <f>L93</f>
        <v>19.39</v>
      </c>
      <c r="AG87" s="861"/>
      <c r="AH87" s="1103"/>
      <c r="AI87" s="861">
        <f t="shared" si="87"/>
        <v>26.13</v>
      </c>
      <c r="AJ87" s="1007">
        <f t="shared" si="87"/>
        <v>19.39</v>
      </c>
      <c r="AK87" s="861">
        <f t="shared" si="87"/>
        <v>26.13</v>
      </c>
      <c r="AL87" s="825">
        <f t="shared" si="87"/>
        <v>19.39</v>
      </c>
      <c r="AM87" s="1373">
        <f t="shared" si="64"/>
        <v>26.13</v>
      </c>
      <c r="AN87" s="1359">
        <f t="shared" si="65"/>
        <v>19.39</v>
      </c>
      <c r="AQ87" s="1422"/>
      <c r="BA87" s="11"/>
      <c r="BB87" s="11"/>
      <c r="BC87" s="11"/>
      <c r="BD87" s="11"/>
      <c r="BE87" s="11"/>
    </row>
    <row r="88" spans="1:57" ht="14.25" customHeight="1" thickBot="1">
      <c r="A88" s="1635" t="s">
        <v>360</v>
      </c>
      <c r="B88" s="240" t="s">
        <v>733</v>
      </c>
      <c r="C88" s="2775">
        <v>200</v>
      </c>
      <c r="D88" s="2747" t="s">
        <v>615</v>
      </c>
      <c r="E88" s="1675"/>
      <c r="F88" s="2361"/>
      <c r="G88" s="183" t="s">
        <v>77</v>
      </c>
      <c r="H88" s="224">
        <v>1.02</v>
      </c>
      <c r="I88" s="1209">
        <v>1.02</v>
      </c>
      <c r="J88" s="2941" t="s">
        <v>936</v>
      </c>
      <c r="K88" s="1442"/>
      <c r="L88" s="2376"/>
      <c r="M88" s="87"/>
      <c r="N88" s="872" t="s">
        <v>61</v>
      </c>
      <c r="O88" s="836"/>
      <c r="P88" s="829"/>
      <c r="Q88" s="836"/>
      <c r="R88" s="916"/>
      <c r="S88" s="836">
        <f>E100</f>
        <v>32.299999999999997</v>
      </c>
      <c r="T88" s="1024">
        <f>F100</f>
        <v>32</v>
      </c>
      <c r="U88" s="836">
        <f t="shared" si="76"/>
        <v>0</v>
      </c>
      <c r="V88" s="1005">
        <f t="shared" si="77"/>
        <v>0</v>
      </c>
      <c r="W88" s="836">
        <f t="shared" si="78"/>
        <v>32.299999999999997</v>
      </c>
      <c r="X88" s="916">
        <f t="shared" si="79"/>
        <v>32</v>
      </c>
      <c r="Y88" s="873">
        <f t="shared" si="66"/>
        <v>32.299999999999997</v>
      </c>
      <c r="Z88" s="881">
        <f t="shared" si="67"/>
        <v>32</v>
      </c>
      <c r="AB88" s="1352" t="s">
        <v>410</v>
      </c>
      <c r="AC88" s="1378">
        <f t="shared" ref="AC88:AG88" si="90">SUM(AC75:AC87)</f>
        <v>87.381</v>
      </c>
      <c r="AD88" s="1379">
        <f>SUM(AD75:AD87)</f>
        <v>70.599999999999994</v>
      </c>
      <c r="AE88" s="1380">
        <f t="shared" si="90"/>
        <v>229.685</v>
      </c>
      <c r="AF88" s="1381">
        <f>SUM(AF75:AF87)</f>
        <v>192.76</v>
      </c>
      <c r="AG88" s="1382">
        <f t="shared" si="90"/>
        <v>0</v>
      </c>
      <c r="AH88" s="1355">
        <f>SUM(AH75:AH87)</f>
        <v>0</v>
      </c>
      <c r="AI88" s="1371">
        <f t="shared" si="87"/>
        <v>317.06600000000003</v>
      </c>
      <c r="AJ88" s="2263">
        <f t="shared" si="87"/>
        <v>263.36</v>
      </c>
      <c r="AK88" s="1371">
        <f t="shared" si="87"/>
        <v>229.685</v>
      </c>
      <c r="AL88" s="2264">
        <f t="shared" si="87"/>
        <v>192.76</v>
      </c>
      <c r="AM88" s="1386">
        <f t="shared" si="64"/>
        <v>317.06600000000003</v>
      </c>
      <c r="AN88" s="1083">
        <f t="shared" si="65"/>
        <v>263.36</v>
      </c>
      <c r="AQ88" s="198"/>
      <c r="BA88" s="11"/>
      <c r="BB88" s="11"/>
      <c r="BC88" s="11"/>
      <c r="BD88" s="11"/>
      <c r="BE88" s="11"/>
    </row>
    <row r="89" spans="1:57" ht="14.25" customHeight="1">
      <c r="A89" s="2221" t="s">
        <v>9</v>
      </c>
      <c r="B89" s="240" t="s">
        <v>10</v>
      </c>
      <c r="C89" s="229">
        <v>60</v>
      </c>
      <c r="D89" s="183" t="s">
        <v>133</v>
      </c>
      <c r="E89" s="224">
        <v>9.6</v>
      </c>
      <c r="F89" s="226">
        <v>8</v>
      </c>
      <c r="G89" s="183" t="s">
        <v>385</v>
      </c>
      <c r="H89" s="224">
        <v>1.1200000000000001</v>
      </c>
      <c r="I89" s="1489">
        <v>1.1200000000000001</v>
      </c>
      <c r="J89" s="3342" t="s">
        <v>721</v>
      </c>
      <c r="K89" s="2821"/>
      <c r="L89" s="2822"/>
      <c r="M89" s="87"/>
      <c r="N89" s="872" t="s">
        <v>334</v>
      </c>
      <c r="O89" s="836">
        <f>K82</f>
        <v>5.05</v>
      </c>
      <c r="P89" s="829">
        <f>L82</f>
        <v>5</v>
      </c>
      <c r="Q89" s="1105"/>
      <c r="R89" s="1005"/>
      <c r="S89" s="836"/>
      <c r="T89" s="1019"/>
      <c r="U89" s="836">
        <f t="shared" si="76"/>
        <v>5.05</v>
      </c>
      <c r="V89" s="1005">
        <f t="shared" si="77"/>
        <v>5</v>
      </c>
      <c r="W89" s="836">
        <f t="shared" si="78"/>
        <v>0</v>
      </c>
      <c r="X89" s="916">
        <f t="shared" si="79"/>
        <v>0</v>
      </c>
      <c r="Y89" s="873">
        <f t="shared" si="66"/>
        <v>5.05</v>
      </c>
      <c r="Z89" s="881">
        <f t="shared" si="67"/>
        <v>5</v>
      </c>
      <c r="AB89" s="1330" t="s">
        <v>426</v>
      </c>
      <c r="AC89" s="1327"/>
      <c r="AD89" s="1331"/>
      <c r="AE89" s="1332"/>
      <c r="AF89" s="1333"/>
      <c r="AG89" s="1332"/>
      <c r="AH89" s="1334"/>
      <c r="AQ89" s="101"/>
      <c r="BA89" s="11"/>
      <c r="BB89" s="11"/>
      <c r="BC89" s="11"/>
      <c r="BD89" s="11"/>
      <c r="BE89" s="11"/>
    </row>
    <row r="90" spans="1:57" ht="12.75" customHeight="1">
      <c r="A90" s="2253" t="s">
        <v>9</v>
      </c>
      <c r="B90" s="240" t="s">
        <v>317</v>
      </c>
      <c r="C90" s="229">
        <v>40</v>
      </c>
      <c r="D90" s="2747" t="s">
        <v>616</v>
      </c>
      <c r="E90" s="1675"/>
      <c r="F90" s="2361"/>
      <c r="G90" s="183" t="s">
        <v>513</v>
      </c>
      <c r="H90" s="250">
        <v>1.2250000000000001</v>
      </c>
      <c r="I90" s="1221">
        <v>1.02</v>
      </c>
      <c r="J90" s="165" t="s">
        <v>133</v>
      </c>
      <c r="K90" s="2377">
        <v>23.27</v>
      </c>
      <c r="L90" s="2378">
        <v>19.39</v>
      </c>
      <c r="M90" s="87"/>
      <c r="N90" s="872" t="s">
        <v>63</v>
      </c>
      <c r="O90" s="836"/>
      <c r="P90" s="1025"/>
      <c r="Q90" s="836"/>
      <c r="R90" s="916"/>
      <c r="S90" s="836"/>
      <c r="T90" s="1019"/>
      <c r="U90" s="836">
        <f t="shared" si="76"/>
        <v>0</v>
      </c>
      <c r="V90" s="1005">
        <f t="shared" si="77"/>
        <v>0</v>
      </c>
      <c r="W90" s="836">
        <f t="shared" si="78"/>
        <v>0</v>
      </c>
      <c r="X90" s="916">
        <f t="shared" si="79"/>
        <v>0</v>
      </c>
      <c r="Y90" s="873">
        <f t="shared" si="66"/>
        <v>0</v>
      </c>
      <c r="Z90" s="881">
        <f t="shared" si="67"/>
        <v>0</v>
      </c>
      <c r="AB90" s="891" t="s">
        <v>114</v>
      </c>
      <c r="AC90" s="711"/>
      <c r="AD90" s="1096"/>
      <c r="AE90" s="860"/>
      <c r="AF90" s="1004"/>
      <c r="AG90" s="860"/>
      <c r="AH90" s="1022"/>
      <c r="AI90" s="860">
        <f t="shared" ref="AI90:AL98" si="91">AC90+AE90</f>
        <v>0</v>
      </c>
      <c r="AJ90" s="1005">
        <f t="shared" si="91"/>
        <v>0</v>
      </c>
      <c r="AK90" s="860">
        <f t="shared" si="91"/>
        <v>0</v>
      </c>
      <c r="AL90" s="916">
        <f t="shared" si="91"/>
        <v>0</v>
      </c>
      <c r="AM90" s="1071">
        <f t="shared" ref="AM90:AN98" si="92">AC90+AE90+AG90</f>
        <v>0</v>
      </c>
      <c r="AN90" s="1082">
        <f t="shared" si="92"/>
        <v>0</v>
      </c>
      <c r="AQ90" s="205"/>
      <c r="BA90" s="11"/>
      <c r="BB90" s="11"/>
      <c r="BC90" s="11"/>
      <c r="BD90" s="11"/>
      <c r="BE90" s="11"/>
    </row>
    <row r="91" spans="1:57" ht="13.5" customHeight="1">
      <c r="A91" s="2758" t="s">
        <v>373</v>
      </c>
      <c r="B91" s="240" t="s">
        <v>1002</v>
      </c>
      <c r="C91" s="229">
        <v>105</v>
      </c>
      <c r="D91" s="183" t="s">
        <v>81</v>
      </c>
      <c r="E91" s="225">
        <v>2</v>
      </c>
      <c r="F91" s="1219">
        <v>2</v>
      </c>
      <c r="G91" s="183" t="s">
        <v>133</v>
      </c>
      <c r="H91" s="225">
        <v>2.25</v>
      </c>
      <c r="I91" s="1669">
        <v>1.94</v>
      </c>
      <c r="J91" s="240" t="s">
        <v>77</v>
      </c>
      <c r="K91" s="225">
        <v>2.35</v>
      </c>
      <c r="L91" s="1219">
        <v>2.35</v>
      </c>
      <c r="M91" s="87"/>
      <c r="N91" s="872" t="s">
        <v>77</v>
      </c>
      <c r="O91" s="836">
        <f>H72+K80</f>
        <v>3</v>
      </c>
      <c r="P91" s="1023">
        <f>I72+L80</f>
        <v>3</v>
      </c>
      <c r="Q91" s="836">
        <f>H88+K91</f>
        <v>3.37</v>
      </c>
      <c r="R91" s="1005">
        <f>I88+L91</f>
        <v>3.37</v>
      </c>
      <c r="S91" s="839">
        <f>H99</f>
        <v>1.9</v>
      </c>
      <c r="T91" s="1024">
        <f>I99</f>
        <v>1.9</v>
      </c>
      <c r="U91" s="836">
        <f t="shared" si="76"/>
        <v>6.37</v>
      </c>
      <c r="V91" s="1005">
        <f t="shared" si="77"/>
        <v>6.37</v>
      </c>
      <c r="W91" s="836">
        <f t="shared" si="78"/>
        <v>5.27</v>
      </c>
      <c r="X91" s="916">
        <f t="shared" si="79"/>
        <v>5.27</v>
      </c>
      <c r="Y91" s="873">
        <f t="shared" si="66"/>
        <v>8.27</v>
      </c>
      <c r="Z91" s="881">
        <f t="shared" si="67"/>
        <v>8.27</v>
      </c>
      <c r="AB91" s="891" t="s">
        <v>112</v>
      </c>
      <c r="AC91" s="711"/>
      <c r="AD91" s="1096"/>
      <c r="AE91" s="860"/>
      <c r="AF91" s="1004"/>
      <c r="AG91" s="860"/>
      <c r="AH91" s="1022"/>
      <c r="AI91" s="860">
        <f t="shared" si="91"/>
        <v>0</v>
      </c>
      <c r="AJ91" s="1005">
        <f t="shared" si="91"/>
        <v>0</v>
      </c>
      <c r="AK91" s="860">
        <f t="shared" si="91"/>
        <v>0</v>
      </c>
      <c r="AL91" s="916">
        <f t="shared" si="91"/>
        <v>0</v>
      </c>
      <c r="AM91" s="1071">
        <f t="shared" si="92"/>
        <v>0</v>
      </c>
      <c r="AN91" s="1082">
        <f t="shared" si="92"/>
        <v>0</v>
      </c>
      <c r="AQ91" s="205"/>
      <c r="BA91" s="11"/>
    </row>
    <row r="92" spans="1:57" ht="16.5" customHeight="1">
      <c r="A92" s="98"/>
      <c r="B92" s="1208"/>
      <c r="C92" s="97"/>
      <c r="D92" s="183" t="s">
        <v>81</v>
      </c>
      <c r="E92" s="225">
        <v>1</v>
      </c>
      <c r="F92" s="1219">
        <v>1</v>
      </c>
      <c r="G92" s="183" t="s">
        <v>354</v>
      </c>
      <c r="H92" s="224">
        <v>0.51</v>
      </c>
      <c r="I92" s="1209">
        <v>0.51</v>
      </c>
      <c r="J92" s="240" t="s">
        <v>113</v>
      </c>
      <c r="K92" s="225">
        <v>19.899999999999999</v>
      </c>
      <c r="L92" s="1219">
        <v>19.39</v>
      </c>
      <c r="M92" s="87"/>
      <c r="N92" s="872" t="s">
        <v>81</v>
      </c>
      <c r="O92" s="836">
        <f>E75+K79+K70</f>
        <v>17.3</v>
      </c>
      <c r="P92" s="829">
        <f>F75+L79+L70</f>
        <v>17.3</v>
      </c>
      <c r="Q92" s="1105">
        <f>E92+E91</f>
        <v>3</v>
      </c>
      <c r="R92" s="1005">
        <f>F92+F91</f>
        <v>3</v>
      </c>
      <c r="S92" s="836">
        <f>H102</f>
        <v>4.75</v>
      </c>
      <c r="T92" s="1019">
        <f>I102</f>
        <v>4.75</v>
      </c>
      <c r="U92" s="836">
        <f t="shared" si="76"/>
        <v>20.3</v>
      </c>
      <c r="V92" s="1005">
        <f t="shared" si="77"/>
        <v>20.3</v>
      </c>
      <c r="W92" s="836">
        <f t="shared" si="78"/>
        <v>7.75</v>
      </c>
      <c r="X92" s="916">
        <f t="shared" si="79"/>
        <v>7.75</v>
      </c>
      <c r="Y92" s="873">
        <f t="shared" si="66"/>
        <v>25.05</v>
      </c>
      <c r="Z92" s="881">
        <f t="shared" si="67"/>
        <v>25.05</v>
      </c>
      <c r="AB92" s="891" t="s">
        <v>110</v>
      </c>
      <c r="AC92" s="711"/>
      <c r="AD92" s="1099"/>
      <c r="AE92" s="1193"/>
      <c r="AF92" s="1172"/>
      <c r="AG92" s="860"/>
      <c r="AH92" s="1022"/>
      <c r="AI92" s="860">
        <f t="shared" si="91"/>
        <v>0</v>
      </c>
      <c r="AJ92" s="1005">
        <f t="shared" si="91"/>
        <v>0</v>
      </c>
      <c r="AK92" s="860">
        <f t="shared" si="91"/>
        <v>0</v>
      </c>
      <c r="AL92" s="916">
        <f t="shared" si="91"/>
        <v>0</v>
      </c>
      <c r="AM92" s="1071">
        <f t="shared" si="92"/>
        <v>0</v>
      </c>
      <c r="AN92" s="1082">
        <f t="shared" si="92"/>
        <v>0</v>
      </c>
      <c r="AQ92" s="205"/>
      <c r="BA92" s="11"/>
    </row>
    <row r="93" spans="1:57" ht="15" customHeight="1" thickBot="1">
      <c r="A93" s="98"/>
      <c r="B93" s="2611"/>
      <c r="C93" s="97"/>
      <c r="D93" s="183" t="s">
        <v>363</v>
      </c>
      <c r="E93" s="2745">
        <v>0.6</v>
      </c>
      <c r="F93" s="2746">
        <v>0.6</v>
      </c>
      <c r="G93" s="1225" t="s">
        <v>363</v>
      </c>
      <c r="H93" s="224">
        <v>0.51</v>
      </c>
      <c r="I93" s="1209">
        <v>0.51</v>
      </c>
      <c r="J93" s="240" t="s">
        <v>619</v>
      </c>
      <c r="K93" s="225">
        <v>26.13</v>
      </c>
      <c r="L93" s="1219">
        <v>19.39</v>
      </c>
      <c r="M93" s="101"/>
      <c r="N93" s="575" t="s">
        <v>125</v>
      </c>
      <c r="O93" s="836"/>
      <c r="P93" s="1023"/>
      <c r="Q93" s="1109">
        <f>R93/1000/0.04</f>
        <v>0</v>
      </c>
      <c r="R93" s="1005"/>
      <c r="S93" s="1109">
        <f>T93/1000/0.04</f>
        <v>0.10500000000000001</v>
      </c>
      <c r="T93" s="1024">
        <f>F102</f>
        <v>4.2</v>
      </c>
      <c r="U93" s="836">
        <f t="shared" si="76"/>
        <v>0</v>
      </c>
      <c r="V93" s="1005">
        <f t="shared" si="77"/>
        <v>0</v>
      </c>
      <c r="W93" s="836">
        <f t="shared" si="78"/>
        <v>0.10500000000000001</v>
      </c>
      <c r="X93" s="916">
        <f t="shared" si="79"/>
        <v>4.2</v>
      </c>
      <c r="Y93" s="873">
        <f t="shared" si="66"/>
        <v>0.10500000000000001</v>
      </c>
      <c r="Z93" s="881">
        <f t="shared" si="67"/>
        <v>4.2</v>
      </c>
      <c r="AB93" s="891" t="s">
        <v>322</v>
      </c>
      <c r="AC93" s="711"/>
      <c r="AD93" s="1100"/>
      <c r="AE93" s="860"/>
      <c r="AF93" s="1004"/>
      <c r="AG93" s="860"/>
      <c r="AH93" s="1022"/>
      <c r="AI93" s="860">
        <f t="shared" si="91"/>
        <v>0</v>
      </c>
      <c r="AJ93" s="1005">
        <f t="shared" si="91"/>
        <v>0</v>
      </c>
      <c r="AK93" s="860">
        <f t="shared" si="91"/>
        <v>0</v>
      </c>
      <c r="AL93" s="916">
        <f t="shared" si="91"/>
        <v>0</v>
      </c>
      <c r="AM93" s="1071">
        <f t="shared" si="92"/>
        <v>0</v>
      </c>
      <c r="AN93" s="1082">
        <f t="shared" si="92"/>
        <v>0</v>
      </c>
      <c r="AQ93" s="205"/>
      <c r="BA93" s="11"/>
    </row>
    <row r="94" spans="1:57" ht="14.25" customHeight="1" thickBot="1">
      <c r="A94" s="98"/>
      <c r="B94" s="1208"/>
      <c r="C94" s="97"/>
      <c r="D94" s="2697" t="s">
        <v>134</v>
      </c>
      <c r="E94" s="2745">
        <v>8.0000000000000002E-3</v>
      </c>
      <c r="F94" s="2746">
        <v>8.0000000000000002E-3</v>
      </c>
      <c r="G94" s="1667" t="s">
        <v>620</v>
      </c>
      <c r="H94" s="1190"/>
      <c r="I94" s="1191"/>
      <c r="J94" s="2353" t="s">
        <v>937</v>
      </c>
      <c r="K94" s="2354"/>
      <c r="L94" s="2355"/>
      <c r="M94" s="101"/>
      <c r="N94" s="872" t="s">
        <v>48</v>
      </c>
      <c r="O94" s="1134">
        <f>H74+E81+K71</f>
        <v>8.6</v>
      </c>
      <c r="P94" s="1025">
        <f>I74+F81+L71</f>
        <v>8.6</v>
      </c>
      <c r="Q94" s="836">
        <f>K85</f>
        <v>1.33</v>
      </c>
      <c r="R94" s="1005">
        <f>L85</f>
        <v>1.33</v>
      </c>
      <c r="S94" s="836"/>
      <c r="T94" s="1016"/>
      <c r="U94" s="836">
        <f t="shared" si="76"/>
        <v>9.93</v>
      </c>
      <c r="V94" s="1005">
        <f t="shared" si="77"/>
        <v>9.93</v>
      </c>
      <c r="W94" s="836">
        <f t="shared" si="78"/>
        <v>1.33</v>
      </c>
      <c r="X94" s="916">
        <f t="shared" si="79"/>
        <v>1.33</v>
      </c>
      <c r="Y94" s="873">
        <f t="shared" si="66"/>
        <v>9.93</v>
      </c>
      <c r="Z94" s="881">
        <f t="shared" si="67"/>
        <v>9.93</v>
      </c>
      <c r="AB94" s="890" t="s">
        <v>85</v>
      </c>
      <c r="AC94" s="858">
        <f>H73</f>
        <v>5</v>
      </c>
      <c r="AD94" s="1353">
        <f>I73</f>
        <v>5</v>
      </c>
      <c r="AE94" s="1354">
        <f>H89</f>
        <v>1.1200000000000001</v>
      </c>
      <c r="AF94" s="1006">
        <f>I89</f>
        <v>1.1200000000000001</v>
      </c>
      <c r="AG94" s="861"/>
      <c r="AH94" s="1103"/>
      <c r="AI94" s="861">
        <f t="shared" si="91"/>
        <v>6.12</v>
      </c>
      <c r="AJ94" s="1007">
        <f t="shared" si="91"/>
        <v>6.12</v>
      </c>
      <c r="AK94" s="861">
        <f t="shared" si="91"/>
        <v>1.1200000000000001</v>
      </c>
      <c r="AL94" s="825">
        <f t="shared" si="91"/>
        <v>1.1200000000000001</v>
      </c>
      <c r="AM94" s="1358">
        <f t="shared" si="92"/>
        <v>6.12</v>
      </c>
      <c r="AN94" s="1359">
        <f t="shared" si="92"/>
        <v>6.12</v>
      </c>
      <c r="AQ94" s="106"/>
      <c r="BA94" s="11"/>
    </row>
    <row r="95" spans="1:57" ht="13.5" customHeight="1" thickBot="1">
      <c r="A95" s="98"/>
      <c r="B95" s="1208"/>
      <c r="C95" s="97"/>
      <c r="D95" s="183" t="s">
        <v>362</v>
      </c>
      <c r="E95" s="224">
        <v>140</v>
      </c>
      <c r="F95" s="226">
        <v>140</v>
      </c>
      <c r="G95" s="1179" t="s">
        <v>88</v>
      </c>
      <c r="H95" s="156" t="s">
        <v>89</v>
      </c>
      <c r="I95" s="1633" t="s">
        <v>90</v>
      </c>
      <c r="J95" s="1137" t="s">
        <v>435</v>
      </c>
      <c r="K95" s="2362"/>
      <c r="L95" s="3097"/>
      <c r="M95" s="101"/>
      <c r="N95" s="872" t="s">
        <v>122</v>
      </c>
      <c r="O95" s="836"/>
      <c r="P95" s="829"/>
      <c r="Q95" s="836"/>
      <c r="R95" s="916"/>
      <c r="S95" s="836"/>
      <c r="T95" s="1019"/>
      <c r="U95" s="836">
        <f t="shared" si="76"/>
        <v>0</v>
      </c>
      <c r="V95" s="1005">
        <f t="shared" si="77"/>
        <v>0</v>
      </c>
      <c r="W95" s="836">
        <f t="shared" si="78"/>
        <v>0</v>
      </c>
      <c r="X95" s="916">
        <f t="shared" si="79"/>
        <v>0</v>
      </c>
      <c r="Y95" s="873">
        <f t="shared" si="66"/>
        <v>0</v>
      </c>
      <c r="Z95" s="881">
        <f t="shared" si="67"/>
        <v>0</v>
      </c>
      <c r="AB95" s="1352" t="s">
        <v>411</v>
      </c>
      <c r="AC95" s="2265">
        <f>SUM(AC90:AC94)</f>
        <v>5</v>
      </c>
      <c r="AD95" s="1355">
        <f t="shared" ref="AD95:AG95" si="93">SUM(AD90:AD94)</f>
        <v>5</v>
      </c>
      <c r="AE95" s="1378">
        <f t="shared" si="93"/>
        <v>1.1200000000000001</v>
      </c>
      <c r="AF95" s="1355">
        <f>SUM(AF90:AF94)</f>
        <v>1.1200000000000001</v>
      </c>
      <c r="AG95" s="1378">
        <f t="shared" si="93"/>
        <v>0</v>
      </c>
      <c r="AH95" s="1355">
        <f>SUM(AH90:AH94)</f>
        <v>0</v>
      </c>
      <c r="AI95" s="1371">
        <f t="shared" si="91"/>
        <v>6.12</v>
      </c>
      <c r="AJ95" s="2263">
        <f t="shared" si="91"/>
        <v>6.12</v>
      </c>
      <c r="AK95" s="1371">
        <f t="shared" si="91"/>
        <v>1.1200000000000001</v>
      </c>
      <c r="AL95" s="2264">
        <f t="shared" si="91"/>
        <v>1.1200000000000001</v>
      </c>
      <c r="AM95" s="1386">
        <f t="shared" si="92"/>
        <v>6.12</v>
      </c>
      <c r="AN95" s="1083">
        <f t="shared" si="92"/>
        <v>6.12</v>
      </c>
      <c r="AQ95" s="198"/>
      <c r="BA95" s="11"/>
    </row>
    <row r="96" spans="1:57" ht="12.75" customHeight="1" thickBot="1">
      <c r="A96" s="1223" t="s">
        <v>292</v>
      </c>
      <c r="B96" s="2612"/>
      <c r="C96" s="1773">
        <f>SUM(C84:C91)</f>
        <v>825</v>
      </c>
      <c r="D96" s="1225" t="s">
        <v>551</v>
      </c>
      <c r="E96" s="2823"/>
      <c r="F96" s="2824">
        <v>0.6</v>
      </c>
      <c r="G96" s="1638" t="s">
        <v>461</v>
      </c>
      <c r="H96" s="2825">
        <v>67.8</v>
      </c>
      <c r="I96" s="2826">
        <v>60</v>
      </c>
      <c r="J96" s="1650" t="s">
        <v>502</v>
      </c>
      <c r="K96" s="2769">
        <v>119.175</v>
      </c>
      <c r="L96" s="2770">
        <v>105</v>
      </c>
      <c r="M96" s="101"/>
      <c r="N96" s="872" t="s">
        <v>331</v>
      </c>
      <c r="O96" s="836"/>
      <c r="P96" s="829"/>
      <c r="Q96" s="836"/>
      <c r="R96" s="916"/>
      <c r="S96" s="836"/>
      <c r="T96" s="1019"/>
      <c r="U96" s="836">
        <f t="shared" si="76"/>
        <v>0</v>
      </c>
      <c r="V96" s="1005">
        <f t="shared" si="77"/>
        <v>0</v>
      </c>
      <c r="W96" s="836">
        <f t="shared" si="78"/>
        <v>0</v>
      </c>
      <c r="X96" s="916">
        <f t="shared" si="79"/>
        <v>0</v>
      </c>
      <c r="Y96" s="873">
        <f t="shared" si="66"/>
        <v>0</v>
      </c>
      <c r="Z96" s="881">
        <f t="shared" si="67"/>
        <v>0</v>
      </c>
      <c r="AB96" s="2268" t="s">
        <v>412</v>
      </c>
      <c r="AC96" s="2269">
        <f>AC88+AC95</f>
        <v>92.381</v>
      </c>
      <c r="AD96" s="2270">
        <f t="shared" ref="AD96" si="94">AD88+AD95</f>
        <v>75.599999999999994</v>
      </c>
      <c r="AE96" s="2269">
        <f t="shared" ref="AE96" si="95">AE88+AE95</f>
        <v>230.80500000000001</v>
      </c>
      <c r="AF96" s="2271">
        <f>AF88+AF95</f>
        <v>193.88</v>
      </c>
      <c r="AG96" s="2269">
        <f t="shared" ref="AG96" si="96">AG88+AG95</f>
        <v>0</v>
      </c>
      <c r="AH96" s="2272">
        <f>AH88+AH95</f>
        <v>0</v>
      </c>
      <c r="AI96" s="2273">
        <f t="shared" si="91"/>
        <v>323.18600000000004</v>
      </c>
      <c r="AJ96" s="2274">
        <f t="shared" si="91"/>
        <v>269.48</v>
      </c>
      <c r="AK96" s="2273">
        <f t="shared" si="91"/>
        <v>230.80500000000001</v>
      </c>
      <c r="AL96" s="2275">
        <f t="shared" si="91"/>
        <v>193.88</v>
      </c>
      <c r="AM96" s="2273">
        <f t="shared" si="92"/>
        <v>323.18600000000004</v>
      </c>
      <c r="AN96" s="2276">
        <f t="shared" si="92"/>
        <v>269.48</v>
      </c>
      <c r="AQ96" s="121"/>
      <c r="BA96" s="11"/>
    </row>
    <row r="97" spans="1:53" ht="14.25" customHeight="1" thickBot="1">
      <c r="A97" s="1683"/>
      <c r="B97" s="332" t="s">
        <v>199</v>
      </c>
      <c r="C97" s="1684"/>
      <c r="D97" s="2722" t="s">
        <v>757</v>
      </c>
      <c r="E97" s="1203"/>
      <c r="F97" s="1639"/>
      <c r="G97" s="1212"/>
      <c r="H97" s="1212"/>
      <c r="I97" s="2755"/>
      <c r="J97" s="2828" t="s">
        <v>753</v>
      </c>
      <c r="K97" s="2829"/>
      <c r="L97" s="2830"/>
      <c r="M97" s="101"/>
      <c r="N97" s="872" t="s">
        <v>120</v>
      </c>
      <c r="O97" s="836">
        <f>E79</f>
        <v>2.5</v>
      </c>
      <c r="P97" s="829">
        <f>F79</f>
        <v>2.5</v>
      </c>
      <c r="Q97" s="836"/>
      <c r="R97" s="916"/>
      <c r="S97" s="836"/>
      <c r="T97" s="1019"/>
      <c r="U97" s="836">
        <f t="shared" si="76"/>
        <v>2.5</v>
      </c>
      <c r="V97" s="1005">
        <f t="shared" si="77"/>
        <v>2.5</v>
      </c>
      <c r="W97" s="836">
        <f t="shared" si="78"/>
        <v>0</v>
      </c>
      <c r="X97" s="916">
        <f t="shared" si="79"/>
        <v>0</v>
      </c>
      <c r="Y97" s="873">
        <f t="shared" si="66"/>
        <v>2.5</v>
      </c>
      <c r="Z97" s="881">
        <f t="shared" si="67"/>
        <v>2.5</v>
      </c>
      <c r="AB97" s="2287" t="s">
        <v>358</v>
      </c>
      <c r="AC97" s="2183"/>
      <c r="AD97" s="2288"/>
      <c r="AE97" s="2289"/>
      <c r="AF97" s="2300"/>
      <c r="AG97" s="2301"/>
      <c r="AH97" s="2302"/>
      <c r="AI97" s="2303">
        <f>AC97+AE97</f>
        <v>0</v>
      </c>
      <c r="AJ97" s="945">
        <f>AD97+AF97</f>
        <v>0</v>
      </c>
      <c r="AK97" s="2292">
        <f t="shared" si="91"/>
        <v>0</v>
      </c>
      <c r="AL97" s="946">
        <f>AF97+AH97</f>
        <v>0</v>
      </c>
      <c r="AM97" s="2304">
        <f t="shared" si="92"/>
        <v>0</v>
      </c>
      <c r="AN97" s="2305">
        <f t="shared" si="92"/>
        <v>0</v>
      </c>
      <c r="AQ97" s="93"/>
      <c r="BA97" s="11"/>
    </row>
    <row r="98" spans="1:53" ht="15.75" thickBot="1">
      <c r="A98" s="158" t="s">
        <v>382</v>
      </c>
      <c r="B98" s="258" t="s">
        <v>753</v>
      </c>
      <c r="C98" s="635">
        <v>200</v>
      </c>
      <c r="D98" s="1179" t="s">
        <v>88</v>
      </c>
      <c r="E98" s="156" t="s">
        <v>89</v>
      </c>
      <c r="F98" s="2701" t="s">
        <v>90</v>
      </c>
      <c r="G98" s="1179" t="s">
        <v>88</v>
      </c>
      <c r="H98" s="156" t="s">
        <v>89</v>
      </c>
      <c r="I98" s="2701" t="s">
        <v>90</v>
      </c>
      <c r="J98" s="1215" t="s">
        <v>88</v>
      </c>
      <c r="K98" s="634" t="s">
        <v>89</v>
      </c>
      <c r="L98" s="1216" t="s">
        <v>90</v>
      </c>
      <c r="M98" s="87"/>
      <c r="N98" s="872" t="s">
        <v>119</v>
      </c>
      <c r="O98" s="836"/>
      <c r="P98" s="829"/>
      <c r="Q98" s="836"/>
      <c r="R98" s="916"/>
      <c r="S98" s="836"/>
      <c r="T98" s="1019"/>
      <c r="U98" s="836">
        <f t="shared" si="76"/>
        <v>0</v>
      </c>
      <c r="V98" s="1005">
        <f t="shared" si="77"/>
        <v>0</v>
      </c>
      <c r="W98" s="836">
        <f t="shared" si="78"/>
        <v>0</v>
      </c>
      <c r="X98" s="916">
        <f t="shared" si="79"/>
        <v>0</v>
      </c>
      <c r="Y98" s="873">
        <f t="shared" si="66"/>
        <v>0</v>
      </c>
      <c r="Z98" s="881">
        <f t="shared" si="67"/>
        <v>0</v>
      </c>
      <c r="AB98" s="1325" t="s">
        <v>304</v>
      </c>
      <c r="AC98" s="1326"/>
      <c r="AD98" s="2282"/>
      <c r="AE98" s="857"/>
      <c r="AF98" s="2297"/>
      <c r="AG98" s="857"/>
      <c r="AH98" s="2298"/>
      <c r="AI98" s="2299">
        <f>AC98+AE98</f>
        <v>0</v>
      </c>
      <c r="AJ98" s="2284">
        <f t="shared" ref="AJ98" si="97">AD98+AF98</f>
        <v>0</v>
      </c>
      <c r="AK98" s="859">
        <f t="shared" si="91"/>
        <v>0</v>
      </c>
      <c r="AL98" s="2285">
        <f t="shared" ref="AL98" si="98">AF98+AH98</f>
        <v>0</v>
      </c>
      <c r="AM98" s="2286">
        <f t="shared" si="92"/>
        <v>0</v>
      </c>
      <c r="AN98" s="900">
        <f t="shared" si="92"/>
        <v>0</v>
      </c>
      <c r="AQ98" s="99"/>
      <c r="AW98" s="11"/>
      <c r="AX98" s="11"/>
      <c r="AY98" s="11"/>
      <c r="AZ98" s="11"/>
      <c r="BA98" s="11"/>
    </row>
    <row r="99" spans="1:53" ht="15" customHeight="1">
      <c r="A99" s="98"/>
      <c r="B99" s="165" t="s">
        <v>200</v>
      </c>
      <c r="C99" s="101"/>
      <c r="D99" s="126" t="s">
        <v>43</v>
      </c>
      <c r="E99" s="2831">
        <v>100.53400000000001</v>
      </c>
      <c r="F99" s="2832">
        <v>75.400000000000006</v>
      </c>
      <c r="G99" s="1205" t="s">
        <v>77</v>
      </c>
      <c r="H99" s="125">
        <v>1.9</v>
      </c>
      <c r="I99" s="1153">
        <v>1.9</v>
      </c>
      <c r="J99" s="2833" t="s">
        <v>754</v>
      </c>
      <c r="K99" s="125">
        <v>208</v>
      </c>
      <c r="L99" s="1153">
        <v>200</v>
      </c>
      <c r="M99" s="87"/>
      <c r="N99" s="872" t="s">
        <v>72</v>
      </c>
      <c r="O99" s="836"/>
      <c r="P99" s="829"/>
      <c r="Q99" s="836"/>
      <c r="R99" s="916"/>
      <c r="S99" s="836"/>
      <c r="T99" s="1019"/>
      <c r="U99" s="836">
        <f t="shared" si="76"/>
        <v>0</v>
      </c>
      <c r="V99" s="1005">
        <f t="shared" si="77"/>
        <v>0</v>
      </c>
      <c r="W99" s="836">
        <f t="shared" si="78"/>
        <v>0</v>
      </c>
      <c r="X99" s="916">
        <f t="shared" si="79"/>
        <v>0</v>
      </c>
      <c r="Y99" s="873">
        <f t="shared" si="66"/>
        <v>0</v>
      </c>
      <c r="Z99" s="881">
        <f t="shared" si="67"/>
        <v>0</v>
      </c>
      <c r="AB99" s="917" t="s">
        <v>305</v>
      </c>
      <c r="AC99" s="1500"/>
      <c r="AD99" s="919"/>
      <c r="AE99" s="711">
        <f>K96</f>
        <v>119.175</v>
      </c>
      <c r="AF99" s="920">
        <f>L96</f>
        <v>105</v>
      </c>
      <c r="AG99" s="860"/>
      <c r="AH99" s="921"/>
      <c r="AI99" s="860">
        <f t="shared" ref="AI99:AL102" si="99">AC99+AE99</f>
        <v>119.175</v>
      </c>
      <c r="AJ99" s="922">
        <f t="shared" si="99"/>
        <v>105</v>
      </c>
      <c r="AK99" s="860">
        <f t="shared" si="99"/>
        <v>119.175</v>
      </c>
      <c r="AL99" s="923">
        <f t="shared" si="99"/>
        <v>105</v>
      </c>
      <c r="AM99" s="894">
        <f t="shared" ref="AM99:AM114" si="100">AC99+AE99+AG99</f>
        <v>119.175</v>
      </c>
      <c r="AN99" s="895">
        <f t="shared" ref="AN99:AN114" si="101">AD99+AF99+AH99</f>
        <v>105</v>
      </c>
      <c r="AQ99" s="99"/>
      <c r="AW99" s="11"/>
      <c r="AX99" s="11"/>
      <c r="AY99" s="11"/>
      <c r="AZ99" s="11"/>
      <c r="BA99" s="11"/>
    </row>
    <row r="100" spans="1:53" ht="13.5" customHeight="1">
      <c r="A100" s="1553" t="s">
        <v>386</v>
      </c>
      <c r="B100" s="3328" t="s">
        <v>755</v>
      </c>
      <c r="C100" s="2741">
        <v>105</v>
      </c>
      <c r="D100" s="183" t="s">
        <v>82</v>
      </c>
      <c r="E100" s="224">
        <v>32.299999999999997</v>
      </c>
      <c r="F100" s="1206">
        <v>32</v>
      </c>
      <c r="G100" s="240" t="s">
        <v>756</v>
      </c>
      <c r="H100" s="224">
        <v>4.2</v>
      </c>
      <c r="I100" s="1219">
        <v>4.2</v>
      </c>
      <c r="J100" s="98"/>
      <c r="K100" s="101"/>
      <c r="L100" s="97"/>
      <c r="M100" s="87"/>
      <c r="N100" s="408" t="s">
        <v>332</v>
      </c>
      <c r="O100" s="836">
        <f>E72+H75+K81+K72</f>
        <v>1.03</v>
      </c>
      <c r="P100" s="829">
        <f>F72+I75+L81+L72</f>
        <v>1.03</v>
      </c>
      <c r="Q100" s="836">
        <f>E93+H93</f>
        <v>1.1099999999999999</v>
      </c>
      <c r="R100" s="1005">
        <f>F93+I93</f>
        <v>1.1099999999999999</v>
      </c>
      <c r="S100" s="836">
        <f>E103</f>
        <v>0.13</v>
      </c>
      <c r="T100" s="1019">
        <f>F103</f>
        <v>0.13</v>
      </c>
      <c r="U100" s="836">
        <f t="shared" si="76"/>
        <v>2.1399999999999997</v>
      </c>
      <c r="V100" s="1005">
        <f t="shared" si="77"/>
        <v>2.1399999999999997</v>
      </c>
      <c r="W100" s="836">
        <f t="shared" si="78"/>
        <v>1.2399999999999998</v>
      </c>
      <c r="X100" s="916">
        <f t="shared" si="79"/>
        <v>1.2399999999999998</v>
      </c>
      <c r="Y100" s="873">
        <f t="shared" si="66"/>
        <v>2.2699999999999996</v>
      </c>
      <c r="Z100" s="881">
        <f t="shared" si="67"/>
        <v>2.2699999999999996</v>
      </c>
      <c r="AB100" s="924" t="s">
        <v>306</v>
      </c>
      <c r="AC100" s="925"/>
      <c r="AD100" s="926"/>
      <c r="AE100" s="711"/>
      <c r="AF100" s="927"/>
      <c r="AG100" s="928"/>
      <c r="AH100" s="929"/>
      <c r="AI100" s="860">
        <f t="shared" si="99"/>
        <v>0</v>
      </c>
      <c r="AJ100" s="922">
        <f t="shared" si="99"/>
        <v>0</v>
      </c>
      <c r="AK100" s="860">
        <f t="shared" si="99"/>
        <v>0</v>
      </c>
      <c r="AL100" s="923">
        <f t="shared" si="99"/>
        <v>0</v>
      </c>
      <c r="AM100" s="873">
        <f t="shared" si="100"/>
        <v>0</v>
      </c>
      <c r="AN100" s="895">
        <f t="shared" si="101"/>
        <v>0</v>
      </c>
      <c r="AQ100" s="99"/>
      <c r="AW100" s="11"/>
      <c r="AX100" s="11"/>
      <c r="AY100" s="11"/>
      <c r="AZ100" s="11"/>
      <c r="BA100" s="11"/>
    </row>
    <row r="101" spans="1:53" ht="15.75" customHeight="1">
      <c r="A101" s="1230"/>
      <c r="B101" s="3329" t="s">
        <v>758</v>
      </c>
      <c r="C101" s="2834"/>
      <c r="D101" s="183" t="s">
        <v>354</v>
      </c>
      <c r="E101" s="224">
        <v>3.8</v>
      </c>
      <c r="F101" s="1669">
        <v>3.8</v>
      </c>
      <c r="G101" s="2835" t="s">
        <v>816</v>
      </c>
      <c r="H101" s="2745"/>
      <c r="I101" s="2746"/>
      <c r="J101" s="2836"/>
      <c r="K101" s="101"/>
      <c r="L101" s="97"/>
      <c r="M101" s="87"/>
      <c r="N101" s="872" t="s">
        <v>333</v>
      </c>
      <c r="O101" s="836"/>
      <c r="P101" s="829"/>
      <c r="Q101" s="836"/>
      <c r="R101" s="916"/>
      <c r="S101" s="836"/>
      <c r="T101" s="1019"/>
      <c r="U101" s="836">
        <f t="shared" si="76"/>
        <v>0</v>
      </c>
      <c r="V101" s="1005">
        <f t="shared" si="77"/>
        <v>0</v>
      </c>
      <c r="W101" s="836">
        <f t="shared" si="78"/>
        <v>0</v>
      </c>
      <c r="X101" s="916">
        <f t="shared" si="79"/>
        <v>0</v>
      </c>
      <c r="Y101" s="873">
        <f t="shared" si="66"/>
        <v>0</v>
      </c>
      <c r="Z101" s="881">
        <f t="shared" si="67"/>
        <v>0</v>
      </c>
      <c r="AB101" s="930" t="s">
        <v>307</v>
      </c>
      <c r="AC101" s="925"/>
      <c r="AD101" s="926"/>
      <c r="AE101" s="711"/>
      <c r="AF101" s="927"/>
      <c r="AG101" s="860"/>
      <c r="AH101" s="929"/>
      <c r="AI101" s="860">
        <f t="shared" si="99"/>
        <v>0</v>
      </c>
      <c r="AJ101" s="922">
        <f t="shared" si="99"/>
        <v>0</v>
      </c>
      <c r="AK101" s="860">
        <f t="shared" si="99"/>
        <v>0</v>
      </c>
      <c r="AL101" s="923">
        <f t="shared" si="99"/>
        <v>0</v>
      </c>
      <c r="AM101" s="873">
        <f t="shared" si="100"/>
        <v>0</v>
      </c>
      <c r="AN101" s="895">
        <f t="shared" si="101"/>
        <v>0</v>
      </c>
      <c r="AQ101" s="101"/>
      <c r="AW101" s="11"/>
      <c r="AX101" s="11"/>
      <c r="AY101" s="11"/>
      <c r="AZ101" s="11"/>
      <c r="BA101" s="11"/>
    </row>
    <row r="102" spans="1:53" ht="12.75" customHeight="1" thickBot="1">
      <c r="A102" s="186" t="s">
        <v>9</v>
      </c>
      <c r="B102" s="240" t="s">
        <v>1005</v>
      </c>
      <c r="C102" s="2759">
        <v>20</v>
      </c>
      <c r="D102" s="183" t="s">
        <v>135</v>
      </c>
      <c r="E102" s="2745" t="s">
        <v>817</v>
      </c>
      <c r="F102" s="2797">
        <v>4.2</v>
      </c>
      <c r="G102" s="240" t="s">
        <v>81</v>
      </c>
      <c r="H102" s="224">
        <v>4.75</v>
      </c>
      <c r="I102" s="226">
        <v>4.75</v>
      </c>
      <c r="J102" s="98"/>
      <c r="K102" s="101"/>
      <c r="L102" s="97"/>
      <c r="M102" s="87"/>
      <c r="N102" s="845" t="s">
        <v>136</v>
      </c>
      <c r="O102" s="840">
        <f t="shared" ref="O102:T102" si="102">O103+O104+O105+O106</f>
        <v>0.60160999999999998</v>
      </c>
      <c r="P102" s="1029">
        <f t="shared" si="102"/>
        <v>0.60160999999999998</v>
      </c>
      <c r="Q102" s="840">
        <f t="shared" si="102"/>
        <v>0.6528799999999999</v>
      </c>
      <c r="R102" s="1030">
        <f t="shared" si="102"/>
        <v>0.6528799999999999</v>
      </c>
      <c r="S102" s="850">
        <f t="shared" si="102"/>
        <v>0</v>
      </c>
      <c r="T102" s="1031">
        <f t="shared" si="102"/>
        <v>0</v>
      </c>
      <c r="U102" s="836">
        <f t="shared" si="76"/>
        <v>1.2544899999999999</v>
      </c>
      <c r="V102" s="1005">
        <f t="shared" si="77"/>
        <v>1.2544899999999999</v>
      </c>
      <c r="W102" s="836">
        <f t="shared" si="78"/>
        <v>0.6528799999999999</v>
      </c>
      <c r="X102" s="916">
        <f t="shared" si="79"/>
        <v>0.6528799999999999</v>
      </c>
      <c r="Y102" s="873">
        <f t="shared" si="66"/>
        <v>1.2544899999999999</v>
      </c>
      <c r="Z102" s="881">
        <f t="shared" si="67"/>
        <v>1.2544899999999999</v>
      </c>
      <c r="AB102" s="1337" t="s">
        <v>308</v>
      </c>
      <c r="AC102" s="1338"/>
      <c r="AD102" s="1339"/>
      <c r="AE102" s="1340"/>
      <c r="AF102" s="1341"/>
      <c r="AG102" s="1342"/>
      <c r="AH102" s="1343"/>
      <c r="AI102" s="1342">
        <f>AC102+AE102</f>
        <v>0</v>
      </c>
      <c r="AJ102" s="922">
        <f t="shared" si="99"/>
        <v>0</v>
      </c>
      <c r="AK102" s="1342">
        <f t="shared" ref="AK102:AK114" si="103">AE102+AG102</f>
        <v>0</v>
      </c>
      <c r="AL102" s="923">
        <f t="shared" si="99"/>
        <v>0</v>
      </c>
      <c r="AM102" s="882">
        <f t="shared" si="100"/>
        <v>0</v>
      </c>
      <c r="AN102" s="896">
        <f t="shared" si="101"/>
        <v>0</v>
      </c>
      <c r="AQ102" s="191"/>
      <c r="AW102" s="11"/>
      <c r="AX102" s="11"/>
      <c r="AY102" s="11"/>
      <c r="AZ102" s="11"/>
      <c r="BA102" s="11"/>
    </row>
    <row r="103" spans="1:53" ht="12.75" customHeight="1" thickBot="1">
      <c r="A103" s="1223" t="s">
        <v>293</v>
      </c>
      <c r="B103" s="1224"/>
      <c r="C103" s="2837">
        <f>SUM(C98:C102)</f>
        <v>325</v>
      </c>
      <c r="D103" s="1225" t="s">
        <v>363</v>
      </c>
      <c r="E103" s="2838">
        <v>0.13</v>
      </c>
      <c r="F103" s="2839">
        <v>0.13</v>
      </c>
      <c r="G103" s="2398"/>
      <c r="H103" s="2840"/>
      <c r="I103" s="2375"/>
      <c r="J103" s="1210"/>
      <c r="K103" s="1212"/>
      <c r="L103" s="2755"/>
      <c r="M103" s="87"/>
      <c r="N103" s="846" t="s">
        <v>134</v>
      </c>
      <c r="O103" s="2623">
        <f>H76</f>
        <v>1.6100000000000001E-3</v>
      </c>
      <c r="P103" s="2624">
        <f>I76</f>
        <v>1.6100000000000001E-3</v>
      </c>
      <c r="Q103" s="841">
        <f>E94+K86</f>
        <v>1.208E-2</v>
      </c>
      <c r="R103" s="1033">
        <f>F94+L86</f>
        <v>1.208E-2</v>
      </c>
      <c r="S103" s="851"/>
      <c r="T103" s="1032"/>
      <c r="U103" s="855">
        <f t="shared" si="76"/>
        <v>1.3690000000000001E-2</v>
      </c>
      <c r="V103" s="1033">
        <f t="shared" si="77"/>
        <v>1.3690000000000001E-2</v>
      </c>
      <c r="W103" s="837">
        <f t="shared" si="78"/>
        <v>1.208E-2</v>
      </c>
      <c r="X103" s="1033">
        <f t="shared" si="79"/>
        <v>1.208E-2</v>
      </c>
      <c r="Y103" s="873">
        <f t="shared" si="66"/>
        <v>1.3690000000000001E-2</v>
      </c>
      <c r="Z103" s="881">
        <f t="shared" si="67"/>
        <v>1.3690000000000001E-2</v>
      </c>
      <c r="AB103" s="938" t="s">
        <v>309</v>
      </c>
      <c r="AC103" s="1501">
        <f>AC99+AC98</f>
        <v>0</v>
      </c>
      <c r="AD103" s="940">
        <f>AD99+AD98</f>
        <v>0</v>
      </c>
      <c r="AE103" s="941">
        <f>AE99+AE100+AE101+AE102</f>
        <v>119.175</v>
      </c>
      <c r="AF103" s="942">
        <f>AF99+AF100+AF101+AF102</f>
        <v>105</v>
      </c>
      <c r="AG103" s="943">
        <f>SUM(AG99:AG102)</f>
        <v>0</v>
      </c>
      <c r="AH103" s="944">
        <f>SUM(AH99:AH102)</f>
        <v>0</v>
      </c>
      <c r="AI103" s="943">
        <f>AC103+AE103</f>
        <v>119.175</v>
      </c>
      <c r="AJ103" s="945">
        <f>AD103+AF103</f>
        <v>105</v>
      </c>
      <c r="AK103" s="943">
        <f t="shared" si="103"/>
        <v>119.175</v>
      </c>
      <c r="AL103" s="946">
        <f>AF103+AH103</f>
        <v>105</v>
      </c>
      <c r="AM103" s="897">
        <f t="shared" si="100"/>
        <v>119.175</v>
      </c>
      <c r="AN103" s="898">
        <f t="shared" si="101"/>
        <v>105</v>
      </c>
      <c r="AQ103" s="1761"/>
      <c r="AU103" s="11"/>
      <c r="AV103" s="11"/>
      <c r="AW103" s="11"/>
      <c r="AX103" s="11"/>
      <c r="AY103" s="11"/>
      <c r="AZ103" s="11"/>
      <c r="BA103" s="11"/>
    </row>
    <row r="104" spans="1:53" ht="14.25" customHeight="1">
      <c r="A104" s="101"/>
      <c r="B104" s="109"/>
      <c r="C104" s="101"/>
      <c r="D104" s="87"/>
      <c r="E104" s="87"/>
      <c r="F104" s="87"/>
      <c r="G104" s="96"/>
      <c r="H104" s="103"/>
      <c r="I104" s="136"/>
      <c r="J104" s="101"/>
      <c r="K104" s="101"/>
      <c r="L104" s="101"/>
      <c r="M104" s="87"/>
      <c r="N104" s="847" t="s">
        <v>299</v>
      </c>
      <c r="O104" s="842"/>
      <c r="P104" s="1034"/>
      <c r="Q104" s="842">
        <f>F96</f>
        <v>0.6</v>
      </c>
      <c r="R104" s="1035">
        <f>F96</f>
        <v>0.6</v>
      </c>
      <c r="S104" s="852"/>
      <c r="T104" s="1034"/>
      <c r="U104" s="855">
        <f t="shared" si="76"/>
        <v>0.6</v>
      </c>
      <c r="V104" s="1033">
        <f t="shared" si="77"/>
        <v>0.6</v>
      </c>
      <c r="W104" s="837">
        <f t="shared" si="78"/>
        <v>0.6</v>
      </c>
      <c r="X104" s="1033">
        <f t="shared" si="79"/>
        <v>0.6</v>
      </c>
      <c r="Y104" s="873">
        <f t="shared" si="66"/>
        <v>0.6</v>
      </c>
      <c r="Z104" s="881">
        <f t="shared" si="67"/>
        <v>0.6</v>
      </c>
      <c r="AB104" s="1065" t="s">
        <v>318</v>
      </c>
      <c r="AC104" s="961"/>
      <c r="AD104" s="1055"/>
      <c r="AE104" s="963"/>
      <c r="AF104" s="1058"/>
      <c r="AG104" s="961"/>
      <c r="AH104" s="1055"/>
      <c r="AI104" s="860">
        <f t="shared" ref="AI104" si="104">AC104+AE104</f>
        <v>0</v>
      </c>
      <c r="AJ104" s="1061">
        <f t="shared" ref="AJ104" si="105">AD104+AF104</f>
        <v>0</v>
      </c>
      <c r="AK104" s="860">
        <f t="shared" ref="AK104" si="106">AE104+AG104</f>
        <v>0</v>
      </c>
      <c r="AL104" s="1017">
        <f t="shared" ref="AL104" si="107">AF104+AH104</f>
        <v>0</v>
      </c>
      <c r="AM104" s="893">
        <f t="shared" si="100"/>
        <v>0</v>
      </c>
      <c r="AN104" s="900">
        <f t="shared" si="101"/>
        <v>0</v>
      </c>
      <c r="AQ104" s="99"/>
      <c r="AU104" s="11"/>
      <c r="AV104" s="11"/>
      <c r="AW104" s="11"/>
      <c r="AX104" s="11"/>
      <c r="AY104" s="11"/>
      <c r="AZ104" s="11"/>
      <c r="BA104" s="11"/>
    </row>
    <row r="105" spans="1:53" ht="15" customHeight="1">
      <c r="A105" s="1616"/>
      <c r="B105" s="87"/>
      <c r="C105" s="87"/>
      <c r="D105" s="213"/>
      <c r="E105" s="95"/>
      <c r="F105" s="138"/>
      <c r="G105" s="101"/>
      <c r="H105" s="101"/>
      <c r="I105" s="101"/>
      <c r="J105" s="176"/>
      <c r="K105" s="101"/>
      <c r="L105" s="101"/>
      <c r="M105" s="87"/>
      <c r="N105" s="848" t="s">
        <v>118</v>
      </c>
      <c r="O105" s="843">
        <f>K73</f>
        <v>0.6</v>
      </c>
      <c r="P105" s="1036">
        <f>L73</f>
        <v>0.6</v>
      </c>
      <c r="Q105" s="843">
        <f>K87</f>
        <v>4.0800000000000003E-2</v>
      </c>
      <c r="R105" s="3123">
        <f>L87</f>
        <v>4.0800000000000003E-2</v>
      </c>
      <c r="S105" s="853"/>
      <c r="T105" s="1036"/>
      <c r="U105" s="855">
        <f t="shared" si="76"/>
        <v>0.64080000000000004</v>
      </c>
      <c r="V105" s="1033">
        <f t="shared" si="77"/>
        <v>0.64080000000000004</v>
      </c>
      <c r="W105" s="837">
        <f t="shared" si="78"/>
        <v>4.0800000000000003E-2</v>
      </c>
      <c r="X105" s="1033">
        <f t="shared" si="79"/>
        <v>4.0800000000000003E-2</v>
      </c>
      <c r="Y105" s="882">
        <f t="shared" si="66"/>
        <v>0.64080000000000004</v>
      </c>
      <c r="Z105" s="883">
        <f t="shared" si="67"/>
        <v>0.64080000000000004</v>
      </c>
      <c r="AB105" s="1051" t="s">
        <v>319</v>
      </c>
      <c r="AC105" s="965"/>
      <c r="AD105" s="1056"/>
      <c r="AE105" s="967"/>
      <c r="AF105" s="1059"/>
      <c r="AG105" s="965"/>
      <c r="AH105" s="1056"/>
      <c r="AI105" s="860">
        <f t="shared" ref="AI105:AJ107" si="108">AC105+AE105</f>
        <v>0</v>
      </c>
      <c r="AJ105" s="1061">
        <f t="shared" si="108"/>
        <v>0</v>
      </c>
      <c r="AK105" s="860">
        <f t="shared" si="103"/>
        <v>0</v>
      </c>
      <c r="AL105" s="1017">
        <f t="shared" ref="AL105:AL110" si="109">AF105+AH105</f>
        <v>0</v>
      </c>
      <c r="AM105" s="873">
        <f t="shared" si="100"/>
        <v>0</v>
      </c>
      <c r="AN105" s="895">
        <f t="shared" si="101"/>
        <v>0</v>
      </c>
      <c r="AQ105" s="99"/>
      <c r="AU105" s="11"/>
      <c r="AV105" s="11"/>
      <c r="AW105" s="11"/>
      <c r="AX105" s="11"/>
      <c r="AY105" s="11"/>
      <c r="AZ105" s="11"/>
      <c r="BA105" s="11"/>
    </row>
    <row r="106" spans="1:53" ht="14.25" customHeight="1" thickBot="1">
      <c r="A106" s="2790"/>
      <c r="B106" s="1503"/>
      <c r="C106" s="93"/>
      <c r="D106" s="211"/>
      <c r="E106" s="191"/>
      <c r="F106" s="192"/>
      <c r="G106" s="211"/>
      <c r="H106" s="191"/>
      <c r="I106" s="192"/>
      <c r="J106" s="87"/>
      <c r="K106" s="87"/>
      <c r="L106" s="87"/>
      <c r="M106" s="87"/>
      <c r="N106" s="848" t="s">
        <v>339</v>
      </c>
      <c r="O106" s="843"/>
      <c r="P106" s="1036"/>
      <c r="Q106" s="843"/>
      <c r="R106" s="1037"/>
      <c r="S106" s="853"/>
      <c r="T106" s="1036"/>
      <c r="U106" s="855">
        <f t="shared" si="76"/>
        <v>0</v>
      </c>
      <c r="V106" s="1033">
        <f t="shared" si="77"/>
        <v>0</v>
      </c>
      <c r="W106" s="837">
        <f t="shared" si="78"/>
        <v>0</v>
      </c>
      <c r="X106" s="1033">
        <f t="shared" si="79"/>
        <v>0</v>
      </c>
      <c r="Y106" s="882">
        <f t="shared" si="66"/>
        <v>0</v>
      </c>
      <c r="Z106" s="883">
        <f t="shared" si="67"/>
        <v>0</v>
      </c>
      <c r="AB106" s="1052" t="s">
        <v>356</v>
      </c>
      <c r="AC106" s="971"/>
      <c r="AD106" s="1057"/>
      <c r="AE106" s="973"/>
      <c r="AF106" s="1060"/>
      <c r="AG106" s="971"/>
      <c r="AH106" s="1057"/>
      <c r="AI106" s="861">
        <f t="shared" si="108"/>
        <v>0</v>
      </c>
      <c r="AJ106" s="1062">
        <f t="shared" si="108"/>
        <v>0</v>
      </c>
      <c r="AK106" s="861">
        <f t="shared" si="103"/>
        <v>0</v>
      </c>
      <c r="AL106" s="1064">
        <f t="shared" si="109"/>
        <v>0</v>
      </c>
      <c r="AM106" s="882">
        <f t="shared" si="100"/>
        <v>0</v>
      </c>
      <c r="AN106" s="896">
        <f t="shared" si="101"/>
        <v>0</v>
      </c>
      <c r="AQ106" s="191"/>
      <c r="AT106" s="573"/>
      <c r="AU106" s="11"/>
      <c r="AV106" s="11"/>
      <c r="AW106" s="11"/>
      <c r="AX106" s="11"/>
      <c r="AY106" s="11"/>
      <c r="AZ106" s="11"/>
      <c r="BA106" s="11"/>
    </row>
    <row r="107" spans="1:53" ht="15" customHeight="1" thickBot="1">
      <c r="A107" s="530"/>
      <c r="B107" s="1503"/>
      <c r="C107" s="327"/>
      <c r="D107" s="106"/>
      <c r="E107" s="95"/>
      <c r="F107" s="138"/>
      <c r="G107" s="96"/>
      <c r="H107" s="103"/>
      <c r="I107" s="136"/>
      <c r="J107" s="101"/>
      <c r="K107" s="101"/>
      <c r="L107" s="101"/>
      <c r="M107" s="87"/>
      <c r="N107" s="412" t="s">
        <v>87</v>
      </c>
      <c r="O107" s="844"/>
      <c r="P107" s="1038"/>
      <c r="Q107" s="844"/>
      <c r="R107" s="1039"/>
      <c r="S107" s="854">
        <f>H100</f>
        <v>4.2</v>
      </c>
      <c r="T107" s="1107">
        <f>I100</f>
        <v>4.2</v>
      </c>
      <c r="U107" s="3261">
        <f t="shared" si="76"/>
        <v>0</v>
      </c>
      <c r="V107" s="3262">
        <f t="shared" si="77"/>
        <v>0</v>
      </c>
      <c r="W107" s="3261">
        <f t="shared" si="78"/>
        <v>4.2</v>
      </c>
      <c r="X107" s="3262">
        <f t="shared" si="79"/>
        <v>4.2</v>
      </c>
      <c r="Y107" s="882">
        <f t="shared" si="66"/>
        <v>4.2</v>
      </c>
      <c r="Z107" s="885">
        <f t="shared" si="67"/>
        <v>4.2</v>
      </c>
      <c r="AB107" s="1053" t="s">
        <v>320</v>
      </c>
      <c r="AC107" s="1068">
        <f t="shared" ref="AC107:AH107" si="110">SUM(AC104:AC106)</f>
        <v>0</v>
      </c>
      <c r="AD107" s="1000">
        <f t="shared" si="110"/>
        <v>0</v>
      </c>
      <c r="AE107" s="1054">
        <f t="shared" si="110"/>
        <v>0</v>
      </c>
      <c r="AF107" s="998">
        <f t="shared" si="110"/>
        <v>0</v>
      </c>
      <c r="AG107" s="1068">
        <f t="shared" si="110"/>
        <v>0</v>
      </c>
      <c r="AH107" s="1000">
        <f t="shared" si="110"/>
        <v>0</v>
      </c>
      <c r="AI107" s="913">
        <f t="shared" si="108"/>
        <v>0</v>
      </c>
      <c r="AJ107" s="999">
        <f t="shared" si="108"/>
        <v>0</v>
      </c>
      <c r="AK107" s="913">
        <f t="shared" si="103"/>
        <v>0</v>
      </c>
      <c r="AL107" s="1000">
        <f t="shared" si="109"/>
        <v>0</v>
      </c>
      <c r="AM107" s="913">
        <f t="shared" si="100"/>
        <v>0</v>
      </c>
      <c r="AN107" s="914">
        <f t="shared" si="101"/>
        <v>0</v>
      </c>
      <c r="AQ107" s="99"/>
      <c r="AT107" s="573"/>
      <c r="AU107" s="11"/>
      <c r="AV107" s="11"/>
      <c r="AW107" s="11"/>
      <c r="AX107" s="11"/>
      <c r="AY107" s="11"/>
      <c r="AZ107" s="11"/>
      <c r="BA107" s="11"/>
    </row>
    <row r="108" spans="1:53">
      <c r="A108" s="530"/>
      <c r="B108" s="1503"/>
      <c r="C108" s="93"/>
      <c r="D108" s="460"/>
      <c r="E108" s="95"/>
      <c r="F108" s="138"/>
      <c r="G108" s="102"/>
      <c r="H108" s="95"/>
      <c r="I108" s="127"/>
      <c r="J108" s="101"/>
      <c r="K108" s="101"/>
      <c r="L108" s="101"/>
      <c r="M108" s="87"/>
      <c r="T108" s="3263"/>
      <c r="U108" s="3264"/>
      <c r="V108" s="3264"/>
      <c r="W108" s="182"/>
      <c r="X108" s="3265"/>
      <c r="Y108" s="3266"/>
      <c r="AB108" s="899" t="s">
        <v>313</v>
      </c>
      <c r="AC108" s="947">
        <f>E68</f>
        <v>38.9</v>
      </c>
      <c r="AD108" s="948">
        <f>F68</f>
        <v>35</v>
      </c>
      <c r="AE108" s="859">
        <f>H85</f>
        <v>105.33</v>
      </c>
      <c r="AF108" s="2357">
        <f>I85</f>
        <v>94.8</v>
      </c>
      <c r="AG108" s="947"/>
      <c r="AH108" s="948"/>
      <c r="AI108" s="861">
        <f t="shared" ref="AI108:AJ110" si="111">AC108+AE108</f>
        <v>144.22999999999999</v>
      </c>
      <c r="AJ108" s="950">
        <f t="shared" si="111"/>
        <v>129.80000000000001</v>
      </c>
      <c r="AK108" s="859">
        <f t="shared" si="103"/>
        <v>105.33</v>
      </c>
      <c r="AL108" s="951">
        <f t="shared" si="109"/>
        <v>94.8</v>
      </c>
      <c r="AM108" s="893">
        <f t="shared" si="100"/>
        <v>144.22999999999999</v>
      </c>
      <c r="AN108" s="900">
        <f t="shared" si="101"/>
        <v>129.80000000000001</v>
      </c>
      <c r="AQ108" s="99"/>
      <c r="AT108" s="573"/>
      <c r="AU108" s="11"/>
      <c r="AV108" s="11"/>
      <c r="AW108" s="11"/>
      <c r="AX108" s="11"/>
      <c r="AY108" s="11"/>
      <c r="AZ108" s="11"/>
      <c r="BA108" s="11"/>
    </row>
    <row r="109" spans="1:53" ht="14.25" customHeight="1" thickBot="1">
      <c r="A109" s="101"/>
      <c r="B109" s="109"/>
      <c r="C109" s="101"/>
      <c r="D109" s="96"/>
      <c r="E109" s="95"/>
      <c r="F109" s="138"/>
      <c r="G109" s="102"/>
      <c r="H109" s="103"/>
      <c r="I109" s="136"/>
      <c r="J109" s="101"/>
      <c r="K109" s="101"/>
      <c r="L109" s="101"/>
      <c r="M109" s="87"/>
      <c r="N109" s="134"/>
      <c r="O109" s="101"/>
      <c r="P109" s="101"/>
      <c r="Q109" s="101"/>
      <c r="T109" s="255"/>
      <c r="U109" s="196"/>
      <c r="V109" s="196"/>
      <c r="W109" s="198"/>
      <c r="X109" s="2182"/>
      <c r="Y109" s="138"/>
      <c r="AB109" s="901" t="s">
        <v>314</v>
      </c>
      <c r="AC109" s="932"/>
      <c r="AD109" s="952"/>
      <c r="AE109" s="861"/>
      <c r="AF109" s="953"/>
      <c r="AG109" s="932"/>
      <c r="AH109" s="952"/>
      <c r="AI109" s="861">
        <f t="shared" si="111"/>
        <v>0</v>
      </c>
      <c r="AJ109" s="954">
        <f t="shared" si="111"/>
        <v>0</v>
      </c>
      <c r="AK109" s="861">
        <f t="shared" si="103"/>
        <v>0</v>
      </c>
      <c r="AL109" s="955">
        <f t="shared" si="109"/>
        <v>0</v>
      </c>
      <c r="AM109" s="882">
        <f t="shared" si="100"/>
        <v>0</v>
      </c>
      <c r="AN109" s="896">
        <f t="shared" si="101"/>
        <v>0</v>
      </c>
      <c r="AQ109" s="191"/>
      <c r="AT109" s="101"/>
      <c r="AU109" s="11"/>
      <c r="AV109" s="11"/>
      <c r="AW109" s="11"/>
      <c r="AX109" s="11"/>
      <c r="AY109" s="11"/>
      <c r="AZ109" s="11"/>
      <c r="BA109" s="11"/>
    </row>
    <row r="110" spans="1:53" ht="12.75" customHeight="1" thickBot="1">
      <c r="A110" s="110"/>
      <c r="B110" s="109"/>
      <c r="C110" s="198"/>
      <c r="D110" s="267"/>
      <c r="E110" s="211"/>
      <c r="G110" s="87"/>
      <c r="H110" s="87"/>
      <c r="I110" s="87"/>
      <c r="J110" s="87"/>
      <c r="K110" s="87"/>
      <c r="L110" s="87"/>
      <c r="M110" s="87"/>
      <c r="N110" s="211"/>
      <c r="O110" s="191"/>
      <c r="P110" s="192"/>
      <c r="Q110" s="110"/>
      <c r="R110" s="96"/>
      <c r="S110" s="46"/>
      <c r="T110" s="211"/>
      <c r="U110" s="191"/>
      <c r="V110" s="192"/>
      <c r="W110" s="211"/>
      <c r="X110" s="191"/>
      <c r="Y110" s="192"/>
      <c r="Z110" s="11"/>
      <c r="AB110" s="902" t="s">
        <v>310</v>
      </c>
      <c r="AC110" s="956">
        <f t="shared" ref="AC110:AH110" si="112">SUM(AC108:AC109)</f>
        <v>38.9</v>
      </c>
      <c r="AD110" s="957">
        <f t="shared" si="112"/>
        <v>35</v>
      </c>
      <c r="AE110" s="958">
        <f t="shared" si="112"/>
        <v>105.33</v>
      </c>
      <c r="AF110" s="904">
        <f t="shared" si="112"/>
        <v>94.8</v>
      </c>
      <c r="AG110" s="956">
        <f t="shared" si="112"/>
        <v>0</v>
      </c>
      <c r="AH110" s="957">
        <f t="shared" si="112"/>
        <v>0</v>
      </c>
      <c r="AI110" s="903">
        <f t="shared" si="111"/>
        <v>144.22999999999999</v>
      </c>
      <c r="AJ110" s="959">
        <f t="shared" si="111"/>
        <v>129.80000000000001</v>
      </c>
      <c r="AK110" s="903">
        <f t="shared" si="103"/>
        <v>105.33</v>
      </c>
      <c r="AL110" s="960">
        <f t="shared" si="109"/>
        <v>94.8</v>
      </c>
      <c r="AM110" s="903">
        <f t="shared" si="100"/>
        <v>144.22999999999999</v>
      </c>
      <c r="AN110" s="904">
        <f t="shared" si="101"/>
        <v>129.80000000000001</v>
      </c>
      <c r="AQ110" s="93"/>
      <c r="AT110" s="101"/>
      <c r="AU110" s="11"/>
      <c r="AV110" s="11"/>
      <c r="AW110" s="11"/>
      <c r="AX110" s="11"/>
      <c r="AY110" s="11"/>
      <c r="AZ110" s="11"/>
    </row>
    <row r="111" spans="1:53" ht="13.5" customHeight="1">
      <c r="A111" s="119"/>
      <c r="B111" s="96"/>
      <c r="C111" s="211"/>
      <c r="D111" s="191"/>
      <c r="E111" s="192"/>
      <c r="G111" s="87"/>
      <c r="H111" s="87"/>
      <c r="I111" s="87"/>
      <c r="J111" s="87"/>
      <c r="K111" s="87"/>
      <c r="L111" s="87"/>
      <c r="M111" s="87"/>
      <c r="N111" s="96"/>
      <c r="O111" s="100"/>
      <c r="P111" s="127"/>
      <c r="Q111" s="96"/>
      <c r="R111" s="317"/>
      <c r="S111" s="329"/>
      <c r="T111" s="96"/>
      <c r="U111" s="566"/>
      <c r="V111" s="138"/>
      <c r="W111" s="96"/>
      <c r="X111" s="95"/>
      <c r="Y111" s="132"/>
      <c r="Z111" s="11"/>
      <c r="AB111" s="905" t="s">
        <v>214</v>
      </c>
      <c r="AC111" s="961"/>
      <c r="AD111" s="962"/>
      <c r="AE111" s="963"/>
      <c r="AF111" s="964"/>
      <c r="AG111" s="961"/>
      <c r="AH111" s="962"/>
      <c r="AI111" s="860">
        <f t="shared" ref="AI111" si="113">AC111+AE111</f>
        <v>0</v>
      </c>
      <c r="AJ111" s="969">
        <f t="shared" ref="AJ111" si="114">AD111+AF111</f>
        <v>0</v>
      </c>
      <c r="AK111" s="860">
        <f t="shared" si="103"/>
        <v>0</v>
      </c>
      <c r="AL111" s="970">
        <f>AF111+AH111</f>
        <v>0</v>
      </c>
      <c r="AM111" s="893">
        <f t="shared" si="100"/>
        <v>0</v>
      </c>
      <c r="AN111" s="900">
        <f t="shared" si="101"/>
        <v>0</v>
      </c>
      <c r="AQ111" s="99"/>
      <c r="AT111" s="101"/>
      <c r="AU111" s="11"/>
      <c r="AV111" s="11"/>
      <c r="AW111" s="11"/>
      <c r="AX111" s="11"/>
      <c r="AY111" s="11"/>
      <c r="AZ111" s="11"/>
    </row>
    <row r="112" spans="1:53" ht="15" customHeight="1">
      <c r="A112" s="93"/>
      <c r="B112" s="109"/>
      <c r="C112" s="99"/>
      <c r="D112" s="100"/>
      <c r="E112" s="127"/>
      <c r="G112" s="87"/>
      <c r="H112" s="87"/>
      <c r="I112" s="87"/>
      <c r="J112" s="87"/>
      <c r="K112" s="87"/>
      <c r="L112" s="87"/>
      <c r="M112" s="87"/>
      <c r="N112" s="96"/>
      <c r="O112" s="95"/>
      <c r="P112" s="138"/>
      <c r="Q112" s="101"/>
      <c r="R112" s="11"/>
      <c r="S112" s="11"/>
      <c r="T112" s="11"/>
      <c r="W112" s="96"/>
      <c r="X112" s="95"/>
      <c r="Y112" s="138"/>
      <c r="Z112" s="11"/>
      <c r="AB112" s="906" t="s">
        <v>91</v>
      </c>
      <c r="AC112" s="965"/>
      <c r="AD112" s="966"/>
      <c r="AE112" s="967"/>
      <c r="AF112" s="968"/>
      <c r="AG112" s="965"/>
      <c r="AH112" s="966"/>
      <c r="AI112" s="860">
        <f t="shared" ref="AI112:AJ114" si="115">AC112+AE112</f>
        <v>0</v>
      </c>
      <c r="AJ112" s="969">
        <f t="shared" si="115"/>
        <v>0</v>
      </c>
      <c r="AK112" s="860">
        <f t="shared" si="103"/>
        <v>0</v>
      </c>
      <c r="AL112" s="970">
        <f>AF112+AH112</f>
        <v>0</v>
      </c>
      <c r="AM112" s="873">
        <f t="shared" si="100"/>
        <v>0</v>
      </c>
      <c r="AN112" s="895">
        <f t="shared" si="101"/>
        <v>0</v>
      </c>
      <c r="AQ112" s="99"/>
      <c r="AT112" s="101"/>
      <c r="AU112" s="11"/>
      <c r="AV112" s="11"/>
      <c r="AW112" s="11"/>
      <c r="AX112" s="11"/>
      <c r="AY112" s="11"/>
      <c r="AZ112" s="11"/>
    </row>
    <row r="113" spans="1:62" ht="13.5" customHeight="1" thickBot="1">
      <c r="A113" s="154"/>
      <c r="B113" s="109"/>
      <c r="C113" s="96"/>
      <c r="D113" s="95"/>
      <c r="E113" s="138"/>
      <c r="F113" s="87"/>
      <c r="G113" s="1050"/>
      <c r="H113" s="87"/>
      <c r="I113" s="87"/>
      <c r="J113" s="87"/>
      <c r="K113" s="87"/>
      <c r="L113" s="87"/>
      <c r="M113" s="87"/>
      <c r="N113" s="2187"/>
      <c r="O113" s="101"/>
      <c r="P113" s="101"/>
      <c r="Q113" s="211"/>
      <c r="R113" s="191"/>
      <c r="S113" s="192"/>
      <c r="T113" s="11"/>
      <c r="W113" s="96"/>
      <c r="X113" s="100"/>
      <c r="Y113" s="127"/>
      <c r="Z113" s="11"/>
      <c r="AB113" s="907" t="s">
        <v>215</v>
      </c>
      <c r="AC113" s="971"/>
      <c r="AD113" s="972"/>
      <c r="AE113" s="973"/>
      <c r="AF113" s="1174"/>
      <c r="AG113" s="971"/>
      <c r="AH113" s="972"/>
      <c r="AI113" s="861">
        <f t="shared" si="115"/>
        <v>0</v>
      </c>
      <c r="AJ113" s="975">
        <f t="shared" si="115"/>
        <v>0</v>
      </c>
      <c r="AK113" s="861">
        <f t="shared" si="103"/>
        <v>0</v>
      </c>
      <c r="AL113" s="976">
        <f>AF113+AH113</f>
        <v>0</v>
      </c>
      <c r="AM113" s="882">
        <f t="shared" si="100"/>
        <v>0</v>
      </c>
      <c r="AN113" s="896">
        <f t="shared" si="101"/>
        <v>0</v>
      </c>
      <c r="AQ113" s="191"/>
      <c r="AT113" s="101"/>
      <c r="AU113" s="11"/>
      <c r="AV113" s="11"/>
      <c r="AW113" s="11"/>
      <c r="AX113" s="11"/>
      <c r="AY113" s="11"/>
      <c r="AZ113" s="11"/>
    </row>
    <row r="114" spans="1:62" ht="12.75" customHeight="1" thickBot="1">
      <c r="A114" s="87"/>
      <c r="B114" s="1614" t="s">
        <v>196</v>
      </c>
      <c r="C114" s="87"/>
      <c r="D114" s="87"/>
      <c r="E114" s="87"/>
      <c r="F114" s="1615"/>
      <c r="G114" s="1615"/>
      <c r="H114" s="1615"/>
      <c r="I114" s="87"/>
      <c r="J114" s="87"/>
      <c r="K114" s="1615"/>
      <c r="L114" s="87"/>
      <c r="M114" s="87"/>
      <c r="N114" s="96"/>
      <c r="O114" s="95"/>
      <c r="P114" s="138"/>
      <c r="Q114" s="101"/>
      <c r="R114" s="11"/>
      <c r="S114" s="11"/>
      <c r="T114" s="11"/>
      <c r="W114" s="102"/>
      <c r="X114" s="95"/>
      <c r="Y114" s="138"/>
      <c r="Z114" s="11"/>
      <c r="AB114" s="1066" t="s">
        <v>311</v>
      </c>
      <c r="AC114" s="1067">
        <f t="shared" ref="AC114:AH114" si="116">SUM(AC111:AC113)</f>
        <v>0</v>
      </c>
      <c r="AD114" s="944">
        <f t="shared" si="116"/>
        <v>0</v>
      </c>
      <c r="AE114" s="1067">
        <f t="shared" si="116"/>
        <v>0</v>
      </c>
      <c r="AF114" s="944">
        <f t="shared" si="116"/>
        <v>0</v>
      </c>
      <c r="AG114" s="1067">
        <f t="shared" si="116"/>
        <v>0</v>
      </c>
      <c r="AH114" s="944">
        <f t="shared" si="116"/>
        <v>0</v>
      </c>
      <c r="AI114" s="943">
        <f t="shared" si="115"/>
        <v>0</v>
      </c>
      <c r="AJ114" s="945">
        <f t="shared" si="115"/>
        <v>0</v>
      </c>
      <c r="AK114" s="943">
        <f t="shared" si="103"/>
        <v>0</v>
      </c>
      <c r="AL114" s="946">
        <f>AF114+AH114</f>
        <v>0</v>
      </c>
      <c r="AM114" s="908">
        <f t="shared" si="100"/>
        <v>0</v>
      </c>
      <c r="AN114" s="909">
        <f t="shared" si="101"/>
        <v>0</v>
      </c>
      <c r="AQ114" s="101"/>
      <c r="AT114" s="101"/>
      <c r="AU114" s="11"/>
      <c r="AV114" s="11"/>
      <c r="AW114" s="11"/>
      <c r="AX114" s="11"/>
      <c r="AY114" s="11"/>
      <c r="AZ114" s="11"/>
    </row>
    <row r="115" spans="1:62" ht="14.25" customHeight="1">
      <c r="A115" s="87"/>
      <c r="C115" s="1616" t="s">
        <v>361</v>
      </c>
      <c r="D115" s="87"/>
      <c r="E115" s="1617"/>
      <c r="F115" s="87"/>
      <c r="G115" s="87"/>
      <c r="H115" s="87"/>
      <c r="I115" s="87"/>
      <c r="J115" s="3564" t="s">
        <v>104</v>
      </c>
      <c r="K115" s="3564"/>
      <c r="L115" s="3564"/>
      <c r="M115" s="87"/>
      <c r="N115" s="96"/>
      <c r="O115" s="100"/>
      <c r="P115" s="1642"/>
      <c r="Q115" s="101"/>
      <c r="R115" s="11"/>
      <c r="S115" s="11"/>
      <c r="T115" s="11"/>
      <c r="W115" s="99"/>
      <c r="X115" s="100"/>
      <c r="Y115" s="127"/>
      <c r="Z115" s="18"/>
      <c r="AB115" s="101"/>
      <c r="AD115" s="821"/>
      <c r="AF115" s="821"/>
      <c r="AH115" s="101"/>
      <c r="AJ115" s="243"/>
      <c r="AL115" s="243"/>
      <c r="AM115" s="101"/>
      <c r="AN115" s="11"/>
      <c r="AQ115" s="101"/>
      <c r="AT115" s="101"/>
      <c r="AU115" s="11"/>
      <c r="AV115" s="11"/>
      <c r="AW115" s="11"/>
      <c r="AX115" s="11"/>
      <c r="AY115" s="11"/>
      <c r="AZ115" s="11"/>
    </row>
    <row r="116" spans="1:62" ht="13.5" customHeight="1" thickBot="1">
      <c r="A116" s="1615" t="s">
        <v>481</v>
      </c>
      <c r="B116" s="1615"/>
      <c r="C116" s="1619"/>
      <c r="D116" s="87"/>
      <c r="E116" s="1620" t="s">
        <v>124</v>
      </c>
      <c r="F116" s="87"/>
      <c r="G116" s="87"/>
      <c r="H116" s="1621"/>
      <c r="I116" s="2233" t="s">
        <v>482</v>
      </c>
      <c r="J116" s="1622"/>
      <c r="K116" s="87"/>
      <c r="L116" s="87"/>
      <c r="M116" s="87"/>
      <c r="N116" s="11"/>
      <c r="O116" s="11"/>
      <c r="P116" s="11"/>
      <c r="Q116" s="11"/>
      <c r="R116" s="11"/>
      <c r="S116" s="11"/>
      <c r="T116" s="96"/>
      <c r="U116" s="95"/>
      <c r="V116" s="138"/>
      <c r="W116" s="96"/>
      <c r="X116" s="95"/>
      <c r="Y116" s="138"/>
      <c r="Z116" s="333"/>
      <c r="AB116" s="570"/>
      <c r="AD116" s="821"/>
      <c r="AF116" s="821"/>
      <c r="AH116" s="101"/>
      <c r="AJ116" s="243"/>
      <c r="AL116" s="243"/>
      <c r="AM116" s="153"/>
      <c r="AN116" s="11"/>
      <c r="AQ116" s="101"/>
      <c r="AT116" s="101"/>
      <c r="AU116" s="11"/>
      <c r="AV116" s="11"/>
      <c r="AW116" s="11"/>
      <c r="AX116" s="11"/>
      <c r="AY116" s="11"/>
      <c r="AZ116" s="11"/>
    </row>
    <row r="117" spans="1:62" ht="14.25" customHeight="1">
      <c r="A117" s="1623" t="s">
        <v>2</v>
      </c>
      <c r="B117" s="1624" t="s">
        <v>3</v>
      </c>
      <c r="C117" s="1625" t="s">
        <v>4</v>
      </c>
      <c r="D117" s="232" t="s">
        <v>58</v>
      </c>
      <c r="E117" s="107"/>
      <c r="F117" s="107"/>
      <c r="G117" s="107"/>
      <c r="H117" s="107"/>
      <c r="I117" s="107"/>
      <c r="J117" s="107"/>
      <c r="K117" s="107"/>
      <c r="L117" s="223"/>
      <c r="M117" s="87"/>
      <c r="T117" s="96"/>
      <c r="U117" s="95"/>
      <c r="V117" s="138"/>
      <c r="W117" s="96"/>
      <c r="X117" s="95"/>
      <c r="Y117" s="138"/>
      <c r="Z117" s="7"/>
      <c r="AB117" s="194"/>
      <c r="AD117" s="821"/>
      <c r="AF117" s="821"/>
      <c r="AH117" s="203"/>
      <c r="AJ117" s="832"/>
      <c r="AL117" s="243"/>
      <c r="AM117" s="110"/>
      <c r="AN117" s="11"/>
      <c r="AQ117" s="101"/>
      <c r="AT117" s="93"/>
      <c r="AU117" s="11"/>
      <c r="AV117" s="11"/>
      <c r="AW117" s="11"/>
      <c r="AX117" s="11"/>
      <c r="AY117" s="11"/>
      <c r="AZ117" s="11"/>
    </row>
    <row r="118" spans="1:62" ht="15.75" customHeight="1" thickBot="1">
      <c r="A118" s="1661" t="s">
        <v>5</v>
      </c>
      <c r="B118" s="1212"/>
      <c r="C118" s="1662" t="s">
        <v>59</v>
      </c>
      <c r="D118" s="1210"/>
      <c r="E118" s="1212"/>
      <c r="F118" s="1212"/>
      <c r="G118" s="1212"/>
      <c r="H118" s="1212"/>
      <c r="I118" s="1212"/>
      <c r="J118" s="1212"/>
      <c r="K118" s="1212"/>
      <c r="L118" s="2755"/>
      <c r="M118" s="87"/>
      <c r="Q118" s="11"/>
      <c r="R118" s="11"/>
      <c r="S118" s="11"/>
      <c r="T118" s="96"/>
      <c r="U118" s="95"/>
      <c r="V118" s="127"/>
      <c r="W118" s="96"/>
      <c r="X118" s="95"/>
      <c r="Y118" s="138"/>
      <c r="Z118" s="11"/>
      <c r="AB118" s="106"/>
      <c r="AD118" s="821"/>
      <c r="AF118" s="479"/>
      <c r="AH118" s="101"/>
      <c r="AJ118" s="833"/>
      <c r="AL118" s="243"/>
      <c r="AM118" s="134"/>
      <c r="AN118" s="11"/>
      <c r="AQ118" s="101"/>
      <c r="AT118" s="99"/>
      <c r="AU118" s="11"/>
      <c r="AV118" s="11"/>
      <c r="AW118" s="11"/>
      <c r="AX118" s="11"/>
      <c r="AY118" s="11"/>
      <c r="AZ118" s="11"/>
    </row>
    <row r="119" spans="1:62" ht="15" customHeight="1" thickBot="1">
      <c r="A119" s="1148" t="s">
        <v>335</v>
      </c>
      <c r="B119" s="1149"/>
      <c r="C119" s="1150"/>
      <c r="D119" s="2842" t="s">
        <v>853</v>
      </c>
      <c r="E119" s="2114"/>
      <c r="F119" s="1147"/>
      <c r="G119" s="107"/>
      <c r="H119" s="107"/>
      <c r="I119" s="223"/>
      <c r="J119" s="1151" t="s">
        <v>949</v>
      </c>
      <c r="K119" s="107"/>
      <c r="L119" s="223"/>
      <c r="M119" s="87"/>
      <c r="S119" s="11"/>
      <c r="T119" s="101"/>
      <c r="U119" s="101"/>
      <c r="V119" s="101"/>
      <c r="W119" s="102"/>
      <c r="X119" s="104"/>
      <c r="Y119" s="269"/>
      <c r="Z119" s="11"/>
      <c r="AB119" t="s">
        <v>294</v>
      </c>
      <c r="AM119" s="101"/>
      <c r="AN119" s="11"/>
      <c r="AQ119" s="132"/>
      <c r="AW119" s="11"/>
      <c r="AX119" s="11"/>
      <c r="AY119" s="11"/>
      <c r="AZ119" s="11"/>
    </row>
    <row r="120" spans="1:62" ht="15" customHeight="1" thickBot="1">
      <c r="A120" s="232"/>
      <c r="B120" s="332" t="s">
        <v>131</v>
      </c>
      <c r="C120" s="107"/>
      <c r="D120" s="2843" t="s">
        <v>854</v>
      </c>
      <c r="E120" s="2844"/>
      <c r="F120" s="1212"/>
      <c r="G120" s="1212"/>
      <c r="H120" s="1212"/>
      <c r="I120" s="2755"/>
      <c r="J120" s="2598" t="s">
        <v>88</v>
      </c>
      <c r="K120" s="634" t="s">
        <v>89</v>
      </c>
      <c r="L120" s="1216" t="s">
        <v>90</v>
      </c>
      <c r="M120" s="87"/>
      <c r="N120" s="1614" t="s">
        <v>433</v>
      </c>
      <c r="S120" s="1611"/>
      <c r="T120" s="101"/>
      <c r="U120" s="206"/>
      <c r="V120" s="101"/>
      <c r="W120" s="96"/>
      <c r="X120" s="100"/>
      <c r="Y120" s="127"/>
      <c r="Z120" s="11"/>
      <c r="AB120" s="94" t="str">
        <f>N122</f>
        <v>3-й день</v>
      </c>
      <c r="AC120" s="2" t="s">
        <v>419</v>
      </c>
      <c r="AH120" s="128" t="s">
        <v>124</v>
      </c>
      <c r="AJ120" s="294" t="str">
        <f>I116</f>
        <v>О С Е Н Ь    2024  -   __  г.г.</v>
      </c>
      <c r="AK120" s="61"/>
      <c r="AQ120" s="101"/>
      <c r="AU120" s="48"/>
      <c r="AV120" s="563"/>
      <c r="AW120" s="11"/>
      <c r="AX120" s="11"/>
      <c r="AY120" s="11"/>
      <c r="AZ120" s="11"/>
    </row>
    <row r="121" spans="1:62" ht="14.25" customHeight="1" thickBot="1">
      <c r="A121" s="1654" t="s">
        <v>520</v>
      </c>
      <c r="B121" s="258" t="s">
        <v>521</v>
      </c>
      <c r="C121" s="2845">
        <v>150</v>
      </c>
      <c r="D121" s="1179" t="s">
        <v>88</v>
      </c>
      <c r="E121" s="156" t="s">
        <v>89</v>
      </c>
      <c r="F121" s="2701" t="s">
        <v>90</v>
      </c>
      <c r="G121" s="2846" t="s">
        <v>88</v>
      </c>
      <c r="H121" s="2726" t="s">
        <v>89</v>
      </c>
      <c r="I121" s="2727" t="s">
        <v>90</v>
      </c>
      <c r="J121" s="126" t="s">
        <v>83</v>
      </c>
      <c r="K121" s="1491">
        <v>0.85</v>
      </c>
      <c r="L121" s="3179">
        <v>0.85</v>
      </c>
      <c r="M121" s="87"/>
      <c r="N121" t="s">
        <v>294</v>
      </c>
      <c r="AB121" s="1614" t="s">
        <v>433</v>
      </c>
      <c r="AQ121" s="101"/>
      <c r="AU121" s="320"/>
      <c r="AV121" s="320"/>
      <c r="AW121" s="11"/>
      <c r="AX121" s="11"/>
      <c r="AY121" s="11"/>
      <c r="AZ121" s="11"/>
    </row>
    <row r="122" spans="1:62" ht="14.25" customHeight="1" thickBot="1">
      <c r="A122" s="1230" t="s">
        <v>522</v>
      </c>
      <c r="B122" s="165" t="s">
        <v>1015</v>
      </c>
      <c r="C122" s="2834">
        <v>15</v>
      </c>
      <c r="D122" s="126" t="s">
        <v>61</v>
      </c>
      <c r="E122" s="2721">
        <v>126.373</v>
      </c>
      <c r="F122" s="1646">
        <v>125</v>
      </c>
      <c r="G122" s="1205" t="s">
        <v>84</v>
      </c>
      <c r="H122" s="2847">
        <v>3.75</v>
      </c>
      <c r="I122" s="2848">
        <v>3.75</v>
      </c>
      <c r="J122" s="237" t="s">
        <v>362</v>
      </c>
      <c r="K122" s="238">
        <v>59.4</v>
      </c>
      <c r="L122" s="244">
        <v>59.4</v>
      </c>
      <c r="M122" s="87"/>
      <c r="N122" s="94" t="str">
        <f>A119</f>
        <v>3-й день</v>
      </c>
      <c r="O122" s="2" t="str">
        <f>A116</f>
        <v>Возрастная категория:   7 - 11   лет</v>
      </c>
      <c r="T122" s="128" t="s">
        <v>124</v>
      </c>
      <c r="V122" s="294" t="str">
        <f>I116</f>
        <v>О С Е Н Ь    2024  -   __  г.г.</v>
      </c>
      <c r="W122" s="61"/>
      <c r="X122" s="1010"/>
      <c r="AB122" s="815" t="s">
        <v>243</v>
      </c>
      <c r="AC122" s="816" t="s">
        <v>295</v>
      </c>
      <c r="AD122" s="817"/>
      <c r="AE122" s="816" t="s">
        <v>296</v>
      </c>
      <c r="AF122" s="817"/>
      <c r="AG122" s="816" t="s">
        <v>297</v>
      </c>
      <c r="AH122" s="817"/>
      <c r="AI122" s="816" t="s">
        <v>300</v>
      </c>
      <c r="AJ122" s="817"/>
      <c r="AK122" s="863" t="s">
        <v>301</v>
      </c>
      <c r="AL122" s="817"/>
      <c r="AM122" s="887" t="s">
        <v>302</v>
      </c>
      <c r="AN122" s="888"/>
      <c r="AQ122" s="1759"/>
      <c r="AU122" s="320"/>
      <c r="AV122" s="320"/>
      <c r="AW122" s="11"/>
      <c r="AX122" s="11"/>
      <c r="AY122" s="11"/>
      <c r="AZ122" s="11"/>
    </row>
    <row r="123" spans="1:62" ht="14.25" customHeight="1" thickBot="1">
      <c r="A123" s="2731" t="s">
        <v>991</v>
      </c>
      <c r="B123" s="258" t="s">
        <v>591</v>
      </c>
      <c r="C123" s="2741">
        <v>180</v>
      </c>
      <c r="D123" s="183" t="s">
        <v>228</v>
      </c>
      <c r="E123" s="224">
        <v>12</v>
      </c>
      <c r="F123" s="1204">
        <v>12</v>
      </c>
      <c r="G123" s="240" t="s">
        <v>523</v>
      </c>
      <c r="H123" s="225">
        <v>4</v>
      </c>
      <c r="I123" s="2850">
        <v>4</v>
      </c>
      <c r="J123" s="1630" t="s">
        <v>608</v>
      </c>
      <c r="K123" s="1631"/>
      <c r="L123" s="1632"/>
      <c r="M123" s="87"/>
      <c r="AB123" s="1069" t="s">
        <v>325</v>
      </c>
      <c r="AC123" s="818" t="s">
        <v>89</v>
      </c>
      <c r="AD123" s="820" t="s">
        <v>90</v>
      </c>
      <c r="AE123" s="864" t="s">
        <v>89</v>
      </c>
      <c r="AF123" s="865" t="s">
        <v>90</v>
      </c>
      <c r="AG123" s="864" t="s">
        <v>89</v>
      </c>
      <c r="AH123" s="865" t="s">
        <v>90</v>
      </c>
      <c r="AI123" s="818" t="s">
        <v>89</v>
      </c>
      <c r="AJ123" s="819" t="s">
        <v>90</v>
      </c>
      <c r="AK123" s="866" t="s">
        <v>89</v>
      </c>
      <c r="AL123" s="819" t="s">
        <v>90</v>
      </c>
      <c r="AM123" s="1072" t="s">
        <v>89</v>
      </c>
      <c r="AN123" s="1073" t="s">
        <v>90</v>
      </c>
      <c r="AQ123" s="101"/>
      <c r="AU123" s="14"/>
      <c r="AV123" s="14"/>
      <c r="AW123" s="11"/>
      <c r="AX123" s="11"/>
      <c r="AY123" s="11"/>
      <c r="AZ123" s="11"/>
    </row>
    <row r="124" spans="1:62" ht="14.25" customHeight="1">
      <c r="A124" s="2126" t="s">
        <v>9</v>
      </c>
      <c r="B124" s="1236" t="s">
        <v>501</v>
      </c>
      <c r="C124" s="1217">
        <v>25</v>
      </c>
      <c r="D124" s="183" t="s">
        <v>80</v>
      </c>
      <c r="E124" s="1634">
        <v>7.5</v>
      </c>
      <c r="F124" s="2516">
        <v>7.5</v>
      </c>
      <c r="G124" s="240" t="s">
        <v>384</v>
      </c>
      <c r="H124" s="225">
        <v>11</v>
      </c>
      <c r="I124" s="2851">
        <v>11</v>
      </c>
      <c r="J124" s="240" t="s">
        <v>80</v>
      </c>
      <c r="K124" s="238">
        <v>6.3</v>
      </c>
      <c r="L124" s="244">
        <v>6.3</v>
      </c>
      <c r="M124" s="101"/>
      <c r="N124" s="1084" t="s">
        <v>328</v>
      </c>
      <c r="O124" s="182"/>
      <c r="P124" s="182"/>
      <c r="Q124" s="182"/>
      <c r="R124" s="182"/>
      <c r="S124" s="182"/>
      <c r="T124" s="182"/>
      <c r="U124" s="182"/>
      <c r="V124" s="182"/>
      <c r="W124" s="182"/>
      <c r="X124" s="813"/>
      <c r="AB124" s="910" t="s">
        <v>65</v>
      </c>
      <c r="AC124" s="947"/>
      <c r="AD124" s="977"/>
      <c r="AE124" s="947"/>
      <c r="AF124" s="978"/>
      <c r="AG124" s="947"/>
      <c r="AH124" s="979"/>
      <c r="AI124" s="859">
        <f t="shared" ref="AI124:AI133" si="117">AC124+AE124</f>
        <v>0</v>
      </c>
      <c r="AJ124" s="980">
        <f t="shared" ref="AJ124:AJ133" si="118">AD124+AF124</f>
        <v>0</v>
      </c>
      <c r="AK124" s="859">
        <f t="shared" ref="AK124:AK133" si="119">AE124+AG124</f>
        <v>0</v>
      </c>
      <c r="AL124" s="981">
        <f t="shared" ref="AL124:AL133" si="120">AF124+AH124</f>
        <v>0</v>
      </c>
      <c r="AM124" s="893">
        <f t="shared" ref="AM124:AM147" si="121">AC124+AE124+AG124</f>
        <v>0</v>
      </c>
      <c r="AN124" s="900">
        <f t="shared" ref="AN124:AN147" si="122">AD124+AF124+AH124</f>
        <v>0</v>
      </c>
      <c r="AQ124" s="96"/>
      <c r="AU124" s="14"/>
      <c r="AV124" s="14"/>
      <c r="AW124" s="11"/>
      <c r="AX124" s="11"/>
      <c r="AY124" s="11"/>
      <c r="AZ124" s="11"/>
    </row>
    <row r="125" spans="1:62" ht="15.75" customHeight="1" thickBot="1">
      <c r="A125" s="1655"/>
      <c r="B125" s="2713" t="s">
        <v>1016</v>
      </c>
      <c r="C125" s="1334"/>
      <c r="D125" s="237" t="s">
        <v>125</v>
      </c>
      <c r="E125" s="1648" t="s">
        <v>526</v>
      </c>
      <c r="F125" s="1649">
        <v>7.5</v>
      </c>
      <c r="G125" s="2852" t="s">
        <v>525</v>
      </c>
      <c r="H125" s="101"/>
      <c r="I125" s="97"/>
      <c r="J125" s="183" t="s">
        <v>523</v>
      </c>
      <c r="K125" s="225">
        <v>135</v>
      </c>
      <c r="L125" s="2850">
        <v>135</v>
      </c>
      <c r="M125" s="192"/>
      <c r="N125" s="640"/>
      <c r="O125" s="17" t="s">
        <v>329</v>
      </c>
      <c r="P125" s="17"/>
      <c r="Q125" s="17"/>
      <c r="R125" s="17"/>
      <c r="S125" s="17"/>
      <c r="T125" s="17"/>
      <c r="U125" s="17"/>
      <c r="V125" s="17"/>
      <c r="W125" s="17"/>
      <c r="X125" s="814"/>
      <c r="AB125" s="910" t="s">
        <v>434</v>
      </c>
      <c r="AC125" s="925"/>
      <c r="AD125" s="982"/>
      <c r="AE125" s="925"/>
      <c r="AF125" s="983"/>
      <c r="AG125" s="1227"/>
      <c r="AH125" s="984"/>
      <c r="AI125" s="860">
        <f t="shared" si="117"/>
        <v>0</v>
      </c>
      <c r="AJ125" s="985">
        <f t="shared" si="118"/>
        <v>0</v>
      </c>
      <c r="AK125" s="860">
        <f t="shared" si="119"/>
        <v>0</v>
      </c>
      <c r="AL125" s="916">
        <f t="shared" si="120"/>
        <v>0</v>
      </c>
      <c r="AM125" s="873">
        <f t="shared" si="121"/>
        <v>0</v>
      </c>
      <c r="AN125" s="895">
        <f t="shared" si="122"/>
        <v>0</v>
      </c>
      <c r="AQ125" s="96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</row>
    <row r="126" spans="1:62" ht="16.5" customHeight="1" thickBot="1">
      <c r="A126" s="2758" t="s">
        <v>373</v>
      </c>
      <c r="B126" s="240" t="s">
        <v>1002</v>
      </c>
      <c r="C126" s="93">
        <v>140</v>
      </c>
      <c r="D126" s="183" t="s">
        <v>363</v>
      </c>
      <c r="E126" s="224">
        <v>0.38</v>
      </c>
      <c r="F126" s="1669">
        <v>0.38</v>
      </c>
      <c r="G126" s="2853" t="s">
        <v>1017</v>
      </c>
      <c r="H126" s="1631"/>
      <c r="I126" s="1632"/>
      <c r="J126" s="1137" t="s">
        <v>435</v>
      </c>
      <c r="K126" s="1190"/>
      <c r="L126" s="1191"/>
      <c r="M126" s="127"/>
      <c r="AB126" s="910" t="s">
        <v>67</v>
      </c>
      <c r="AC126" s="986">
        <f>E123</f>
        <v>12</v>
      </c>
      <c r="AD126" s="1042">
        <f>F123</f>
        <v>12</v>
      </c>
      <c r="AE126" s="986"/>
      <c r="AF126" s="988"/>
      <c r="AG126" s="986"/>
      <c r="AH126" s="989"/>
      <c r="AI126" s="860">
        <f t="shared" si="117"/>
        <v>12</v>
      </c>
      <c r="AJ126" s="985">
        <f t="shared" si="118"/>
        <v>12</v>
      </c>
      <c r="AK126" s="860">
        <f t="shared" si="119"/>
        <v>0</v>
      </c>
      <c r="AL126" s="916">
        <f t="shared" si="120"/>
        <v>0</v>
      </c>
      <c r="AM126" s="873">
        <f t="shared" si="121"/>
        <v>12</v>
      </c>
      <c r="AN126" s="895">
        <f t="shared" si="122"/>
        <v>12</v>
      </c>
      <c r="AQ126" s="96"/>
      <c r="AU126" s="11"/>
      <c r="AV126" s="1360"/>
      <c r="AW126" s="7"/>
      <c r="AX126" s="44"/>
      <c r="AY126" s="1133"/>
      <c r="AZ126" s="1361"/>
      <c r="BA126" s="11"/>
      <c r="BB126" s="1362"/>
      <c r="BC126" s="11"/>
      <c r="BD126" s="11"/>
      <c r="BE126" s="1188"/>
      <c r="BF126" s="11"/>
      <c r="BG126" s="11"/>
      <c r="BH126" s="11"/>
      <c r="BI126" s="11"/>
      <c r="BJ126" s="11"/>
    </row>
    <row r="127" spans="1:62" ht="15.75" customHeight="1" thickBot="1">
      <c r="A127" s="1666"/>
      <c r="B127" s="258"/>
      <c r="C127" s="1217"/>
      <c r="D127" s="183" t="s">
        <v>77</v>
      </c>
      <c r="E127" s="225">
        <v>3</v>
      </c>
      <c r="F127" s="2258">
        <v>3</v>
      </c>
      <c r="G127" s="240" t="s">
        <v>524</v>
      </c>
      <c r="H127" s="225">
        <v>5</v>
      </c>
      <c r="I127" s="2850">
        <v>5</v>
      </c>
      <c r="J127" s="1638" t="s">
        <v>502</v>
      </c>
      <c r="K127" s="2827">
        <v>158.9</v>
      </c>
      <c r="L127" s="2772">
        <v>140</v>
      </c>
      <c r="M127" s="127"/>
      <c r="Y127" s="11"/>
      <c r="Z127" s="11"/>
      <c r="AB127" s="910" t="s">
        <v>68</v>
      </c>
      <c r="AC127" s="925"/>
      <c r="AD127" s="987"/>
      <c r="AE127" s="925"/>
      <c r="AF127" s="988"/>
      <c r="AG127" s="925"/>
      <c r="AH127" s="989"/>
      <c r="AI127" s="860">
        <f t="shared" si="117"/>
        <v>0</v>
      </c>
      <c r="AJ127" s="985">
        <f t="shared" si="118"/>
        <v>0</v>
      </c>
      <c r="AK127" s="860">
        <f t="shared" si="119"/>
        <v>0</v>
      </c>
      <c r="AL127" s="916">
        <f t="shared" si="120"/>
        <v>0</v>
      </c>
      <c r="AM127" s="873">
        <f t="shared" si="121"/>
        <v>0</v>
      </c>
      <c r="AN127" s="895">
        <f t="shared" si="122"/>
        <v>0</v>
      </c>
      <c r="AQ127" s="96"/>
      <c r="AU127" s="11"/>
      <c r="AV127" s="11"/>
      <c r="AW127" s="167"/>
      <c r="AX127" s="11"/>
      <c r="AY127" s="333"/>
      <c r="AZ127" s="77"/>
      <c r="BA127" s="131"/>
      <c r="BB127" s="333"/>
      <c r="BC127" s="77"/>
      <c r="BD127" s="131"/>
      <c r="BE127" s="333"/>
      <c r="BF127" s="11"/>
      <c r="BG127" s="11"/>
      <c r="BH127" s="11"/>
      <c r="BI127" s="11"/>
      <c r="BJ127" s="11"/>
    </row>
    <row r="128" spans="1:62" ht="15" customHeight="1" thickBot="1">
      <c r="A128" s="1883"/>
      <c r="B128" s="728"/>
      <c r="C128" s="93"/>
      <c r="D128" s="183" t="s">
        <v>374</v>
      </c>
      <c r="E128" s="2257">
        <v>1.4999999999999999E-2</v>
      </c>
      <c r="F128" s="1189">
        <v>1.4999999999999999E-2</v>
      </c>
      <c r="G128" s="240" t="s">
        <v>523</v>
      </c>
      <c r="H128" s="225">
        <v>7.5</v>
      </c>
      <c r="I128" s="2854">
        <v>7.5</v>
      </c>
      <c r="J128" s="1137" t="s">
        <v>501</v>
      </c>
      <c r="K128" s="2259"/>
      <c r="L128" s="2260"/>
      <c r="M128" s="257"/>
      <c r="N128" s="815" t="s">
        <v>243</v>
      </c>
      <c r="O128" s="2649" t="s">
        <v>295</v>
      </c>
      <c r="P128" s="817"/>
      <c r="Q128" s="816" t="s">
        <v>296</v>
      </c>
      <c r="R128" s="817"/>
      <c r="S128" s="816" t="s">
        <v>297</v>
      </c>
      <c r="T128" s="817"/>
      <c r="U128" s="816" t="s">
        <v>298</v>
      </c>
      <c r="V128" s="817"/>
      <c r="W128" s="816" t="s">
        <v>301</v>
      </c>
      <c r="X128" s="817"/>
      <c r="Y128" s="1762" t="s">
        <v>302</v>
      </c>
      <c r="Z128" s="867"/>
      <c r="AB128" s="910" t="s">
        <v>70</v>
      </c>
      <c r="AC128" s="925"/>
      <c r="AD128" s="982"/>
      <c r="AE128" s="925"/>
      <c r="AF128" s="983"/>
      <c r="AG128" s="925"/>
      <c r="AH128" s="984"/>
      <c r="AI128" s="860">
        <f t="shared" si="117"/>
        <v>0</v>
      </c>
      <c r="AJ128" s="985">
        <f t="shared" si="118"/>
        <v>0</v>
      </c>
      <c r="AK128" s="860">
        <f t="shared" si="119"/>
        <v>0</v>
      </c>
      <c r="AL128" s="916">
        <f t="shared" si="120"/>
        <v>0</v>
      </c>
      <c r="AM128" s="873">
        <f t="shared" si="121"/>
        <v>0</v>
      </c>
      <c r="AN128" s="895">
        <f t="shared" si="122"/>
        <v>0</v>
      </c>
      <c r="AQ128" s="96"/>
      <c r="AU128" s="11"/>
      <c r="AV128" s="538"/>
      <c r="AW128" s="7"/>
      <c r="AX128" s="15"/>
      <c r="AY128" s="7"/>
      <c r="AZ128" s="1363"/>
      <c r="BA128" s="1364"/>
      <c r="BB128" s="7"/>
      <c r="BC128" s="14"/>
      <c r="BD128" s="137"/>
      <c r="BE128" s="7"/>
      <c r="BF128" s="11"/>
      <c r="BG128" s="11"/>
      <c r="BH128" s="11"/>
      <c r="BI128" s="11"/>
      <c r="BJ128" s="11"/>
    </row>
    <row r="129" spans="1:62" ht="15" customHeight="1" thickBot="1">
      <c r="A129" s="1223" t="s">
        <v>291</v>
      </c>
      <c r="B129" s="1224"/>
      <c r="C129" s="2837">
        <f>SUM(C121:C127)</f>
        <v>510</v>
      </c>
      <c r="D129" s="237" t="s">
        <v>212</v>
      </c>
      <c r="E129" s="225">
        <v>3.75</v>
      </c>
      <c r="F129" s="1775">
        <v>3.75</v>
      </c>
      <c r="G129" s="240" t="s">
        <v>80</v>
      </c>
      <c r="H129" s="1634">
        <v>4.16</v>
      </c>
      <c r="I129" s="3182">
        <v>4.16</v>
      </c>
      <c r="J129" s="2855" t="s">
        <v>948</v>
      </c>
      <c r="K129" s="2769">
        <v>25</v>
      </c>
      <c r="L129" s="2856">
        <v>25</v>
      </c>
      <c r="M129" s="101"/>
      <c r="N129" s="647"/>
      <c r="O129" s="818" t="s">
        <v>89</v>
      </c>
      <c r="P129" s="819" t="s">
        <v>90</v>
      </c>
      <c r="Q129" s="818" t="s">
        <v>89</v>
      </c>
      <c r="R129" s="819" t="s">
        <v>90</v>
      </c>
      <c r="S129" s="818" t="s">
        <v>89</v>
      </c>
      <c r="T129" s="819" t="s">
        <v>90</v>
      </c>
      <c r="U129" s="818" t="s">
        <v>89</v>
      </c>
      <c r="V129" s="819" t="s">
        <v>90</v>
      </c>
      <c r="W129" s="818" t="s">
        <v>89</v>
      </c>
      <c r="X129" s="820" t="s">
        <v>90</v>
      </c>
      <c r="Y129" s="868" t="s">
        <v>89</v>
      </c>
      <c r="Z129" s="869" t="s">
        <v>90</v>
      </c>
      <c r="AB129" s="910" t="s">
        <v>71</v>
      </c>
      <c r="AC129" s="925"/>
      <c r="AD129" s="990"/>
      <c r="AE129" s="925"/>
      <c r="AF129" s="983"/>
      <c r="AG129" s="925"/>
      <c r="AH129" s="984"/>
      <c r="AI129" s="860">
        <f t="shared" si="117"/>
        <v>0</v>
      </c>
      <c r="AJ129" s="985">
        <f t="shared" si="118"/>
        <v>0</v>
      </c>
      <c r="AK129" s="860">
        <f t="shared" si="119"/>
        <v>0</v>
      </c>
      <c r="AL129" s="916">
        <f t="shared" si="120"/>
        <v>0</v>
      </c>
      <c r="AM129" s="873">
        <f t="shared" si="121"/>
        <v>0</v>
      </c>
      <c r="AN129" s="895">
        <f t="shared" si="122"/>
        <v>0</v>
      </c>
      <c r="AQ129" s="96"/>
      <c r="AV129" s="538"/>
      <c r="AW129" s="7"/>
      <c r="AX129" s="15"/>
      <c r="AY129" s="7"/>
      <c r="AZ129" s="14"/>
      <c r="BA129" s="335"/>
      <c r="BB129" s="7"/>
      <c r="BC129" s="14"/>
      <c r="BD129" s="137"/>
      <c r="BE129" s="7"/>
      <c r="BF129" s="11"/>
      <c r="BG129" s="11"/>
      <c r="BH129" s="11"/>
      <c r="BI129" s="11"/>
      <c r="BJ129" s="11"/>
    </row>
    <row r="130" spans="1:62" ht="12.75" customHeight="1" thickBot="1">
      <c r="A130" s="568"/>
      <c r="B130" s="332" t="s">
        <v>108</v>
      </c>
      <c r="C130" s="223"/>
      <c r="D130" s="2631" t="s">
        <v>657</v>
      </c>
      <c r="E130" s="2362"/>
      <c r="F130" s="2363"/>
      <c r="G130" s="1190"/>
      <c r="H130" s="1190"/>
      <c r="I130" s="3183"/>
      <c r="J130" s="2709" t="s">
        <v>624</v>
      </c>
      <c r="K130" s="107"/>
      <c r="L130" s="223"/>
      <c r="M130" s="127"/>
      <c r="N130" s="1085" t="s">
        <v>117</v>
      </c>
      <c r="O130" s="835"/>
      <c r="P130" s="1011"/>
      <c r="Q130" s="849">
        <f>C139</f>
        <v>30</v>
      </c>
      <c r="R130" s="1003">
        <f>C139</f>
        <v>30</v>
      </c>
      <c r="S130" s="849">
        <f>C150</f>
        <v>20</v>
      </c>
      <c r="T130" s="1012">
        <f>C150</f>
        <v>20</v>
      </c>
      <c r="U130" s="849">
        <f>O130+Q130</f>
        <v>30</v>
      </c>
      <c r="V130" s="1002">
        <f>P130+R130</f>
        <v>30</v>
      </c>
      <c r="W130" s="849">
        <f>Q130+S130</f>
        <v>50</v>
      </c>
      <c r="X130" s="1003">
        <f>R130+T130</f>
        <v>50</v>
      </c>
      <c r="Y130" s="870">
        <f t="shared" ref="Y130:Y166" si="123">O130+Q130+S130</f>
        <v>50</v>
      </c>
      <c r="Z130" s="871">
        <f t="shared" ref="Z130:Z166" si="124">P130+R130+T130</f>
        <v>50</v>
      </c>
      <c r="AB130" s="911" t="s">
        <v>327</v>
      </c>
      <c r="AC130" s="925"/>
      <c r="AD130" s="982"/>
      <c r="AE130" s="925"/>
      <c r="AF130" s="983"/>
      <c r="AG130" s="925">
        <f>E148</f>
        <v>21.14</v>
      </c>
      <c r="AH130" s="984">
        <f>F148</f>
        <v>21.14</v>
      </c>
      <c r="AI130" s="860">
        <f t="shared" si="117"/>
        <v>0</v>
      </c>
      <c r="AJ130" s="985">
        <f t="shared" si="118"/>
        <v>0</v>
      </c>
      <c r="AK130" s="860">
        <f t="shared" si="119"/>
        <v>21.14</v>
      </c>
      <c r="AL130" s="916">
        <f t="shared" si="120"/>
        <v>21.14</v>
      </c>
      <c r="AM130" s="873">
        <f t="shared" si="121"/>
        <v>21.14</v>
      </c>
      <c r="AN130" s="895">
        <f t="shared" si="122"/>
        <v>21.14</v>
      </c>
      <c r="AQ130" s="96"/>
      <c r="AV130" s="40"/>
      <c r="AW130" s="7"/>
      <c r="AX130" s="14"/>
      <c r="AY130" s="7"/>
      <c r="AZ130" s="14"/>
      <c r="BA130" s="335"/>
      <c r="BB130" s="7"/>
      <c r="BC130" s="14"/>
      <c r="BD130" s="137"/>
      <c r="BE130" s="7"/>
      <c r="BF130" s="11"/>
      <c r="BG130" s="11"/>
      <c r="BH130" s="11"/>
      <c r="BI130" s="11"/>
      <c r="BJ130" s="11"/>
    </row>
    <row r="131" spans="1:62" ht="15" customHeight="1" thickBot="1">
      <c r="A131" s="1673" t="s">
        <v>490</v>
      </c>
      <c r="B131" s="1442" t="s">
        <v>897</v>
      </c>
      <c r="C131" s="1554">
        <v>60</v>
      </c>
      <c r="D131" s="1179" t="s">
        <v>88</v>
      </c>
      <c r="E131" s="156" t="s">
        <v>89</v>
      </c>
      <c r="F131" s="2701" t="s">
        <v>90</v>
      </c>
      <c r="G131" s="2725" t="s">
        <v>88</v>
      </c>
      <c r="H131" s="156" t="s">
        <v>89</v>
      </c>
      <c r="I131" s="2701" t="s">
        <v>90</v>
      </c>
      <c r="J131" s="2766" t="s">
        <v>88</v>
      </c>
      <c r="K131" s="2767" t="s">
        <v>89</v>
      </c>
      <c r="L131" s="2768" t="s">
        <v>90</v>
      </c>
      <c r="M131" s="377"/>
      <c r="N131" s="872" t="s">
        <v>116</v>
      </c>
      <c r="O131" s="836"/>
      <c r="P131" s="1013"/>
      <c r="Q131" s="836">
        <f>C138</f>
        <v>70</v>
      </c>
      <c r="R131" s="1014">
        <f>C138</f>
        <v>70</v>
      </c>
      <c r="S131" s="836"/>
      <c r="T131" s="1013"/>
      <c r="U131" s="836">
        <f t="shared" ref="U131:U135" si="125">O131+Q131</f>
        <v>70</v>
      </c>
      <c r="V131" s="1005">
        <f t="shared" ref="V131:V135" si="126">P131+R131</f>
        <v>70</v>
      </c>
      <c r="W131" s="836">
        <f t="shared" ref="W131:W135" si="127">Q131+S131</f>
        <v>70</v>
      </c>
      <c r="X131" s="916">
        <f t="shared" ref="X131:X135" si="128">R131+T131</f>
        <v>70</v>
      </c>
      <c r="Y131" s="873">
        <f t="shared" si="123"/>
        <v>70</v>
      </c>
      <c r="Z131" s="874">
        <f t="shared" si="124"/>
        <v>70</v>
      </c>
      <c r="AB131" s="1070" t="s">
        <v>326</v>
      </c>
      <c r="AC131" s="932"/>
      <c r="AD131" s="991"/>
      <c r="AE131" s="932"/>
      <c r="AF131" s="992"/>
      <c r="AG131" s="932"/>
      <c r="AH131" s="993"/>
      <c r="AI131" s="861">
        <f t="shared" si="117"/>
        <v>0</v>
      </c>
      <c r="AJ131" s="994">
        <f t="shared" si="118"/>
        <v>0</v>
      </c>
      <c r="AK131" s="861">
        <f t="shared" si="119"/>
        <v>0</v>
      </c>
      <c r="AL131" s="825">
        <f t="shared" si="120"/>
        <v>0</v>
      </c>
      <c r="AM131" s="882">
        <f t="shared" si="121"/>
        <v>0</v>
      </c>
      <c r="AN131" s="896">
        <f t="shared" si="122"/>
        <v>0</v>
      </c>
      <c r="AQ131" s="96"/>
      <c r="AV131" s="40"/>
      <c r="AW131" s="7"/>
      <c r="AX131" s="15"/>
      <c r="AY131" s="7"/>
      <c r="AZ131" s="14"/>
      <c r="BA131" s="335"/>
      <c r="BB131" s="7"/>
      <c r="BC131" s="14"/>
      <c r="BD131" s="137"/>
      <c r="BE131" s="7"/>
      <c r="BF131" s="11"/>
      <c r="BG131" s="11"/>
      <c r="BH131" s="11"/>
      <c r="BI131" s="11"/>
      <c r="BJ131" s="11"/>
    </row>
    <row r="132" spans="1:62" ht="14.25" customHeight="1" thickBot="1">
      <c r="A132" s="1553" t="s">
        <v>643</v>
      </c>
      <c r="B132" s="1442" t="s">
        <v>368</v>
      </c>
      <c r="C132" s="2857">
        <v>200</v>
      </c>
      <c r="D132" s="2858" t="s">
        <v>69</v>
      </c>
      <c r="E132" s="125">
        <v>41</v>
      </c>
      <c r="F132" s="2859">
        <v>32</v>
      </c>
      <c r="G132" s="1205" t="s">
        <v>367</v>
      </c>
      <c r="H132" s="2831">
        <v>2</v>
      </c>
      <c r="I132" s="2860">
        <v>2</v>
      </c>
      <c r="J132" s="126" t="s">
        <v>627</v>
      </c>
      <c r="K132" s="2721">
        <v>176.869</v>
      </c>
      <c r="L132" s="2819">
        <v>124</v>
      </c>
      <c r="M132" s="132"/>
      <c r="N132" s="872" t="s">
        <v>74</v>
      </c>
      <c r="O132" s="836"/>
      <c r="P132" s="1107"/>
      <c r="Q132" s="1105">
        <f>K133</f>
        <v>6.3</v>
      </c>
      <c r="R132" s="1005">
        <f>L133</f>
        <v>6.3</v>
      </c>
      <c r="S132" s="836"/>
      <c r="T132" s="1016"/>
      <c r="U132" s="836">
        <f t="shared" si="125"/>
        <v>6.3</v>
      </c>
      <c r="V132" s="1005">
        <f t="shared" si="126"/>
        <v>6.3</v>
      </c>
      <c r="W132" s="836">
        <f t="shared" si="127"/>
        <v>6.3</v>
      </c>
      <c r="X132" s="916">
        <f t="shared" si="128"/>
        <v>6.3</v>
      </c>
      <c r="Y132" s="873">
        <f t="shared" si="123"/>
        <v>6.3</v>
      </c>
      <c r="Z132" s="874">
        <f t="shared" si="124"/>
        <v>6.3</v>
      </c>
      <c r="AB132" s="912" t="s">
        <v>312</v>
      </c>
      <c r="AC132" s="995">
        <f t="shared" ref="AC132:AF132" si="129">SUM(AC124:AC131)</f>
        <v>12</v>
      </c>
      <c r="AD132" s="996">
        <f t="shared" si="129"/>
        <v>12</v>
      </c>
      <c r="AE132" s="997">
        <f t="shared" si="129"/>
        <v>0</v>
      </c>
      <c r="AF132" s="914">
        <f t="shared" si="129"/>
        <v>0</v>
      </c>
      <c r="AG132" s="995">
        <f>SUM(AG124:AG131)</f>
        <v>21.14</v>
      </c>
      <c r="AH132" s="998">
        <f>SUM(AH124:AH131)</f>
        <v>21.14</v>
      </c>
      <c r="AI132" s="913">
        <f t="shared" si="117"/>
        <v>12</v>
      </c>
      <c r="AJ132" s="999">
        <f t="shared" si="118"/>
        <v>12</v>
      </c>
      <c r="AK132" s="913">
        <f t="shared" si="119"/>
        <v>21.14</v>
      </c>
      <c r="AL132" s="1000">
        <f t="shared" si="120"/>
        <v>21.14</v>
      </c>
      <c r="AM132" s="913">
        <f t="shared" si="121"/>
        <v>33.14</v>
      </c>
      <c r="AN132" s="914">
        <f t="shared" si="122"/>
        <v>33.14</v>
      </c>
      <c r="AQ132" s="122"/>
      <c r="AV132" s="40"/>
      <c r="AW132" s="7"/>
      <c r="AX132" s="15"/>
      <c r="AY132" s="7"/>
      <c r="AZ132" s="14"/>
      <c r="BA132" s="335"/>
      <c r="BB132" s="80"/>
      <c r="BC132" s="1132"/>
      <c r="BD132" s="1365"/>
      <c r="BE132" s="1133"/>
      <c r="BF132" s="11"/>
      <c r="BG132" s="11"/>
      <c r="BH132" s="11"/>
      <c r="BI132" s="11"/>
      <c r="BJ132" s="11"/>
    </row>
    <row r="133" spans="1:62" ht="15" customHeight="1">
      <c r="A133" s="98"/>
      <c r="B133" s="1440" t="s">
        <v>644</v>
      </c>
      <c r="C133" s="513"/>
      <c r="D133" s="2618" t="s">
        <v>645</v>
      </c>
      <c r="E133" s="224">
        <v>30</v>
      </c>
      <c r="F133" s="1206">
        <v>24</v>
      </c>
      <c r="G133" s="1222" t="s">
        <v>363</v>
      </c>
      <c r="H133" s="224">
        <v>0.5</v>
      </c>
      <c r="I133" s="1219">
        <v>0.5</v>
      </c>
      <c r="J133" s="183" t="s">
        <v>354</v>
      </c>
      <c r="K133" s="1634">
        <v>6.3</v>
      </c>
      <c r="L133" s="2372">
        <v>6.3</v>
      </c>
      <c r="M133" s="87"/>
      <c r="N133" s="875" t="s">
        <v>303</v>
      </c>
      <c r="O133" s="837">
        <f t="shared" ref="O133:T133" si="130">AC132</f>
        <v>12</v>
      </c>
      <c r="P133" s="1043">
        <f t="shared" si="130"/>
        <v>12</v>
      </c>
      <c r="Q133" s="837">
        <f t="shared" si="130"/>
        <v>0</v>
      </c>
      <c r="R133" s="1017">
        <f>AF132</f>
        <v>0</v>
      </c>
      <c r="S133" s="837">
        <f t="shared" si="130"/>
        <v>21.14</v>
      </c>
      <c r="T133" s="1018">
        <f t="shared" si="130"/>
        <v>21.14</v>
      </c>
      <c r="U133" s="837">
        <f t="shared" si="125"/>
        <v>12</v>
      </c>
      <c r="V133" s="877">
        <f t="shared" si="126"/>
        <v>12</v>
      </c>
      <c r="W133" s="837">
        <f t="shared" si="127"/>
        <v>21.14</v>
      </c>
      <c r="X133" s="1017">
        <f t="shared" si="128"/>
        <v>21.14</v>
      </c>
      <c r="Y133" s="876">
        <f t="shared" si="123"/>
        <v>33.14</v>
      </c>
      <c r="Z133" s="877">
        <f t="shared" si="124"/>
        <v>33.14</v>
      </c>
      <c r="AB133" s="1330" t="s">
        <v>409</v>
      </c>
      <c r="AC133" s="857"/>
      <c r="AD133" s="1094"/>
      <c r="AE133" s="859"/>
      <c r="AF133" s="1001"/>
      <c r="AG133" s="862"/>
      <c r="AH133" s="1102"/>
      <c r="AI133" s="862">
        <f t="shared" si="117"/>
        <v>0</v>
      </c>
      <c r="AJ133" s="1002">
        <f t="shared" si="118"/>
        <v>0</v>
      </c>
      <c r="AK133" s="862">
        <f t="shared" si="119"/>
        <v>0</v>
      </c>
      <c r="AL133" s="1003">
        <f t="shared" si="120"/>
        <v>0</v>
      </c>
      <c r="AM133" s="1071">
        <f t="shared" si="121"/>
        <v>0</v>
      </c>
      <c r="AN133" s="1082">
        <f t="shared" si="122"/>
        <v>0</v>
      </c>
      <c r="AQ133" s="101"/>
      <c r="AV133" s="40"/>
      <c r="AW133" s="7"/>
      <c r="AX133" s="15"/>
      <c r="AY133" s="47"/>
      <c r="AZ133" s="40"/>
      <c r="BA133" s="633"/>
      <c r="BB133" s="47"/>
      <c r="BC133" s="14"/>
      <c r="BD133" s="335"/>
      <c r="BE133" s="48"/>
      <c r="BF133" s="11"/>
      <c r="BG133" s="11"/>
      <c r="BH133" s="11"/>
      <c r="BI133" s="11"/>
      <c r="BJ133" s="11"/>
    </row>
    <row r="134" spans="1:62" ht="16.5" customHeight="1">
      <c r="A134" s="2817" t="s">
        <v>628</v>
      </c>
      <c r="B134" s="240" t="s">
        <v>624</v>
      </c>
      <c r="C134" s="2861">
        <v>105</v>
      </c>
      <c r="D134" s="183" t="s">
        <v>646</v>
      </c>
      <c r="E134" s="224">
        <v>10</v>
      </c>
      <c r="F134" s="1206">
        <v>8</v>
      </c>
      <c r="G134" s="1222" t="s">
        <v>134</v>
      </c>
      <c r="H134" s="2745">
        <v>8.0000000000000002E-3</v>
      </c>
      <c r="I134" s="2746">
        <v>8.0000000000000002E-3</v>
      </c>
      <c r="J134" s="184" t="s">
        <v>81</v>
      </c>
      <c r="K134" s="238">
        <v>1.4</v>
      </c>
      <c r="L134" s="244">
        <v>1.4</v>
      </c>
      <c r="M134" s="87"/>
      <c r="N134" s="872" t="s">
        <v>93</v>
      </c>
      <c r="O134" s="836"/>
      <c r="P134" s="829"/>
      <c r="Q134" s="836"/>
      <c r="R134" s="916"/>
      <c r="S134" s="836"/>
      <c r="T134" s="1019"/>
      <c r="U134" s="836">
        <f t="shared" si="125"/>
        <v>0</v>
      </c>
      <c r="V134" s="1005">
        <f t="shared" si="126"/>
        <v>0</v>
      </c>
      <c r="W134" s="836">
        <f t="shared" si="127"/>
        <v>0</v>
      </c>
      <c r="X134" s="916">
        <f t="shared" si="128"/>
        <v>0</v>
      </c>
      <c r="Y134" s="873">
        <f t="shared" si="123"/>
        <v>0</v>
      </c>
      <c r="Z134" s="874">
        <f t="shared" si="124"/>
        <v>0</v>
      </c>
      <c r="AB134" s="890" t="s">
        <v>324</v>
      </c>
      <c r="AC134" s="711"/>
      <c r="AD134" s="1095"/>
      <c r="AE134" s="860"/>
      <c r="AF134" s="1004"/>
      <c r="AG134" s="860"/>
      <c r="AH134" s="1022"/>
      <c r="AI134" s="860">
        <f t="shared" ref="AI134:AL137" si="131">AC134+AE134</f>
        <v>0</v>
      </c>
      <c r="AJ134" s="1005">
        <f t="shared" si="131"/>
        <v>0</v>
      </c>
      <c r="AK134" s="860">
        <f t="shared" si="131"/>
        <v>0</v>
      </c>
      <c r="AL134" s="916">
        <f t="shared" si="131"/>
        <v>0</v>
      </c>
      <c r="AM134" s="1071">
        <f t="shared" si="121"/>
        <v>0</v>
      </c>
      <c r="AN134" s="1082">
        <f t="shared" si="122"/>
        <v>0</v>
      </c>
      <c r="AQ134" s="106"/>
      <c r="AV134" s="40"/>
      <c r="AW134" s="7"/>
      <c r="AX134" s="15"/>
      <c r="AY134" s="7"/>
      <c r="AZ134" s="14"/>
      <c r="BA134" s="335"/>
      <c r="BB134" s="1133"/>
      <c r="BC134" s="14"/>
      <c r="BD134" s="335"/>
      <c r="BE134" s="7"/>
      <c r="BF134" s="11"/>
      <c r="BG134" s="11"/>
      <c r="BH134" s="11"/>
      <c r="BI134" s="11"/>
      <c r="BJ134" s="11"/>
    </row>
    <row r="135" spans="1:62" ht="16.5" customHeight="1">
      <c r="A135" s="1553" t="s">
        <v>630</v>
      </c>
      <c r="B135" s="1442" t="s">
        <v>427</v>
      </c>
      <c r="C135" s="2741">
        <v>180</v>
      </c>
      <c r="D135" s="2747" t="s">
        <v>647</v>
      </c>
      <c r="E135" s="1675"/>
      <c r="F135" s="2231"/>
      <c r="G135" s="240" t="s">
        <v>551</v>
      </c>
      <c r="H135" s="1675"/>
      <c r="I135" s="3458">
        <v>0.65</v>
      </c>
      <c r="J135" s="183" t="s">
        <v>77</v>
      </c>
      <c r="K135" s="224">
        <v>3.34</v>
      </c>
      <c r="L135" s="1207">
        <v>3.34</v>
      </c>
      <c r="M135" s="87"/>
      <c r="N135" s="408" t="s">
        <v>43</v>
      </c>
      <c r="O135" s="1105"/>
      <c r="P135" s="1023"/>
      <c r="Q135" s="1105">
        <f>K139</f>
        <v>205.2</v>
      </c>
      <c r="R135" s="1005">
        <f>L139</f>
        <v>153.9</v>
      </c>
      <c r="S135" s="836"/>
      <c r="T135" s="1019"/>
      <c r="U135" s="836">
        <f t="shared" si="125"/>
        <v>205.2</v>
      </c>
      <c r="V135" s="1005">
        <f t="shared" si="126"/>
        <v>153.9</v>
      </c>
      <c r="W135" s="836">
        <f t="shared" si="127"/>
        <v>205.2</v>
      </c>
      <c r="X135" s="916">
        <f t="shared" si="128"/>
        <v>153.9</v>
      </c>
      <c r="Y135" s="873">
        <f t="shared" si="123"/>
        <v>205.2</v>
      </c>
      <c r="Z135" s="874">
        <f t="shared" si="124"/>
        <v>153.9</v>
      </c>
      <c r="AB135" s="889" t="s">
        <v>229</v>
      </c>
      <c r="AC135" s="711"/>
      <c r="AD135" s="1096"/>
      <c r="AE135" s="860"/>
      <c r="AF135" s="1004"/>
      <c r="AG135" s="860"/>
      <c r="AH135" s="1022"/>
      <c r="AI135" s="860">
        <f t="shared" si="131"/>
        <v>0</v>
      </c>
      <c r="AJ135" s="1005">
        <f t="shared" si="131"/>
        <v>0</v>
      </c>
      <c r="AK135" s="860">
        <f t="shared" si="131"/>
        <v>0</v>
      </c>
      <c r="AL135" s="916">
        <f t="shared" si="131"/>
        <v>0</v>
      </c>
      <c r="AM135" s="1071">
        <f t="shared" si="121"/>
        <v>0</v>
      </c>
      <c r="AN135" s="1082">
        <f t="shared" si="122"/>
        <v>0</v>
      </c>
      <c r="AQ135" s="106"/>
      <c r="AV135" s="11"/>
      <c r="AW135" s="44"/>
      <c r="AX135" s="11"/>
      <c r="AY135" s="11"/>
      <c r="AZ135" s="11"/>
      <c r="BA135" s="11"/>
      <c r="BB135" s="1133"/>
      <c r="BC135" s="1366"/>
      <c r="BD135" s="1365"/>
      <c r="BE135" s="320"/>
      <c r="BF135" s="11"/>
      <c r="BG135" s="11"/>
      <c r="BH135" s="11"/>
      <c r="BI135" s="11"/>
      <c r="BJ135" s="11"/>
    </row>
    <row r="136" spans="1:62" ht="15.75" customHeight="1" thickBot="1">
      <c r="A136" s="2221" t="s">
        <v>285</v>
      </c>
      <c r="B136" s="258" t="s">
        <v>593</v>
      </c>
      <c r="C136" s="2741">
        <v>200</v>
      </c>
      <c r="D136" s="183" t="s">
        <v>133</v>
      </c>
      <c r="E136" s="224">
        <v>9.6</v>
      </c>
      <c r="F136" s="1206">
        <v>8</v>
      </c>
      <c r="G136" s="240" t="s">
        <v>362</v>
      </c>
      <c r="H136" s="224">
        <v>160</v>
      </c>
      <c r="I136" s="226">
        <v>160</v>
      </c>
      <c r="J136" s="183" t="s">
        <v>363</v>
      </c>
      <c r="K136" s="2745">
        <v>0.25</v>
      </c>
      <c r="L136" s="2746">
        <v>0.25</v>
      </c>
      <c r="M136" s="87"/>
      <c r="N136" s="1396" t="s">
        <v>415</v>
      </c>
      <c r="O136" s="838">
        <f t="shared" ref="O136:T136" si="132">AC147</f>
        <v>0</v>
      </c>
      <c r="P136" s="1020">
        <f t="shared" si="132"/>
        <v>0</v>
      </c>
      <c r="Q136" s="1398">
        <f t="shared" si="132"/>
        <v>161</v>
      </c>
      <c r="R136" s="1502">
        <f t="shared" si="132"/>
        <v>134</v>
      </c>
      <c r="S136" s="838">
        <f t="shared" si="132"/>
        <v>18.850000000000001</v>
      </c>
      <c r="T136" s="1022">
        <f t="shared" si="132"/>
        <v>14.920999999999999</v>
      </c>
      <c r="U136" s="1398">
        <f t="shared" ref="U136:X138" si="133">O136+Q136</f>
        <v>161</v>
      </c>
      <c r="V136" s="879">
        <f t="shared" si="133"/>
        <v>134</v>
      </c>
      <c r="W136" s="1398">
        <f t="shared" si="133"/>
        <v>179.85</v>
      </c>
      <c r="X136" s="1399">
        <f t="shared" si="133"/>
        <v>148.92099999999999</v>
      </c>
      <c r="Y136" s="1400">
        <f t="shared" si="123"/>
        <v>179.85</v>
      </c>
      <c r="Z136" s="879">
        <f t="shared" si="124"/>
        <v>148.92099999999999</v>
      </c>
      <c r="AB136" s="891" t="s">
        <v>355</v>
      </c>
      <c r="AC136" s="1104"/>
      <c r="AD136" s="1097"/>
      <c r="AE136" s="860"/>
      <c r="AF136" s="1004"/>
      <c r="AG136" s="861"/>
      <c r="AH136" s="1103"/>
      <c r="AI136" s="861">
        <f t="shared" si="131"/>
        <v>0</v>
      </c>
      <c r="AJ136" s="1007">
        <f t="shared" si="131"/>
        <v>0</v>
      </c>
      <c r="AK136" s="861">
        <f t="shared" si="131"/>
        <v>0</v>
      </c>
      <c r="AL136" s="825">
        <f t="shared" si="131"/>
        <v>0</v>
      </c>
      <c r="AM136" s="1328">
        <f t="shared" si="121"/>
        <v>0</v>
      </c>
      <c r="AN136" s="1082">
        <f t="shared" si="122"/>
        <v>0</v>
      </c>
      <c r="AQ136" s="205"/>
      <c r="AV136" s="11"/>
      <c r="AW136" s="44"/>
      <c r="AX136" s="11"/>
      <c r="AY136" s="1133"/>
      <c r="AZ136" s="49"/>
      <c r="BA136" s="11"/>
      <c r="BB136" s="333"/>
      <c r="BC136" s="77"/>
      <c r="BD136" s="131"/>
      <c r="BE136" s="80"/>
      <c r="BF136" s="11"/>
      <c r="BG136" s="11"/>
      <c r="BH136" s="11"/>
      <c r="BI136" s="11"/>
      <c r="BJ136" s="11"/>
    </row>
    <row r="137" spans="1:62" ht="13.5" customHeight="1" thickBot="1">
      <c r="A137" s="1230"/>
      <c r="B137" s="165" t="s">
        <v>594</v>
      </c>
      <c r="C137" s="1334"/>
      <c r="D137" s="2747" t="s">
        <v>648</v>
      </c>
      <c r="E137" s="1675"/>
      <c r="F137" s="2231"/>
      <c r="G137" s="240" t="s">
        <v>84</v>
      </c>
      <c r="H137" s="224">
        <v>5</v>
      </c>
      <c r="I137" s="226">
        <v>5</v>
      </c>
      <c r="J137" s="2862" t="s">
        <v>631</v>
      </c>
      <c r="K137" s="2863"/>
      <c r="L137" s="2864"/>
      <c r="M137" s="87"/>
      <c r="N137" s="1397" t="s">
        <v>416</v>
      </c>
      <c r="O137" s="838">
        <f t="shared" ref="O137:T137" si="134">AC154</f>
        <v>0</v>
      </c>
      <c r="P137" s="1020">
        <f t="shared" si="134"/>
        <v>0</v>
      </c>
      <c r="Q137" s="838">
        <f t="shared" si="134"/>
        <v>6</v>
      </c>
      <c r="R137" s="1021">
        <f t="shared" si="134"/>
        <v>6</v>
      </c>
      <c r="S137" s="838">
        <f t="shared" si="134"/>
        <v>0</v>
      </c>
      <c r="T137" s="1022">
        <f t="shared" si="134"/>
        <v>0</v>
      </c>
      <c r="U137" s="838">
        <f t="shared" si="133"/>
        <v>6</v>
      </c>
      <c r="V137" s="879">
        <f t="shared" si="133"/>
        <v>6</v>
      </c>
      <c r="W137" s="838">
        <f t="shared" si="133"/>
        <v>6</v>
      </c>
      <c r="X137" s="1021">
        <f t="shared" si="133"/>
        <v>6</v>
      </c>
      <c r="Y137" s="878">
        <f t="shared" si="123"/>
        <v>6</v>
      </c>
      <c r="Z137" s="879">
        <f t="shared" si="124"/>
        <v>6</v>
      </c>
      <c r="AB137" s="891" t="s">
        <v>60</v>
      </c>
      <c r="AC137" s="857"/>
      <c r="AD137" s="1094"/>
      <c r="AE137" s="859"/>
      <c r="AF137" s="1001"/>
      <c r="AG137" s="860"/>
      <c r="AH137" s="1022"/>
      <c r="AI137" s="860">
        <f t="shared" si="131"/>
        <v>0</v>
      </c>
      <c r="AJ137" s="1005">
        <f t="shared" si="131"/>
        <v>0</v>
      </c>
      <c r="AK137" s="860">
        <f t="shared" si="131"/>
        <v>0</v>
      </c>
      <c r="AL137" s="916">
        <f t="shared" si="131"/>
        <v>0</v>
      </c>
      <c r="AM137" s="1071">
        <f t="shared" si="121"/>
        <v>0</v>
      </c>
      <c r="AN137" s="1082">
        <f t="shared" si="122"/>
        <v>0</v>
      </c>
      <c r="AQ137" s="205"/>
      <c r="AV137" s="11"/>
      <c r="AW137" s="44"/>
      <c r="AX137" s="11"/>
      <c r="AY137" s="11"/>
      <c r="AZ137" s="11"/>
      <c r="BA137" s="11"/>
      <c r="BB137" s="49"/>
      <c r="BC137" s="560"/>
      <c r="BD137" s="561"/>
      <c r="BE137" s="14"/>
      <c r="BF137" s="11"/>
      <c r="BG137" s="11"/>
      <c r="BH137" s="11"/>
      <c r="BI137" s="11"/>
      <c r="BJ137" s="11"/>
    </row>
    <row r="138" spans="1:62" ht="17.25" customHeight="1" thickBot="1">
      <c r="A138" s="2221" t="s">
        <v>9</v>
      </c>
      <c r="B138" s="240" t="s">
        <v>10</v>
      </c>
      <c r="C138" s="2865">
        <v>70</v>
      </c>
      <c r="D138" s="183" t="s">
        <v>385</v>
      </c>
      <c r="E138" s="224">
        <v>6</v>
      </c>
      <c r="F138" s="1209">
        <v>6</v>
      </c>
      <c r="G138" s="1761"/>
      <c r="H138" s="196"/>
      <c r="I138" s="1657"/>
      <c r="J138" s="2702" t="s">
        <v>88</v>
      </c>
      <c r="K138" s="2703" t="s">
        <v>89</v>
      </c>
      <c r="L138" s="2866" t="s">
        <v>90</v>
      </c>
      <c r="M138" s="87"/>
      <c r="N138" s="872" t="s">
        <v>66</v>
      </c>
      <c r="O138" s="839">
        <f t="shared" ref="O138:T138" si="135">AC162</f>
        <v>158.9</v>
      </c>
      <c r="P138" s="1023">
        <f t="shared" si="135"/>
        <v>140</v>
      </c>
      <c r="Q138" s="839">
        <f t="shared" si="135"/>
        <v>0</v>
      </c>
      <c r="R138" s="916">
        <f t="shared" si="135"/>
        <v>0</v>
      </c>
      <c r="S138" s="839">
        <f t="shared" si="135"/>
        <v>11.445</v>
      </c>
      <c r="T138" s="1019">
        <f t="shared" si="135"/>
        <v>10.5</v>
      </c>
      <c r="U138" s="839">
        <f t="shared" si="133"/>
        <v>158.9</v>
      </c>
      <c r="V138" s="1005">
        <f t="shared" si="133"/>
        <v>140</v>
      </c>
      <c r="W138" s="839">
        <f t="shared" si="133"/>
        <v>11.445</v>
      </c>
      <c r="X138" s="916">
        <f t="shared" si="133"/>
        <v>10.5</v>
      </c>
      <c r="Y138" s="894">
        <f t="shared" si="123"/>
        <v>170.345</v>
      </c>
      <c r="Z138" s="874">
        <f t="shared" si="124"/>
        <v>150.5</v>
      </c>
      <c r="AB138" s="1173" t="s">
        <v>364</v>
      </c>
      <c r="AC138" s="711"/>
      <c r="AD138" s="1095"/>
      <c r="AE138" s="860">
        <f>E144</f>
        <v>2.6</v>
      </c>
      <c r="AF138" s="1004">
        <f>F144</f>
        <v>2</v>
      </c>
      <c r="AG138" s="860"/>
      <c r="AH138" s="1022"/>
      <c r="AI138" s="860">
        <f t="shared" ref="AI138:AI139" si="136">AC138+AE138</f>
        <v>2.6</v>
      </c>
      <c r="AJ138" s="1005">
        <f t="shared" ref="AJ138:AJ139" si="137">AD138+AF138</f>
        <v>2</v>
      </c>
      <c r="AK138" s="860">
        <f t="shared" ref="AK138:AK139" si="138">AE138+AG138</f>
        <v>2.6</v>
      </c>
      <c r="AL138" s="916">
        <f t="shared" ref="AL138:AL139" si="139">AF138+AH138</f>
        <v>2</v>
      </c>
      <c r="AM138" s="1071">
        <f t="shared" si="121"/>
        <v>2.6</v>
      </c>
      <c r="AN138" s="1082">
        <f t="shared" si="122"/>
        <v>2</v>
      </c>
      <c r="AQ138" s="99"/>
      <c r="AV138" s="11"/>
      <c r="AW138" s="44"/>
      <c r="AX138" s="11"/>
      <c r="AY138" s="11"/>
      <c r="AZ138" s="11"/>
      <c r="BA138" s="11"/>
      <c r="BB138" s="1187"/>
      <c r="BC138" s="11"/>
      <c r="BD138" s="11"/>
      <c r="BE138" s="11"/>
      <c r="BF138" s="11"/>
      <c r="BG138" s="11"/>
      <c r="BH138" s="11"/>
      <c r="BI138" s="11"/>
      <c r="BJ138" s="11"/>
    </row>
    <row r="139" spans="1:62" ht="18" customHeight="1" thickBot="1">
      <c r="A139" s="2253" t="s">
        <v>9</v>
      </c>
      <c r="B139" s="240" t="s">
        <v>317</v>
      </c>
      <c r="C139" s="2759">
        <v>30</v>
      </c>
      <c r="D139" s="2747" t="s">
        <v>649</v>
      </c>
      <c r="E139" s="1675"/>
      <c r="F139" s="1675"/>
      <c r="G139" s="96"/>
      <c r="H139" s="110"/>
      <c r="I139" s="1220"/>
      <c r="J139" s="126" t="s">
        <v>43</v>
      </c>
      <c r="K139" s="2867">
        <v>205.2</v>
      </c>
      <c r="L139" s="2812">
        <v>153.9</v>
      </c>
      <c r="M139" s="87"/>
      <c r="N139" s="880" t="s">
        <v>92</v>
      </c>
      <c r="O139" s="1134">
        <f t="shared" ref="O139:T139" si="140">AC166</f>
        <v>5</v>
      </c>
      <c r="P139" s="829">
        <f t="shared" si="140"/>
        <v>5</v>
      </c>
      <c r="Q139" s="839">
        <f t="shared" si="140"/>
        <v>26.8</v>
      </c>
      <c r="R139" s="1005">
        <f t="shared" si="140"/>
        <v>25</v>
      </c>
      <c r="S139" s="839">
        <f t="shared" si="140"/>
        <v>0</v>
      </c>
      <c r="T139" s="1019">
        <f t="shared" si="140"/>
        <v>0</v>
      </c>
      <c r="U139" s="836">
        <f t="shared" ref="U139:U161" si="141">O139+Q139</f>
        <v>31.8</v>
      </c>
      <c r="V139" s="1005">
        <f t="shared" ref="V139:V166" si="142">P139+R139</f>
        <v>30</v>
      </c>
      <c r="W139" s="836">
        <f t="shared" ref="W139:W164" si="143">Q139+S139</f>
        <v>26.8</v>
      </c>
      <c r="X139" s="916">
        <f t="shared" ref="X139:X166" si="144">R139+T139</f>
        <v>25</v>
      </c>
      <c r="Y139" s="873">
        <f t="shared" si="123"/>
        <v>31.8</v>
      </c>
      <c r="Z139" s="874">
        <f t="shared" si="124"/>
        <v>30</v>
      </c>
      <c r="AB139" s="890" t="s">
        <v>365</v>
      </c>
      <c r="AC139" s="711"/>
      <c r="AD139" s="1096"/>
      <c r="AE139" s="860"/>
      <c r="AF139" s="1004"/>
      <c r="AG139" s="860"/>
      <c r="AH139" s="1022"/>
      <c r="AI139" s="860">
        <f t="shared" si="136"/>
        <v>0</v>
      </c>
      <c r="AJ139" s="1005">
        <f t="shared" si="137"/>
        <v>0</v>
      </c>
      <c r="AK139" s="860">
        <f t="shared" si="138"/>
        <v>0</v>
      </c>
      <c r="AL139" s="916">
        <f t="shared" si="139"/>
        <v>0</v>
      </c>
      <c r="AM139" s="1071">
        <f t="shared" si="121"/>
        <v>0</v>
      </c>
      <c r="AN139" s="1082">
        <f t="shared" si="122"/>
        <v>0</v>
      </c>
      <c r="AQ139" s="106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</row>
    <row r="140" spans="1:62" ht="18" customHeight="1">
      <c r="A140" s="98"/>
      <c r="B140" s="1208"/>
      <c r="C140" s="101"/>
      <c r="D140" s="184" t="s">
        <v>81</v>
      </c>
      <c r="E140" s="2745">
        <v>4</v>
      </c>
      <c r="F140" s="2797">
        <v>4</v>
      </c>
      <c r="G140" s="2634" t="s">
        <v>593</v>
      </c>
      <c r="H140" s="2764"/>
      <c r="I140" s="2765"/>
      <c r="J140" s="183" t="s">
        <v>75</v>
      </c>
      <c r="K140" s="238">
        <v>28.44</v>
      </c>
      <c r="L140" s="244">
        <v>27</v>
      </c>
      <c r="M140" s="116"/>
      <c r="N140" s="408" t="s">
        <v>449</v>
      </c>
      <c r="O140" s="836"/>
      <c r="P140" s="829"/>
      <c r="Q140" s="836"/>
      <c r="R140" s="916"/>
      <c r="S140" s="836"/>
      <c r="T140" s="1019"/>
      <c r="U140" s="836">
        <f t="shared" si="141"/>
        <v>0</v>
      </c>
      <c r="V140" s="1005">
        <f t="shared" si="142"/>
        <v>0</v>
      </c>
      <c r="W140" s="836">
        <f t="shared" si="143"/>
        <v>0</v>
      </c>
      <c r="X140" s="916">
        <f t="shared" si="144"/>
        <v>0</v>
      </c>
      <c r="Y140" s="873">
        <f t="shared" si="123"/>
        <v>0</v>
      </c>
      <c r="Z140" s="874">
        <f t="shared" si="124"/>
        <v>0</v>
      </c>
      <c r="AB140" s="891" t="s">
        <v>109</v>
      </c>
      <c r="AC140" s="1106"/>
      <c r="AD140" s="1098"/>
      <c r="AE140" s="860">
        <f>E133</f>
        <v>30</v>
      </c>
      <c r="AF140" s="1004">
        <f>F133</f>
        <v>24</v>
      </c>
      <c r="AG140" s="860"/>
      <c r="AH140" s="1022"/>
      <c r="AI140" s="860">
        <f t="shared" ref="AI140:AL147" si="145">AC140+AE140</f>
        <v>30</v>
      </c>
      <c r="AJ140" s="1005">
        <f t="shared" si="145"/>
        <v>24</v>
      </c>
      <c r="AK140" s="860">
        <f t="shared" si="145"/>
        <v>30</v>
      </c>
      <c r="AL140" s="916">
        <f t="shared" si="145"/>
        <v>24</v>
      </c>
      <c r="AM140" s="1071">
        <f t="shared" si="121"/>
        <v>30</v>
      </c>
      <c r="AN140" s="1082">
        <f t="shared" si="122"/>
        <v>24</v>
      </c>
      <c r="AQ140" s="205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</row>
    <row r="141" spans="1:62" ht="15" customHeight="1" thickBot="1">
      <c r="A141" s="98"/>
      <c r="B141" s="1208"/>
      <c r="C141" s="101"/>
      <c r="D141" s="183" t="s">
        <v>118</v>
      </c>
      <c r="E141" s="2745">
        <v>0.06</v>
      </c>
      <c r="F141" s="2797">
        <v>0.06</v>
      </c>
      <c r="G141" s="2392" t="s">
        <v>594</v>
      </c>
      <c r="H141" s="2810"/>
      <c r="I141" s="2868"/>
      <c r="J141" s="183" t="s">
        <v>77</v>
      </c>
      <c r="K141" s="224">
        <v>6.3</v>
      </c>
      <c r="L141" s="1207">
        <v>6.3</v>
      </c>
      <c r="M141" s="132"/>
      <c r="N141" s="408" t="s">
        <v>315</v>
      </c>
      <c r="O141" s="836">
        <f>AC169</f>
        <v>0</v>
      </c>
      <c r="P141" s="829">
        <f>AD169</f>
        <v>0</v>
      </c>
      <c r="Q141" s="836">
        <f t="shared" ref="Q141:T141" si="146">AE169</f>
        <v>0</v>
      </c>
      <c r="R141" s="916">
        <f t="shared" si="146"/>
        <v>0</v>
      </c>
      <c r="S141" s="836">
        <f t="shared" si="146"/>
        <v>0</v>
      </c>
      <c r="T141" s="1019">
        <f t="shared" si="146"/>
        <v>0</v>
      </c>
      <c r="U141" s="836">
        <f t="shared" si="141"/>
        <v>0</v>
      </c>
      <c r="V141" s="1005">
        <f t="shared" si="142"/>
        <v>0</v>
      </c>
      <c r="W141" s="836">
        <f t="shared" si="143"/>
        <v>0</v>
      </c>
      <c r="X141" s="916">
        <f t="shared" si="144"/>
        <v>0</v>
      </c>
      <c r="Y141" s="873">
        <f t="shared" si="123"/>
        <v>0</v>
      </c>
      <c r="Z141" s="874">
        <f t="shared" si="124"/>
        <v>0</v>
      </c>
      <c r="AB141" s="891" t="s">
        <v>79</v>
      </c>
      <c r="AC141" s="711"/>
      <c r="AD141" s="1098"/>
      <c r="AE141" s="860">
        <f>E136</f>
        <v>9.6</v>
      </c>
      <c r="AF141" s="1004">
        <f>F136</f>
        <v>8</v>
      </c>
      <c r="AG141" s="860"/>
      <c r="AH141" s="1022"/>
      <c r="AI141" s="860">
        <f t="shared" si="145"/>
        <v>9.6</v>
      </c>
      <c r="AJ141" s="1005">
        <f t="shared" si="145"/>
        <v>8</v>
      </c>
      <c r="AK141" s="860">
        <f t="shared" si="145"/>
        <v>9.6</v>
      </c>
      <c r="AL141" s="916">
        <f t="shared" si="145"/>
        <v>8</v>
      </c>
      <c r="AM141" s="1071">
        <f t="shared" si="121"/>
        <v>9.6</v>
      </c>
      <c r="AN141" s="1082">
        <f t="shared" si="122"/>
        <v>8</v>
      </c>
      <c r="AQ141" s="205"/>
      <c r="AW141" s="11"/>
      <c r="AX141" s="11"/>
      <c r="AY141" s="11"/>
      <c r="AZ141" s="11"/>
    </row>
    <row r="142" spans="1:62" ht="15.75" customHeight="1" thickBot="1">
      <c r="A142" s="98"/>
      <c r="B142" s="1208"/>
      <c r="C142" s="101"/>
      <c r="D142" s="183" t="s">
        <v>362</v>
      </c>
      <c r="E142" s="224">
        <v>2.94</v>
      </c>
      <c r="F142" s="1206"/>
      <c r="G142" s="2725" t="s">
        <v>88</v>
      </c>
      <c r="H142" s="156" t="s">
        <v>89</v>
      </c>
      <c r="I142" s="2701" t="s">
        <v>90</v>
      </c>
      <c r="J142" s="2697" t="s">
        <v>363</v>
      </c>
      <c r="K142" s="1660">
        <v>0.4</v>
      </c>
      <c r="L142" s="2869">
        <v>0.4</v>
      </c>
      <c r="M142" s="132"/>
      <c r="N142" s="872" t="s">
        <v>316</v>
      </c>
      <c r="O142" s="836">
        <f>AC173</f>
        <v>0</v>
      </c>
      <c r="P142" s="1023">
        <f>AD173</f>
        <v>0</v>
      </c>
      <c r="Q142" s="836">
        <f t="shared" ref="Q142:T142" si="147">AE173</f>
        <v>0</v>
      </c>
      <c r="R142" s="1005">
        <f t="shared" si="147"/>
        <v>0</v>
      </c>
      <c r="S142" s="836">
        <f t="shared" si="147"/>
        <v>0</v>
      </c>
      <c r="T142" s="1024">
        <f t="shared" si="147"/>
        <v>0</v>
      </c>
      <c r="U142" s="836">
        <f t="shared" si="141"/>
        <v>0</v>
      </c>
      <c r="V142" s="1005">
        <f t="shared" si="142"/>
        <v>0</v>
      </c>
      <c r="W142" s="836">
        <f t="shared" si="143"/>
        <v>0</v>
      </c>
      <c r="X142" s="916">
        <f t="shared" si="144"/>
        <v>0</v>
      </c>
      <c r="Y142" s="873">
        <f t="shared" si="123"/>
        <v>0</v>
      </c>
      <c r="Z142" s="874">
        <f t="shared" si="124"/>
        <v>0</v>
      </c>
      <c r="AB142" s="891" t="s">
        <v>64</v>
      </c>
      <c r="AC142" s="711"/>
      <c r="AD142" s="1098"/>
      <c r="AE142" s="860">
        <f>E134</f>
        <v>10</v>
      </c>
      <c r="AF142" s="1004">
        <f>F134</f>
        <v>8</v>
      </c>
      <c r="AG142" s="860">
        <f>E152</f>
        <v>18.850000000000001</v>
      </c>
      <c r="AH142" s="1022">
        <f>F152</f>
        <v>14.920999999999999</v>
      </c>
      <c r="AI142" s="860">
        <f t="shared" si="145"/>
        <v>10</v>
      </c>
      <c r="AJ142" s="1005">
        <f t="shared" si="145"/>
        <v>8</v>
      </c>
      <c r="AK142" s="860">
        <f t="shared" si="145"/>
        <v>28.85</v>
      </c>
      <c r="AL142" s="916">
        <f t="shared" si="145"/>
        <v>22.920999999999999</v>
      </c>
      <c r="AM142" s="1071">
        <f t="shared" si="121"/>
        <v>28.85</v>
      </c>
      <c r="AN142" s="1082">
        <f t="shared" si="122"/>
        <v>22.920999999999999</v>
      </c>
      <c r="AQ142" s="205"/>
      <c r="AW142" s="11"/>
      <c r="AX142" s="11"/>
      <c r="AY142" s="11"/>
      <c r="AZ142" s="11"/>
    </row>
    <row r="143" spans="1:62" ht="15.75" customHeight="1" thickBot="1">
      <c r="A143" s="98"/>
      <c r="B143" s="1208"/>
      <c r="C143" s="101"/>
      <c r="D143" s="2747" t="s">
        <v>650</v>
      </c>
      <c r="E143" s="1675"/>
      <c r="F143" s="1675"/>
      <c r="G143" s="183" t="s">
        <v>633</v>
      </c>
      <c r="H143" s="1634">
        <v>26.8</v>
      </c>
      <c r="I143" s="2372">
        <v>25</v>
      </c>
      <c r="J143" s="1667" t="s">
        <v>491</v>
      </c>
      <c r="K143" s="1190"/>
      <c r="L143" s="1191"/>
      <c r="M143" s="87"/>
      <c r="N143" s="872" t="s">
        <v>106</v>
      </c>
      <c r="O143" s="839"/>
      <c r="P143" s="1023"/>
      <c r="Q143" s="1105">
        <f>K132</f>
        <v>176.869</v>
      </c>
      <c r="R143" s="1028">
        <f>L132</f>
        <v>124</v>
      </c>
      <c r="S143" s="836"/>
      <c r="T143" s="1019"/>
      <c r="U143" s="836">
        <f t="shared" si="141"/>
        <v>176.869</v>
      </c>
      <c r="V143" s="1005">
        <f t="shared" si="142"/>
        <v>124</v>
      </c>
      <c r="W143" s="836">
        <f t="shared" si="143"/>
        <v>176.869</v>
      </c>
      <c r="X143" s="916">
        <f t="shared" si="144"/>
        <v>124</v>
      </c>
      <c r="Y143" s="873">
        <f t="shared" si="123"/>
        <v>176.869</v>
      </c>
      <c r="Z143" s="874">
        <f t="shared" si="124"/>
        <v>124</v>
      </c>
      <c r="AB143" s="891" t="s">
        <v>69</v>
      </c>
      <c r="AC143" s="711"/>
      <c r="AD143" s="1096"/>
      <c r="AE143" s="860">
        <f>E132</f>
        <v>41</v>
      </c>
      <c r="AF143" s="1004">
        <f>F132</f>
        <v>32</v>
      </c>
      <c r="AG143" s="860"/>
      <c r="AH143" s="1022"/>
      <c r="AI143" s="860">
        <f t="shared" si="145"/>
        <v>41</v>
      </c>
      <c r="AJ143" s="1005">
        <f t="shared" si="145"/>
        <v>32</v>
      </c>
      <c r="AK143" s="860">
        <f t="shared" si="145"/>
        <v>41</v>
      </c>
      <c r="AL143" s="916">
        <f t="shared" si="145"/>
        <v>32</v>
      </c>
      <c r="AM143" s="1071">
        <f t="shared" si="121"/>
        <v>41</v>
      </c>
      <c r="AN143" s="1082">
        <f t="shared" si="122"/>
        <v>32</v>
      </c>
      <c r="AQ143" s="205"/>
      <c r="AX143" s="11"/>
      <c r="AY143" s="11"/>
      <c r="AZ143" s="11"/>
    </row>
    <row r="144" spans="1:62" ht="18" customHeight="1" thickBot="1">
      <c r="A144" s="98"/>
      <c r="B144" s="2630"/>
      <c r="C144" s="101"/>
      <c r="D144" s="183" t="s">
        <v>651</v>
      </c>
      <c r="E144" s="224">
        <v>2.6</v>
      </c>
      <c r="F144" s="1209">
        <v>2</v>
      </c>
      <c r="G144" s="183" t="s">
        <v>367</v>
      </c>
      <c r="H144" s="1634">
        <v>7</v>
      </c>
      <c r="I144" s="2372">
        <v>7</v>
      </c>
      <c r="J144" s="1179" t="s">
        <v>88</v>
      </c>
      <c r="K144" s="156" t="s">
        <v>89</v>
      </c>
      <c r="L144" s="2701" t="s">
        <v>90</v>
      </c>
      <c r="M144" s="101"/>
      <c r="N144" s="872" t="s">
        <v>62</v>
      </c>
      <c r="O144" s="836"/>
      <c r="P144" s="829"/>
      <c r="Q144" s="836"/>
      <c r="R144" s="916"/>
      <c r="S144" s="836"/>
      <c r="T144" s="1019"/>
      <c r="U144" s="836">
        <f t="shared" si="141"/>
        <v>0</v>
      </c>
      <c r="V144" s="1005">
        <f t="shared" si="142"/>
        <v>0</v>
      </c>
      <c r="W144" s="836">
        <f t="shared" si="143"/>
        <v>0</v>
      </c>
      <c r="X144" s="916">
        <f t="shared" si="144"/>
        <v>0</v>
      </c>
      <c r="Y144" s="873">
        <f t="shared" si="123"/>
        <v>0</v>
      </c>
      <c r="Z144" s="874">
        <f t="shared" si="124"/>
        <v>0</v>
      </c>
      <c r="AB144" s="891" t="s">
        <v>113</v>
      </c>
      <c r="AC144" s="711"/>
      <c r="AD144" s="1099"/>
      <c r="AE144" s="860">
        <f>K145</f>
        <v>67.8</v>
      </c>
      <c r="AF144" s="1004">
        <f>L145</f>
        <v>60</v>
      </c>
      <c r="AG144" s="860"/>
      <c r="AH144" s="1022"/>
      <c r="AI144" s="860">
        <f t="shared" si="145"/>
        <v>67.8</v>
      </c>
      <c r="AJ144" s="1005">
        <f t="shared" si="145"/>
        <v>60</v>
      </c>
      <c r="AK144" s="860">
        <f t="shared" si="145"/>
        <v>67.8</v>
      </c>
      <c r="AL144" s="916">
        <f t="shared" si="145"/>
        <v>60</v>
      </c>
      <c r="AM144" s="1071">
        <f t="shared" si="121"/>
        <v>67.8</v>
      </c>
      <c r="AN144" s="1082">
        <f t="shared" si="122"/>
        <v>60</v>
      </c>
      <c r="AQ144" s="205"/>
      <c r="AX144" s="11"/>
      <c r="AY144" s="11"/>
      <c r="AZ144" s="11"/>
    </row>
    <row r="145" spans="1:52" ht="15" customHeight="1" thickBot="1">
      <c r="A145" s="1223" t="s">
        <v>292</v>
      </c>
      <c r="B145" s="1224"/>
      <c r="C145" s="2837">
        <f>SUM(C131:C140)</f>
        <v>845</v>
      </c>
      <c r="D145" s="2870" t="s">
        <v>652</v>
      </c>
      <c r="E145" s="2751"/>
      <c r="F145" s="2751"/>
      <c r="G145" s="1225" t="s">
        <v>362</v>
      </c>
      <c r="H145" s="2358">
        <v>190</v>
      </c>
      <c r="I145" s="2386">
        <v>190</v>
      </c>
      <c r="J145" s="1638" t="s">
        <v>113</v>
      </c>
      <c r="K145" s="2825">
        <v>67.8</v>
      </c>
      <c r="L145" s="2871">
        <v>60</v>
      </c>
      <c r="M145" s="101"/>
      <c r="N145" s="872" t="s">
        <v>57</v>
      </c>
      <c r="O145" s="836">
        <f>H124</f>
        <v>11</v>
      </c>
      <c r="P145" s="1135">
        <f>I124</f>
        <v>11</v>
      </c>
      <c r="Q145" s="1105">
        <f>K140</f>
        <v>28.44</v>
      </c>
      <c r="R145" s="1028">
        <f>L140</f>
        <v>27</v>
      </c>
      <c r="S145" s="836">
        <f>H153+E150</f>
        <v>28.200000000000003</v>
      </c>
      <c r="T145" s="1016">
        <f>I153+F150</f>
        <v>28.200000000000003</v>
      </c>
      <c r="U145" s="836">
        <f t="shared" si="141"/>
        <v>39.44</v>
      </c>
      <c r="V145" s="1005">
        <f t="shared" si="142"/>
        <v>38</v>
      </c>
      <c r="W145" s="836">
        <f t="shared" si="143"/>
        <v>56.64</v>
      </c>
      <c r="X145" s="916">
        <f t="shared" si="144"/>
        <v>55.2</v>
      </c>
      <c r="Y145" s="873">
        <f t="shared" si="123"/>
        <v>67.64</v>
      </c>
      <c r="Z145" s="874">
        <f t="shared" si="124"/>
        <v>66.2</v>
      </c>
      <c r="AB145" s="891" t="s">
        <v>452</v>
      </c>
      <c r="AC145" s="1104"/>
      <c r="AD145" s="2188"/>
      <c r="AE145" s="860"/>
      <c r="AF145" s="1004"/>
      <c r="AG145" s="860"/>
      <c r="AH145" s="1022"/>
      <c r="AI145" s="860">
        <f t="shared" si="145"/>
        <v>0</v>
      </c>
      <c r="AJ145" s="1005">
        <f t="shared" si="145"/>
        <v>0</v>
      </c>
      <c r="AK145" s="860">
        <f t="shared" si="145"/>
        <v>0</v>
      </c>
      <c r="AL145" s="916">
        <f t="shared" si="145"/>
        <v>0</v>
      </c>
      <c r="AM145" s="1071">
        <f t="shared" si="121"/>
        <v>0</v>
      </c>
      <c r="AN145" s="1082">
        <f t="shared" si="122"/>
        <v>0</v>
      </c>
      <c r="AQ145" s="205"/>
      <c r="AX145" s="11"/>
      <c r="AY145" s="11"/>
      <c r="AZ145" s="11"/>
    </row>
    <row r="146" spans="1:52" ht="15.75" customHeight="1" thickBot="1">
      <c r="A146" s="1683"/>
      <c r="B146" s="332" t="s">
        <v>199</v>
      </c>
      <c r="C146" s="1684"/>
      <c r="D146" s="2872" t="s">
        <v>829</v>
      </c>
      <c r="E146" s="1212"/>
      <c r="F146" s="1212"/>
      <c r="G146" s="2873"/>
      <c r="H146" s="2874"/>
      <c r="I146" s="2755"/>
      <c r="J146" s="2722" t="s">
        <v>577</v>
      </c>
      <c r="K146" s="2723"/>
      <c r="L146" s="2724"/>
      <c r="M146" s="1046"/>
      <c r="N146" s="872" t="s">
        <v>121</v>
      </c>
      <c r="O146" s="836"/>
      <c r="P146" s="829"/>
      <c r="Q146" s="836"/>
      <c r="R146" s="916"/>
      <c r="S146" s="836"/>
      <c r="T146" s="1019"/>
      <c r="U146" s="836">
        <f t="shared" si="141"/>
        <v>0</v>
      </c>
      <c r="V146" s="1005">
        <f t="shared" si="142"/>
        <v>0</v>
      </c>
      <c r="W146" s="836">
        <f t="shared" si="143"/>
        <v>0</v>
      </c>
      <c r="X146" s="916">
        <f t="shared" si="144"/>
        <v>0</v>
      </c>
      <c r="Y146" s="873">
        <f t="shared" si="123"/>
        <v>0</v>
      </c>
      <c r="Z146" s="881">
        <f t="shared" si="124"/>
        <v>0</v>
      </c>
      <c r="AB146" s="2262" t="s">
        <v>503</v>
      </c>
      <c r="AC146" s="858"/>
      <c r="AD146" s="1101"/>
      <c r="AE146" s="1354"/>
      <c r="AF146" s="1006"/>
      <c r="AG146" s="861"/>
      <c r="AH146" s="1103"/>
      <c r="AI146" s="861">
        <f t="shared" si="145"/>
        <v>0</v>
      </c>
      <c r="AJ146" s="1007">
        <f t="shared" si="145"/>
        <v>0</v>
      </c>
      <c r="AK146" s="861">
        <f t="shared" si="145"/>
        <v>0</v>
      </c>
      <c r="AL146" s="825">
        <f t="shared" si="145"/>
        <v>0</v>
      </c>
      <c r="AM146" s="1373">
        <f t="shared" si="121"/>
        <v>0</v>
      </c>
      <c r="AN146" s="1359">
        <f t="shared" si="122"/>
        <v>0</v>
      </c>
      <c r="AQ146" s="1422"/>
    </row>
    <row r="147" spans="1:52" ht="14.25" customHeight="1" thickBot="1">
      <c r="A147" s="2731" t="s">
        <v>584</v>
      </c>
      <c r="B147" s="240" t="s">
        <v>577</v>
      </c>
      <c r="C147" s="2875">
        <v>180</v>
      </c>
      <c r="D147" s="2876" t="s">
        <v>88</v>
      </c>
      <c r="E147" s="2703" t="s">
        <v>89</v>
      </c>
      <c r="F147" s="2866" t="s">
        <v>90</v>
      </c>
      <c r="G147" s="2725" t="s">
        <v>88</v>
      </c>
      <c r="H147" s="156" t="s">
        <v>89</v>
      </c>
      <c r="I147" s="2701" t="s">
        <v>90</v>
      </c>
      <c r="J147" s="2724" t="s">
        <v>88</v>
      </c>
      <c r="K147" s="156" t="s">
        <v>89</v>
      </c>
      <c r="L147" s="2701" t="s">
        <v>90</v>
      </c>
      <c r="M147" s="101"/>
      <c r="N147" s="872" t="s">
        <v>61</v>
      </c>
      <c r="O147" s="836">
        <f>E122</f>
        <v>126.373</v>
      </c>
      <c r="P147" s="829">
        <f>F122</f>
        <v>125</v>
      </c>
      <c r="Q147" s="836"/>
      <c r="R147" s="916"/>
      <c r="S147" s="836"/>
      <c r="T147" s="1019"/>
      <c r="U147" s="836">
        <f t="shared" si="141"/>
        <v>126.373</v>
      </c>
      <c r="V147" s="1005">
        <f t="shared" si="142"/>
        <v>125</v>
      </c>
      <c r="W147" s="836">
        <f t="shared" si="143"/>
        <v>0</v>
      </c>
      <c r="X147" s="916">
        <f t="shared" si="144"/>
        <v>0</v>
      </c>
      <c r="Y147" s="873">
        <f t="shared" si="123"/>
        <v>126.373</v>
      </c>
      <c r="Z147" s="881">
        <f t="shared" si="124"/>
        <v>125</v>
      </c>
      <c r="AB147" s="1352" t="s">
        <v>410</v>
      </c>
      <c r="AC147" s="1378">
        <f t="shared" ref="AC147:AF147" si="148">SUM(AC134:AC146)</f>
        <v>0</v>
      </c>
      <c r="AD147" s="1379">
        <f t="shared" si="148"/>
        <v>0</v>
      </c>
      <c r="AE147" s="2296">
        <f t="shared" si="148"/>
        <v>161</v>
      </c>
      <c r="AF147" s="1381">
        <f t="shared" si="148"/>
        <v>134</v>
      </c>
      <c r="AG147" s="1378">
        <f>SUM(AG134:AG146)</f>
        <v>18.850000000000001</v>
      </c>
      <c r="AH147" s="1355">
        <f>SUM(AH134:AH146)</f>
        <v>14.920999999999999</v>
      </c>
      <c r="AI147" s="1371">
        <f t="shared" si="145"/>
        <v>161</v>
      </c>
      <c r="AJ147" s="2263">
        <f t="shared" si="145"/>
        <v>134</v>
      </c>
      <c r="AK147" s="1371">
        <f t="shared" si="145"/>
        <v>179.85</v>
      </c>
      <c r="AL147" s="2264">
        <f t="shared" si="145"/>
        <v>148.92099999999999</v>
      </c>
      <c r="AM147" s="1386">
        <f t="shared" si="121"/>
        <v>179.85</v>
      </c>
      <c r="AN147" s="1083">
        <f t="shared" si="122"/>
        <v>148.92099999999999</v>
      </c>
      <c r="AQ147" s="198"/>
    </row>
    <row r="148" spans="1:52" ht="15.75" customHeight="1">
      <c r="A148" s="1553" t="s">
        <v>786</v>
      </c>
      <c r="B148" s="3328" t="s">
        <v>780</v>
      </c>
      <c r="C148" s="2741">
        <v>90</v>
      </c>
      <c r="D148" s="126" t="s">
        <v>782</v>
      </c>
      <c r="E148" s="2638">
        <v>21.14</v>
      </c>
      <c r="F148" s="2877">
        <v>21.14</v>
      </c>
      <c r="G148" s="2878" t="s">
        <v>776</v>
      </c>
      <c r="H148" s="2879">
        <v>0.16</v>
      </c>
      <c r="I148" s="2880">
        <v>0.16</v>
      </c>
      <c r="J148" s="126" t="s">
        <v>83</v>
      </c>
      <c r="K148" s="125">
        <v>0.5</v>
      </c>
      <c r="L148" s="1153">
        <v>0.5</v>
      </c>
      <c r="M148" s="101"/>
      <c r="N148" s="872" t="s">
        <v>334</v>
      </c>
      <c r="O148" s="836"/>
      <c r="P148" s="829"/>
      <c r="Q148" s="836"/>
      <c r="R148" s="916"/>
      <c r="S148" s="836"/>
      <c r="T148" s="1019"/>
      <c r="U148" s="836">
        <f t="shared" si="141"/>
        <v>0</v>
      </c>
      <c r="V148" s="1005">
        <f t="shared" si="142"/>
        <v>0</v>
      </c>
      <c r="W148" s="836">
        <f t="shared" si="143"/>
        <v>0</v>
      </c>
      <c r="X148" s="916">
        <f t="shared" si="144"/>
        <v>0</v>
      </c>
      <c r="Y148" s="873">
        <f t="shared" si="123"/>
        <v>0</v>
      </c>
      <c r="Z148" s="881">
        <f t="shared" si="124"/>
        <v>0</v>
      </c>
      <c r="AB148" s="1330" t="s">
        <v>426</v>
      </c>
      <c r="AC148" s="2306"/>
      <c r="AD148" s="2307"/>
      <c r="AE148" s="1332"/>
      <c r="AF148" s="1333"/>
      <c r="AG148" s="1332"/>
      <c r="AH148" s="2308"/>
      <c r="AQ148" s="101"/>
    </row>
    <row r="149" spans="1:52" ht="18" customHeight="1">
      <c r="A149" s="1230" t="s">
        <v>448</v>
      </c>
      <c r="B149" s="3329" t="s">
        <v>938</v>
      </c>
      <c r="C149" s="2834">
        <v>20</v>
      </c>
      <c r="D149" s="2603" t="s">
        <v>76</v>
      </c>
      <c r="E149" s="238">
        <v>45.253999999999998</v>
      </c>
      <c r="F149" s="2604"/>
      <c r="G149" s="2881" t="s">
        <v>785</v>
      </c>
      <c r="H149" s="1675"/>
      <c r="I149" s="2882"/>
      <c r="J149" s="184" t="s">
        <v>76</v>
      </c>
      <c r="K149" s="2883">
        <v>59.4</v>
      </c>
      <c r="L149" s="1219"/>
      <c r="M149" s="87"/>
      <c r="N149" s="872" t="s">
        <v>63</v>
      </c>
      <c r="O149" s="836">
        <f>H122</f>
        <v>3.75</v>
      </c>
      <c r="P149" s="1023">
        <f>I122</f>
        <v>3.75</v>
      </c>
      <c r="Q149" s="836">
        <f>H137</f>
        <v>5</v>
      </c>
      <c r="R149" s="916">
        <f>I137</f>
        <v>5</v>
      </c>
      <c r="S149" s="836"/>
      <c r="T149" s="1019"/>
      <c r="U149" s="836">
        <f t="shared" si="141"/>
        <v>8.75</v>
      </c>
      <c r="V149" s="1005">
        <f t="shared" si="142"/>
        <v>8.75</v>
      </c>
      <c r="W149" s="836">
        <f t="shared" si="143"/>
        <v>5</v>
      </c>
      <c r="X149" s="916">
        <f t="shared" si="144"/>
        <v>5</v>
      </c>
      <c r="Y149" s="873">
        <f t="shared" si="123"/>
        <v>8.75</v>
      </c>
      <c r="Z149" s="881">
        <f t="shared" si="124"/>
        <v>8.75</v>
      </c>
      <c r="AB149" s="891" t="s">
        <v>114</v>
      </c>
      <c r="AC149" s="1321"/>
      <c r="AD149" s="1096"/>
      <c r="AE149" s="860"/>
      <c r="AF149" s="1004"/>
      <c r="AG149" s="860"/>
      <c r="AH149" s="1022"/>
      <c r="AI149" s="860">
        <f t="shared" ref="AI149:AL153" si="149">AC149+AE149</f>
        <v>0</v>
      </c>
      <c r="AJ149" s="1005">
        <f t="shared" si="149"/>
        <v>0</v>
      </c>
      <c r="AK149" s="860">
        <f t="shared" si="149"/>
        <v>0</v>
      </c>
      <c r="AL149" s="916">
        <f t="shared" si="149"/>
        <v>0</v>
      </c>
      <c r="AM149" s="1071">
        <f t="shared" ref="AM149:AN157" si="150">AC149+AE149+AG149</f>
        <v>0</v>
      </c>
      <c r="AN149" s="1082">
        <f t="shared" si="150"/>
        <v>0</v>
      </c>
      <c r="AQ149" s="205"/>
    </row>
    <row r="150" spans="1:52" ht="16.5" customHeight="1">
      <c r="A150" s="186" t="s">
        <v>9</v>
      </c>
      <c r="B150" s="240" t="s">
        <v>317</v>
      </c>
      <c r="C150" s="2759">
        <v>20</v>
      </c>
      <c r="D150" s="183" t="s">
        <v>75</v>
      </c>
      <c r="E150" s="224">
        <v>24.6</v>
      </c>
      <c r="F150" s="1189">
        <v>24.6</v>
      </c>
      <c r="G150" s="728" t="s">
        <v>77</v>
      </c>
      <c r="H150" s="2884">
        <v>3</v>
      </c>
      <c r="I150" s="2885">
        <v>3</v>
      </c>
      <c r="J150" s="1630" t="s">
        <v>608</v>
      </c>
      <c r="K150" s="1631"/>
      <c r="L150" s="1632"/>
      <c r="M150" s="87"/>
      <c r="N150" s="872" t="s">
        <v>77</v>
      </c>
      <c r="O150" s="1134">
        <f>E127</f>
        <v>3</v>
      </c>
      <c r="P150" s="1023">
        <f>F127</f>
        <v>3</v>
      </c>
      <c r="Q150" s="836">
        <f>K141+K135</f>
        <v>9.64</v>
      </c>
      <c r="R150" s="1005">
        <f>L141+L135</f>
        <v>9.64</v>
      </c>
      <c r="S150" s="836">
        <f>E153+H150</f>
        <v>4.57</v>
      </c>
      <c r="T150" s="1024">
        <f>F153+I150</f>
        <v>4.57</v>
      </c>
      <c r="U150" s="836">
        <f t="shared" si="141"/>
        <v>12.64</v>
      </c>
      <c r="V150" s="1005">
        <f t="shared" si="142"/>
        <v>12.64</v>
      </c>
      <c r="W150" s="836">
        <f t="shared" si="143"/>
        <v>14.21</v>
      </c>
      <c r="X150" s="916">
        <f t="shared" si="144"/>
        <v>14.21</v>
      </c>
      <c r="Y150" s="873">
        <f t="shared" si="123"/>
        <v>17.21</v>
      </c>
      <c r="Z150" s="881">
        <f t="shared" si="124"/>
        <v>17.21</v>
      </c>
      <c r="AB150" s="891" t="s">
        <v>112</v>
      </c>
      <c r="AC150" s="1321"/>
      <c r="AD150" s="1096"/>
      <c r="AE150" s="860"/>
      <c r="AF150" s="1004"/>
      <c r="AG150" s="860"/>
      <c r="AH150" s="1022"/>
      <c r="AI150" s="860">
        <f t="shared" si="149"/>
        <v>0</v>
      </c>
      <c r="AJ150" s="1005">
        <f t="shared" si="149"/>
        <v>0</v>
      </c>
      <c r="AK150" s="860">
        <f t="shared" si="149"/>
        <v>0</v>
      </c>
      <c r="AL150" s="916">
        <f t="shared" si="149"/>
        <v>0</v>
      </c>
      <c r="AM150" s="1071">
        <f t="shared" si="150"/>
        <v>0</v>
      </c>
      <c r="AN150" s="1082">
        <f t="shared" si="150"/>
        <v>0</v>
      </c>
      <c r="AQ150" s="205"/>
    </row>
    <row r="151" spans="1:52" ht="15" customHeight="1">
      <c r="A151" s="98"/>
      <c r="B151" s="1208"/>
      <c r="C151" s="101"/>
      <c r="D151" s="2747" t="s">
        <v>783</v>
      </c>
      <c r="E151" s="101"/>
      <c r="F151" s="101"/>
      <c r="G151" s="2882"/>
      <c r="H151" s="1631"/>
      <c r="I151" s="1631"/>
      <c r="J151" s="184" t="s">
        <v>388</v>
      </c>
      <c r="K151" s="224">
        <v>11.445</v>
      </c>
      <c r="L151" s="226">
        <v>10.5</v>
      </c>
      <c r="M151" s="87"/>
      <c r="N151" s="872" t="s">
        <v>81</v>
      </c>
      <c r="O151" s="1105"/>
      <c r="P151" s="1023"/>
      <c r="Q151" s="836">
        <f>E140+K134</f>
        <v>5.4</v>
      </c>
      <c r="R151" s="916">
        <f>F140+L134</f>
        <v>5.4</v>
      </c>
      <c r="S151" s="836"/>
      <c r="T151" s="1019"/>
      <c r="U151" s="836">
        <f t="shared" si="141"/>
        <v>5.4</v>
      </c>
      <c r="V151" s="1005">
        <f t="shared" si="142"/>
        <v>5.4</v>
      </c>
      <c r="W151" s="836">
        <f t="shared" si="143"/>
        <v>5.4</v>
      </c>
      <c r="X151" s="916">
        <f t="shared" si="144"/>
        <v>5.4</v>
      </c>
      <c r="Y151" s="873">
        <f t="shared" si="123"/>
        <v>5.4</v>
      </c>
      <c r="Z151" s="881">
        <f t="shared" si="124"/>
        <v>5.4</v>
      </c>
      <c r="AB151" s="891" t="s">
        <v>110</v>
      </c>
      <c r="AC151" s="1321"/>
      <c r="AD151" s="1099"/>
      <c r="AE151" s="860"/>
      <c r="AF151" s="1004"/>
      <c r="AG151" s="860"/>
      <c r="AH151" s="1022"/>
      <c r="AI151" s="860">
        <f t="shared" si="149"/>
        <v>0</v>
      </c>
      <c r="AJ151" s="1005">
        <f t="shared" si="149"/>
        <v>0</v>
      </c>
      <c r="AK151" s="860">
        <f t="shared" si="149"/>
        <v>0</v>
      </c>
      <c r="AL151" s="916">
        <f t="shared" si="149"/>
        <v>0</v>
      </c>
      <c r="AM151" s="1071">
        <f t="shared" si="150"/>
        <v>0</v>
      </c>
      <c r="AN151" s="1082">
        <f t="shared" si="150"/>
        <v>0</v>
      </c>
      <c r="AQ151" s="205"/>
    </row>
    <row r="152" spans="1:52" ht="17.25" customHeight="1">
      <c r="A152" s="98"/>
      <c r="B152" s="1208"/>
      <c r="C152" s="101"/>
      <c r="D152" s="2697" t="s">
        <v>64</v>
      </c>
      <c r="E152" s="2745">
        <v>18.850000000000001</v>
      </c>
      <c r="F152" s="2749">
        <v>14.920999999999999</v>
      </c>
      <c r="G152" s="1146" t="s">
        <v>827</v>
      </c>
      <c r="H152" s="1631"/>
      <c r="I152" s="1631"/>
      <c r="J152" s="2886" t="s">
        <v>367</v>
      </c>
      <c r="K152" s="224">
        <v>6.3</v>
      </c>
      <c r="L152" s="1207">
        <v>6.3</v>
      </c>
      <c r="M152" s="87"/>
      <c r="N152" s="575" t="s">
        <v>125</v>
      </c>
      <c r="O152" s="1109">
        <f>P152/1000/0.04</f>
        <v>0.1875</v>
      </c>
      <c r="P152" s="1023">
        <f>F125</f>
        <v>7.5</v>
      </c>
      <c r="Q152" s="836"/>
      <c r="R152" s="1005"/>
      <c r="S152" s="839">
        <f>T152/1000/0.04</f>
        <v>4.4999999999999998E-2</v>
      </c>
      <c r="T152" s="1024">
        <f>F155</f>
        <v>1.8</v>
      </c>
      <c r="U152" s="836">
        <f t="shared" si="141"/>
        <v>0.1875</v>
      </c>
      <c r="V152" s="1005">
        <f t="shared" si="142"/>
        <v>7.5</v>
      </c>
      <c r="W152" s="836">
        <f t="shared" si="143"/>
        <v>4.4999999999999998E-2</v>
      </c>
      <c r="X152" s="916">
        <f t="shared" si="144"/>
        <v>1.8</v>
      </c>
      <c r="Y152" s="873">
        <f t="shared" si="123"/>
        <v>0.23249999999999998</v>
      </c>
      <c r="Z152" s="881">
        <f t="shared" si="124"/>
        <v>9.3000000000000007</v>
      </c>
      <c r="AB152" s="891" t="s">
        <v>322</v>
      </c>
      <c r="AC152" s="1321"/>
      <c r="AD152" s="1100"/>
      <c r="AE152" s="860"/>
      <c r="AF152" s="1004"/>
      <c r="AG152" s="860"/>
      <c r="AH152" s="1022"/>
      <c r="AI152" s="860">
        <f t="shared" si="149"/>
        <v>0</v>
      </c>
      <c r="AJ152" s="1005">
        <f t="shared" si="149"/>
        <v>0</v>
      </c>
      <c r="AK152" s="860">
        <f t="shared" si="149"/>
        <v>0</v>
      </c>
      <c r="AL152" s="916">
        <f t="shared" si="149"/>
        <v>0</v>
      </c>
      <c r="AM152" s="1071">
        <f t="shared" si="150"/>
        <v>0</v>
      </c>
      <c r="AN152" s="1082">
        <f t="shared" si="150"/>
        <v>0</v>
      </c>
      <c r="AQ152" s="205"/>
    </row>
    <row r="153" spans="1:52" ht="17.25" customHeight="1" thickBot="1">
      <c r="A153" s="98"/>
      <c r="B153" s="1208"/>
      <c r="C153" s="101"/>
      <c r="D153" s="183" t="s">
        <v>77</v>
      </c>
      <c r="E153" s="250">
        <v>1.57</v>
      </c>
      <c r="F153" s="2887">
        <v>1.57</v>
      </c>
      <c r="G153" s="240" t="s">
        <v>75</v>
      </c>
      <c r="H153" s="224">
        <v>3.6</v>
      </c>
      <c r="I153" s="1189">
        <v>3.6</v>
      </c>
      <c r="J153" s="2603" t="s">
        <v>76</v>
      </c>
      <c r="K153" s="238">
        <v>130</v>
      </c>
      <c r="L153" s="244">
        <v>130</v>
      </c>
      <c r="M153" s="87"/>
      <c r="N153" s="872" t="s">
        <v>48</v>
      </c>
      <c r="O153" s="1105">
        <f>E124+H129+K124</f>
        <v>17.96</v>
      </c>
      <c r="P153" s="1023">
        <f>F124+I129+L124</f>
        <v>17.96</v>
      </c>
      <c r="Q153" s="1105">
        <f>H144+H132</f>
        <v>9</v>
      </c>
      <c r="R153" s="1005">
        <f>I144+I132</f>
        <v>9</v>
      </c>
      <c r="S153" s="836">
        <f>H156+K152</f>
        <v>7.9</v>
      </c>
      <c r="T153" s="1016">
        <f>I156+L152</f>
        <v>7.9</v>
      </c>
      <c r="U153" s="836">
        <f t="shared" si="141"/>
        <v>26.96</v>
      </c>
      <c r="V153" s="1005">
        <f t="shared" si="142"/>
        <v>26.96</v>
      </c>
      <c r="W153" s="836">
        <f t="shared" si="143"/>
        <v>16.899999999999999</v>
      </c>
      <c r="X153" s="916">
        <f t="shared" si="144"/>
        <v>16.899999999999999</v>
      </c>
      <c r="Y153" s="873">
        <f t="shared" si="123"/>
        <v>34.86</v>
      </c>
      <c r="Z153" s="881">
        <f t="shared" si="124"/>
        <v>34.86</v>
      </c>
      <c r="AB153" s="2262" t="s">
        <v>85</v>
      </c>
      <c r="AC153" s="2266"/>
      <c r="AD153" s="2267"/>
      <c r="AE153" s="1354">
        <f>E138</f>
        <v>6</v>
      </c>
      <c r="AF153" s="1006">
        <f>F138</f>
        <v>6</v>
      </c>
      <c r="AG153" s="861"/>
      <c r="AH153" s="1103"/>
      <c r="AI153" s="861">
        <f t="shared" si="149"/>
        <v>6</v>
      </c>
      <c r="AJ153" s="1007">
        <f t="shared" si="149"/>
        <v>6</v>
      </c>
      <c r="AK153" s="861">
        <f t="shared" si="149"/>
        <v>6</v>
      </c>
      <c r="AL153" s="825">
        <f t="shared" si="149"/>
        <v>6</v>
      </c>
      <c r="AM153" s="1358">
        <f t="shared" si="150"/>
        <v>6</v>
      </c>
      <c r="AN153" s="1359">
        <f t="shared" si="150"/>
        <v>6</v>
      </c>
      <c r="AQ153" s="106"/>
    </row>
    <row r="154" spans="1:52" ht="16.5" customHeight="1" thickBot="1">
      <c r="A154" s="98"/>
      <c r="B154" s="1208"/>
      <c r="C154" s="101"/>
      <c r="D154" s="2747" t="s">
        <v>784</v>
      </c>
      <c r="E154" s="101"/>
      <c r="F154" s="101"/>
      <c r="G154" s="240" t="s">
        <v>828</v>
      </c>
      <c r="H154" s="2745">
        <v>16</v>
      </c>
      <c r="I154" s="2749">
        <v>16</v>
      </c>
      <c r="J154" s="2705"/>
      <c r="K154" s="2706"/>
      <c r="L154" s="2707"/>
      <c r="M154" s="87"/>
      <c r="N154" s="872" t="s">
        <v>859</v>
      </c>
      <c r="O154" s="836">
        <f>K129</f>
        <v>25</v>
      </c>
      <c r="P154" s="1023">
        <f>L129</f>
        <v>25</v>
      </c>
      <c r="Q154" s="836"/>
      <c r="R154" s="916"/>
      <c r="S154" s="836"/>
      <c r="T154" s="1019"/>
      <c r="U154" s="836">
        <f t="shared" si="141"/>
        <v>25</v>
      </c>
      <c r="V154" s="1005">
        <f t="shared" si="142"/>
        <v>25</v>
      </c>
      <c r="W154" s="836">
        <f t="shared" si="143"/>
        <v>0</v>
      </c>
      <c r="X154" s="916">
        <f t="shared" si="144"/>
        <v>0</v>
      </c>
      <c r="Y154" s="873">
        <f t="shared" si="123"/>
        <v>25</v>
      </c>
      <c r="Z154" s="881">
        <f t="shared" si="124"/>
        <v>25</v>
      </c>
      <c r="AB154" s="1352" t="s">
        <v>411</v>
      </c>
      <c r="AC154" s="2265">
        <f t="shared" ref="AC154:AG154" si="151">SUM(AC149:AC153)</f>
        <v>0</v>
      </c>
      <c r="AD154" s="1355">
        <f t="shared" si="151"/>
        <v>0</v>
      </c>
      <c r="AE154" s="1378">
        <f>SUM(AE149:AE153)</f>
        <v>6</v>
      </c>
      <c r="AF154" s="1355">
        <f t="shared" si="151"/>
        <v>6</v>
      </c>
      <c r="AG154" s="1378">
        <f t="shared" si="151"/>
        <v>0</v>
      </c>
      <c r="AH154" s="1355">
        <f>SUM(AH149:AH153)</f>
        <v>0</v>
      </c>
      <c r="AI154" s="1371">
        <f t="shared" ref="AI154" si="152">AC154+AE154</f>
        <v>6</v>
      </c>
      <c r="AJ154" s="2263">
        <f t="shared" ref="AJ154" si="153">AD154+AF154</f>
        <v>6</v>
      </c>
      <c r="AK154" s="1371">
        <f t="shared" ref="AK154:AK157" si="154">AE154+AG154</f>
        <v>6</v>
      </c>
      <c r="AL154" s="2264">
        <f t="shared" ref="AL154:AL155" si="155">AF154+AH154</f>
        <v>6</v>
      </c>
      <c r="AM154" s="1386">
        <f t="shared" si="150"/>
        <v>6</v>
      </c>
      <c r="AN154" s="1083">
        <f t="shared" si="150"/>
        <v>6</v>
      </c>
      <c r="AQ154" s="198"/>
    </row>
    <row r="155" spans="1:52" ht="13.5" customHeight="1" thickBot="1">
      <c r="A155" s="98"/>
      <c r="B155" s="1208"/>
      <c r="C155" s="101"/>
      <c r="D155" s="183" t="s">
        <v>135</v>
      </c>
      <c r="E155" s="2888" t="s">
        <v>781</v>
      </c>
      <c r="F155" s="1204">
        <v>1.8</v>
      </c>
      <c r="G155" s="1222" t="s">
        <v>803</v>
      </c>
      <c r="H155" s="225">
        <v>1</v>
      </c>
      <c r="I155" s="1189">
        <v>1</v>
      </c>
      <c r="J155" s="98"/>
      <c r="K155" s="101"/>
      <c r="L155" s="97"/>
      <c r="M155" s="87"/>
      <c r="N155" s="872" t="s">
        <v>331</v>
      </c>
      <c r="O155" s="836">
        <f>K121</f>
        <v>0.85</v>
      </c>
      <c r="P155" s="829">
        <f>L121</f>
        <v>0.85</v>
      </c>
      <c r="Q155" s="836"/>
      <c r="R155" s="916"/>
      <c r="S155" s="836">
        <f>K148</f>
        <v>0.5</v>
      </c>
      <c r="T155" s="1019">
        <f>L148</f>
        <v>0.5</v>
      </c>
      <c r="U155" s="836">
        <f t="shared" si="141"/>
        <v>0.85</v>
      </c>
      <c r="V155" s="1005">
        <f t="shared" si="142"/>
        <v>0.85</v>
      </c>
      <c r="W155" s="836">
        <f t="shared" si="143"/>
        <v>0.5</v>
      </c>
      <c r="X155" s="916">
        <f t="shared" si="144"/>
        <v>0.5</v>
      </c>
      <c r="Y155" s="873">
        <f t="shared" si="123"/>
        <v>1.35</v>
      </c>
      <c r="Z155" s="881">
        <f t="shared" si="124"/>
        <v>1.35</v>
      </c>
      <c r="AB155" s="2268" t="s">
        <v>412</v>
      </c>
      <c r="AC155" s="2269">
        <f>AC147+AC154</f>
        <v>0</v>
      </c>
      <c r="AD155" s="2270">
        <f>AD147+AD154</f>
        <v>0</v>
      </c>
      <c r="AE155" s="2269">
        <f t="shared" ref="AE155" si="156">AE147+AE154</f>
        <v>167</v>
      </c>
      <c r="AF155" s="2271">
        <f>AF147+AF154</f>
        <v>140</v>
      </c>
      <c r="AG155" s="2269">
        <f>AG147+AG154</f>
        <v>18.850000000000001</v>
      </c>
      <c r="AH155" s="2272">
        <f>AH147+AH154</f>
        <v>14.920999999999999</v>
      </c>
      <c r="AI155" s="2273">
        <f>AC155+AE155</f>
        <v>167</v>
      </c>
      <c r="AJ155" s="2274">
        <f>AD155+AF155</f>
        <v>140</v>
      </c>
      <c r="AK155" s="2273">
        <f t="shared" si="154"/>
        <v>185.85</v>
      </c>
      <c r="AL155" s="2275">
        <f t="shared" si="155"/>
        <v>154.92099999999999</v>
      </c>
      <c r="AM155" s="2273">
        <f t="shared" si="150"/>
        <v>185.85</v>
      </c>
      <c r="AN155" s="2276">
        <f t="shared" si="150"/>
        <v>154.92099999999999</v>
      </c>
      <c r="AQ155" s="121"/>
    </row>
    <row r="156" spans="1:52" ht="16.5" customHeight="1" thickBot="1">
      <c r="A156" s="1223" t="s">
        <v>293</v>
      </c>
      <c r="B156" s="1224"/>
      <c r="C156" s="2837">
        <f>SUM(C147:C150)</f>
        <v>310</v>
      </c>
      <c r="D156" s="1659" t="s">
        <v>383</v>
      </c>
      <c r="E156" s="2838">
        <v>2.7</v>
      </c>
      <c r="F156" s="2839">
        <v>2.7</v>
      </c>
      <c r="G156" s="1278" t="s">
        <v>48</v>
      </c>
      <c r="H156" s="2838">
        <v>1.6</v>
      </c>
      <c r="I156" s="2839">
        <v>1.6</v>
      </c>
      <c r="J156" s="1210"/>
      <c r="K156" s="1212"/>
      <c r="L156" s="2755"/>
      <c r="M156" s="87"/>
      <c r="N156" s="872" t="s">
        <v>120</v>
      </c>
      <c r="O156" s="836"/>
      <c r="P156" s="829"/>
      <c r="Q156" s="836"/>
      <c r="R156" s="916"/>
      <c r="S156" s="836">
        <f>H155</f>
        <v>1</v>
      </c>
      <c r="T156" s="1019">
        <f>I155</f>
        <v>1</v>
      </c>
      <c r="U156" s="836">
        <f t="shared" si="141"/>
        <v>0</v>
      </c>
      <c r="V156" s="1005">
        <f t="shared" si="142"/>
        <v>0</v>
      </c>
      <c r="W156" s="836">
        <f t="shared" si="143"/>
        <v>1</v>
      </c>
      <c r="X156" s="916">
        <f t="shared" si="144"/>
        <v>1</v>
      </c>
      <c r="Y156" s="873">
        <f t="shared" si="123"/>
        <v>1</v>
      </c>
      <c r="Z156" s="881">
        <f t="shared" si="124"/>
        <v>1</v>
      </c>
      <c r="AB156" s="2287" t="s">
        <v>358</v>
      </c>
      <c r="AC156" s="2183"/>
      <c r="AD156" s="2288"/>
      <c r="AE156" s="2289"/>
      <c r="AF156" s="2300"/>
      <c r="AG156" s="2301"/>
      <c r="AH156" s="2302"/>
      <c r="AI156" s="2303">
        <f>AC156+AE156</f>
        <v>0</v>
      </c>
      <c r="AJ156" s="945">
        <f>AD156+AF156</f>
        <v>0</v>
      </c>
      <c r="AK156" s="2292">
        <f t="shared" si="154"/>
        <v>0</v>
      </c>
      <c r="AL156" s="946">
        <f>AF156+AH156</f>
        <v>0</v>
      </c>
      <c r="AM156" s="2304">
        <f t="shared" si="150"/>
        <v>0</v>
      </c>
      <c r="AN156" s="2305">
        <f t="shared" si="150"/>
        <v>0</v>
      </c>
      <c r="AQ156" s="93"/>
    </row>
    <row r="157" spans="1:52" ht="14.25" customHeight="1">
      <c r="A157" s="101"/>
      <c r="B157" s="96"/>
      <c r="C157" s="101"/>
      <c r="D157" s="87"/>
      <c r="E157" s="87"/>
      <c r="F157" s="87"/>
      <c r="G157" s="101"/>
      <c r="H157" s="87"/>
      <c r="I157" s="87"/>
      <c r="J157" s="87"/>
      <c r="K157" s="87"/>
      <c r="L157" s="87"/>
      <c r="M157" s="87"/>
      <c r="N157" s="872" t="s">
        <v>119</v>
      </c>
      <c r="O157" s="836"/>
      <c r="P157" s="829"/>
      <c r="Q157" s="836"/>
      <c r="R157" s="916"/>
      <c r="S157" s="836"/>
      <c r="T157" s="1019"/>
      <c r="U157" s="836">
        <f t="shared" si="141"/>
        <v>0</v>
      </c>
      <c r="V157" s="1005">
        <f t="shared" si="142"/>
        <v>0</v>
      </c>
      <c r="W157" s="836">
        <f t="shared" si="143"/>
        <v>0</v>
      </c>
      <c r="X157" s="916">
        <f t="shared" si="144"/>
        <v>0</v>
      </c>
      <c r="Y157" s="873">
        <f t="shared" si="123"/>
        <v>0</v>
      </c>
      <c r="Z157" s="881">
        <f t="shared" si="124"/>
        <v>0</v>
      </c>
      <c r="AB157" s="1325" t="s">
        <v>304</v>
      </c>
      <c r="AC157" s="1326"/>
      <c r="AD157" s="2282"/>
      <c r="AE157" s="857"/>
      <c r="AF157" s="2297"/>
      <c r="AG157" s="857"/>
      <c r="AH157" s="2298"/>
      <c r="AI157" s="2299">
        <f>AC157+AE157</f>
        <v>0</v>
      </c>
      <c r="AJ157" s="2284">
        <f t="shared" ref="AJ157" si="157">AD157+AF157</f>
        <v>0</v>
      </c>
      <c r="AK157" s="859">
        <f t="shared" si="154"/>
        <v>0</v>
      </c>
      <c r="AL157" s="2285">
        <f t="shared" ref="AL157" si="158">AF157+AH157</f>
        <v>0</v>
      </c>
      <c r="AM157" s="2286">
        <f t="shared" si="150"/>
        <v>0</v>
      </c>
      <c r="AN157" s="900">
        <f t="shared" si="150"/>
        <v>0</v>
      </c>
      <c r="AQ157" s="95"/>
    </row>
    <row r="158" spans="1:52" ht="17.25" customHeight="1">
      <c r="A158" s="1616"/>
      <c r="B158" s="87"/>
      <c r="C158" s="91"/>
      <c r="D158" s="198"/>
      <c r="E158" s="267"/>
      <c r="F158" s="134"/>
      <c r="G158" s="140"/>
      <c r="H158" s="140"/>
      <c r="I158" s="96"/>
      <c r="J158" s="95"/>
      <c r="K158" s="138"/>
      <c r="L158" s="87"/>
      <c r="M158" s="87"/>
      <c r="N158" s="872" t="s">
        <v>72</v>
      </c>
      <c r="O158" s="836"/>
      <c r="P158" s="829"/>
      <c r="Q158" s="836"/>
      <c r="R158" s="916"/>
      <c r="S158" s="836"/>
      <c r="T158" s="1019"/>
      <c r="U158" s="836">
        <f t="shared" si="141"/>
        <v>0</v>
      </c>
      <c r="V158" s="1005">
        <f t="shared" si="142"/>
        <v>0</v>
      </c>
      <c r="W158" s="836">
        <f t="shared" si="143"/>
        <v>0</v>
      </c>
      <c r="X158" s="916">
        <f t="shared" si="144"/>
        <v>0</v>
      </c>
      <c r="Y158" s="873">
        <f t="shared" si="123"/>
        <v>0</v>
      </c>
      <c r="Z158" s="881">
        <f t="shared" si="124"/>
        <v>0</v>
      </c>
      <c r="AB158" s="917" t="s">
        <v>305</v>
      </c>
      <c r="AC158" s="918">
        <f>K127</f>
        <v>158.9</v>
      </c>
      <c r="AD158" s="2256">
        <f>L127</f>
        <v>140</v>
      </c>
      <c r="AE158" s="711"/>
      <c r="AF158" s="920"/>
      <c r="AG158" s="860">
        <f>K151</f>
        <v>11.445</v>
      </c>
      <c r="AH158" s="921">
        <f>L151</f>
        <v>10.5</v>
      </c>
      <c r="AI158" s="860">
        <f t="shared" ref="AI158:AL160" si="159">AC158+AE158</f>
        <v>158.9</v>
      </c>
      <c r="AJ158" s="922">
        <f t="shared" si="159"/>
        <v>140</v>
      </c>
      <c r="AK158" s="860">
        <f t="shared" si="159"/>
        <v>11.445</v>
      </c>
      <c r="AL158" s="923">
        <f t="shared" si="159"/>
        <v>10.5</v>
      </c>
      <c r="AM158" s="894">
        <f t="shared" ref="AM158:AM173" si="160">AC158+AE158+AG158</f>
        <v>170.345</v>
      </c>
      <c r="AN158" s="895">
        <f t="shared" ref="AN158:AN173" si="161">AD158+AF158+AH158</f>
        <v>150.5</v>
      </c>
      <c r="AQ158" s="99"/>
    </row>
    <row r="159" spans="1:52" ht="15" customHeight="1">
      <c r="A159" s="2790"/>
      <c r="B159" s="1503"/>
      <c r="C159" s="106"/>
      <c r="D159" s="211"/>
      <c r="E159" s="191"/>
      <c r="F159" s="134"/>
      <c r="G159" s="140"/>
      <c r="H159" s="140"/>
      <c r="I159" s="3118"/>
      <c r="J159" s="101"/>
      <c r="K159" s="101"/>
      <c r="L159" s="87"/>
      <c r="M159" s="87"/>
      <c r="N159" s="408" t="s">
        <v>332</v>
      </c>
      <c r="O159" s="836">
        <f>E126</f>
        <v>0.38</v>
      </c>
      <c r="P159" s="829">
        <f>F126</f>
        <v>0.38</v>
      </c>
      <c r="Q159" s="836">
        <f>H133+K136+K142</f>
        <v>1.1499999999999999</v>
      </c>
      <c r="R159" s="916">
        <f>I133+L136+L142</f>
        <v>1.1499999999999999</v>
      </c>
      <c r="S159" s="839">
        <f>H148</f>
        <v>0.16</v>
      </c>
      <c r="T159" s="1019">
        <f>I148</f>
        <v>0.16</v>
      </c>
      <c r="U159" s="836">
        <f t="shared" si="141"/>
        <v>1.5299999999999998</v>
      </c>
      <c r="V159" s="1005">
        <f t="shared" si="142"/>
        <v>1.5299999999999998</v>
      </c>
      <c r="W159" s="836">
        <f t="shared" si="143"/>
        <v>1.3099999999999998</v>
      </c>
      <c r="X159" s="916">
        <f t="shared" si="144"/>
        <v>1.3099999999999998</v>
      </c>
      <c r="Y159" s="873">
        <f t="shared" si="123"/>
        <v>1.6899999999999997</v>
      </c>
      <c r="Z159" s="881">
        <f t="shared" si="124"/>
        <v>1.6899999999999997</v>
      </c>
      <c r="AB159" s="924" t="s">
        <v>306</v>
      </c>
      <c r="AC159" s="925"/>
      <c r="AD159" s="926"/>
      <c r="AE159" s="711"/>
      <c r="AF159" s="927"/>
      <c r="AG159" s="928"/>
      <c r="AH159" s="929"/>
      <c r="AI159" s="860">
        <f t="shared" si="159"/>
        <v>0</v>
      </c>
      <c r="AJ159" s="922">
        <f t="shared" si="159"/>
        <v>0</v>
      </c>
      <c r="AK159" s="860">
        <f t="shared" si="159"/>
        <v>0</v>
      </c>
      <c r="AL159" s="923">
        <f t="shared" si="159"/>
        <v>0</v>
      </c>
      <c r="AM159" s="873">
        <f t="shared" si="160"/>
        <v>0</v>
      </c>
      <c r="AN159" s="895">
        <f t="shared" si="161"/>
        <v>0</v>
      </c>
      <c r="AQ159" s="99"/>
    </row>
    <row r="160" spans="1:52" ht="12.75" customHeight="1">
      <c r="A160" s="530"/>
      <c r="B160" s="1503"/>
      <c r="C160" s="101"/>
      <c r="D160" s="99"/>
      <c r="E160" s="100"/>
      <c r="F160" s="211"/>
      <c r="G160" s="120"/>
      <c r="H160" s="96"/>
      <c r="I160" s="93"/>
      <c r="M160" s="87"/>
      <c r="N160" s="872" t="s">
        <v>333</v>
      </c>
      <c r="O160" s="836"/>
      <c r="P160" s="829"/>
      <c r="Q160" s="836"/>
      <c r="R160" s="916"/>
      <c r="S160" s="836"/>
      <c r="T160" s="1019"/>
      <c r="U160" s="836">
        <f t="shared" si="141"/>
        <v>0</v>
      </c>
      <c r="V160" s="1005">
        <f t="shared" si="142"/>
        <v>0</v>
      </c>
      <c r="W160" s="836">
        <f t="shared" si="143"/>
        <v>0</v>
      </c>
      <c r="X160" s="916">
        <f t="shared" si="144"/>
        <v>0</v>
      </c>
      <c r="Y160" s="873">
        <f t="shared" si="123"/>
        <v>0</v>
      </c>
      <c r="Z160" s="881">
        <f t="shared" si="124"/>
        <v>0</v>
      </c>
      <c r="AB160" s="930" t="s">
        <v>307</v>
      </c>
      <c r="AC160" s="925"/>
      <c r="AD160" s="926"/>
      <c r="AE160" s="711"/>
      <c r="AF160" s="927"/>
      <c r="AG160" s="860"/>
      <c r="AH160" s="929"/>
      <c r="AI160" s="860">
        <f t="shared" si="159"/>
        <v>0</v>
      </c>
      <c r="AJ160" s="922">
        <f t="shared" si="159"/>
        <v>0</v>
      </c>
      <c r="AK160" s="860">
        <f t="shared" si="159"/>
        <v>0</v>
      </c>
      <c r="AL160" s="923">
        <f t="shared" si="159"/>
        <v>0</v>
      </c>
      <c r="AM160" s="873">
        <f t="shared" si="160"/>
        <v>0</v>
      </c>
      <c r="AN160" s="895">
        <f t="shared" si="161"/>
        <v>0</v>
      </c>
      <c r="AQ160" s="99"/>
    </row>
    <row r="161" spans="1:48" ht="12.75" customHeight="1" thickBot="1">
      <c r="A161" s="3319"/>
      <c r="B161" s="101"/>
      <c r="C161" s="101"/>
      <c r="D161" s="96"/>
      <c r="E161" s="95"/>
      <c r="F161" s="96"/>
      <c r="M161" s="87"/>
      <c r="N161" s="845" t="s">
        <v>136</v>
      </c>
      <c r="O161" s="1136">
        <f t="shared" ref="O161:T161" si="162">O162+O163+O164+O165</f>
        <v>1.4999999999999999E-2</v>
      </c>
      <c r="P161" s="1029">
        <f t="shared" si="162"/>
        <v>1.4999999999999999E-2</v>
      </c>
      <c r="Q161" s="840">
        <f t="shared" si="162"/>
        <v>0.71799999999999997</v>
      </c>
      <c r="R161" s="1030">
        <f>R162+R163+R164+R165</f>
        <v>0.71799999999999997</v>
      </c>
      <c r="S161" s="850">
        <f t="shared" si="162"/>
        <v>0</v>
      </c>
      <c r="T161" s="1031">
        <f t="shared" si="162"/>
        <v>0</v>
      </c>
      <c r="U161" s="836">
        <f t="shared" si="141"/>
        <v>0.73299999999999998</v>
      </c>
      <c r="V161" s="1005">
        <f t="shared" si="142"/>
        <v>0.73299999999999998</v>
      </c>
      <c r="W161" s="836">
        <f t="shared" si="143"/>
        <v>0.71799999999999997</v>
      </c>
      <c r="X161" s="916">
        <f t="shared" si="144"/>
        <v>0.71799999999999997</v>
      </c>
      <c r="Y161" s="873">
        <f t="shared" si="123"/>
        <v>0.73299999999999998</v>
      </c>
      <c r="Z161" s="881">
        <f t="shared" si="124"/>
        <v>0.73299999999999998</v>
      </c>
      <c r="AB161" s="931" t="s">
        <v>308</v>
      </c>
      <c r="AC161" s="932"/>
      <c r="AD161" s="933"/>
      <c r="AE161" s="858"/>
      <c r="AF161" s="934"/>
      <c r="AG161" s="861"/>
      <c r="AH161" s="935"/>
      <c r="AI161" s="861">
        <f>AC161+AE161</f>
        <v>0</v>
      </c>
      <c r="AJ161" s="936"/>
      <c r="AK161" s="861">
        <f t="shared" ref="AK161:AK173" si="163">AE161+AG161</f>
        <v>0</v>
      </c>
      <c r="AL161" s="937"/>
      <c r="AM161" s="882">
        <f t="shared" si="160"/>
        <v>0</v>
      </c>
      <c r="AN161" s="896">
        <f t="shared" si="161"/>
        <v>0</v>
      </c>
      <c r="AQ161" s="101"/>
    </row>
    <row r="162" spans="1:48" ht="15" customHeight="1" thickBot="1">
      <c r="A162" s="3319"/>
      <c r="M162" s="87"/>
      <c r="N162" s="846" t="s">
        <v>134</v>
      </c>
      <c r="O162" s="841"/>
      <c r="P162" s="1032"/>
      <c r="Q162" s="841">
        <f>H134</f>
        <v>8.0000000000000002E-3</v>
      </c>
      <c r="R162" s="1033">
        <f>I134</f>
        <v>8.0000000000000002E-3</v>
      </c>
      <c r="S162" s="851"/>
      <c r="T162" s="1032"/>
      <c r="U162" s="855">
        <f>O162+Q162</f>
        <v>8.0000000000000002E-3</v>
      </c>
      <c r="V162" s="1033">
        <f t="shared" si="142"/>
        <v>8.0000000000000002E-3</v>
      </c>
      <c r="W162" s="837">
        <f t="shared" si="143"/>
        <v>8.0000000000000002E-3</v>
      </c>
      <c r="X162" s="1033">
        <f t="shared" si="144"/>
        <v>8.0000000000000002E-3</v>
      </c>
      <c r="Y162" s="873">
        <f t="shared" si="123"/>
        <v>8.0000000000000002E-3</v>
      </c>
      <c r="Z162" s="881">
        <f t="shared" si="124"/>
        <v>8.0000000000000002E-3</v>
      </c>
      <c r="AB162" s="938" t="s">
        <v>309</v>
      </c>
      <c r="AC162" s="1175">
        <f t="shared" ref="AC162:AG162" si="164">SUM(AC157:AC161)</f>
        <v>158.9</v>
      </c>
      <c r="AD162" s="940">
        <f t="shared" si="164"/>
        <v>140</v>
      </c>
      <c r="AE162" s="941">
        <f t="shared" si="164"/>
        <v>0</v>
      </c>
      <c r="AF162" s="942">
        <f t="shared" si="164"/>
        <v>0</v>
      </c>
      <c r="AG162" s="943">
        <f t="shared" si="164"/>
        <v>11.445</v>
      </c>
      <c r="AH162" s="944">
        <f>SUM(AH157:AH161)</f>
        <v>10.5</v>
      </c>
      <c r="AI162" s="943">
        <f>AC162+AE162</f>
        <v>158.9</v>
      </c>
      <c r="AJ162" s="945">
        <f>AD162+AF162</f>
        <v>140</v>
      </c>
      <c r="AK162" s="943">
        <f t="shared" si="163"/>
        <v>11.445</v>
      </c>
      <c r="AL162" s="946">
        <f>AF162+AH162</f>
        <v>10.5</v>
      </c>
      <c r="AM162" s="897">
        <f t="shared" si="160"/>
        <v>170.345</v>
      </c>
      <c r="AN162" s="898">
        <f t="shared" si="161"/>
        <v>150.5</v>
      </c>
      <c r="AQ162" s="191"/>
      <c r="AU162" s="11"/>
      <c r="AV162" s="11"/>
    </row>
    <row r="163" spans="1:48" ht="14.25" customHeight="1">
      <c r="A163" s="530"/>
      <c r="B163" s="1503"/>
      <c r="C163" s="101"/>
      <c r="D163" s="2187"/>
      <c r="E163" s="101"/>
      <c r="F163" s="96"/>
      <c r="G163" s="87"/>
      <c r="H163" s="87"/>
      <c r="I163" s="87"/>
      <c r="M163" s="87"/>
      <c r="N163" s="847" t="s">
        <v>299</v>
      </c>
      <c r="O163" s="842"/>
      <c r="P163" s="1034"/>
      <c r="Q163" s="842">
        <f>I135</f>
        <v>0.65</v>
      </c>
      <c r="R163" s="1035">
        <f>I135</f>
        <v>0.65</v>
      </c>
      <c r="S163" s="852"/>
      <c r="T163" s="1034"/>
      <c r="U163" s="855">
        <f>O163+Q163</f>
        <v>0.65</v>
      </c>
      <c r="V163" s="1033">
        <f t="shared" si="142"/>
        <v>0.65</v>
      </c>
      <c r="W163" s="837">
        <f t="shared" si="143"/>
        <v>0.65</v>
      </c>
      <c r="X163" s="1033">
        <f t="shared" si="144"/>
        <v>0.65</v>
      </c>
      <c r="Y163" s="873">
        <f t="shared" si="123"/>
        <v>0.65</v>
      </c>
      <c r="Z163" s="881">
        <f t="shared" si="124"/>
        <v>0.65</v>
      </c>
      <c r="AB163" s="1065" t="s">
        <v>318</v>
      </c>
      <c r="AC163" s="961"/>
      <c r="AD163" s="1055"/>
      <c r="AE163" s="2359">
        <f>H143</f>
        <v>26.8</v>
      </c>
      <c r="AF163" s="2360">
        <f>I143</f>
        <v>25</v>
      </c>
      <c r="AG163" s="961"/>
      <c r="AH163" s="1055"/>
      <c r="AI163" s="860">
        <f t="shared" ref="AI163" si="165">AC163+AE163</f>
        <v>26.8</v>
      </c>
      <c r="AJ163" s="1061">
        <f t="shared" ref="AJ163" si="166">AD163+AF163</f>
        <v>25</v>
      </c>
      <c r="AK163" s="860">
        <f t="shared" ref="AK163" si="167">AE163+AG163</f>
        <v>26.8</v>
      </c>
      <c r="AL163" s="1017">
        <f t="shared" ref="AL163" si="168">AF163+AH163</f>
        <v>25</v>
      </c>
      <c r="AM163" s="893">
        <f t="shared" si="160"/>
        <v>26.8</v>
      </c>
      <c r="AN163" s="900">
        <f t="shared" si="161"/>
        <v>25</v>
      </c>
      <c r="AQ163" s="1761"/>
      <c r="AU163" s="11"/>
      <c r="AV163" s="11"/>
    </row>
    <row r="164" spans="1:48" ht="13.5" customHeight="1">
      <c r="M164" s="87"/>
      <c r="N164" s="848" t="s">
        <v>118</v>
      </c>
      <c r="O164" s="843"/>
      <c r="P164" s="1036"/>
      <c r="Q164" s="843">
        <f>E141</f>
        <v>0.06</v>
      </c>
      <c r="R164" s="1037">
        <f>F141</f>
        <v>0.06</v>
      </c>
      <c r="S164" s="853"/>
      <c r="T164" s="1036"/>
      <c r="U164" s="855">
        <f>O164+Q164</f>
        <v>0.06</v>
      </c>
      <c r="V164" s="1033">
        <f t="shared" si="142"/>
        <v>0.06</v>
      </c>
      <c r="W164" s="837">
        <f t="shared" si="143"/>
        <v>0.06</v>
      </c>
      <c r="X164" s="1033">
        <f t="shared" si="144"/>
        <v>0.06</v>
      </c>
      <c r="Y164" s="882">
        <f t="shared" si="123"/>
        <v>0.06</v>
      </c>
      <c r="Z164" s="883">
        <f t="shared" si="124"/>
        <v>0.06</v>
      </c>
      <c r="AB164" s="1051" t="s">
        <v>527</v>
      </c>
      <c r="AC164" s="965">
        <f>H127</f>
        <v>5</v>
      </c>
      <c r="AD164" s="2345">
        <f>I127</f>
        <v>5</v>
      </c>
      <c r="AE164" s="967"/>
      <c r="AF164" s="1059"/>
      <c r="AG164" s="965"/>
      <c r="AH164" s="1056"/>
      <c r="AI164" s="860">
        <f t="shared" ref="AI164:AJ166" si="169">AC164+AE164</f>
        <v>5</v>
      </c>
      <c r="AJ164" s="1061">
        <f t="shared" si="169"/>
        <v>5</v>
      </c>
      <c r="AK164" s="860">
        <f t="shared" si="163"/>
        <v>0</v>
      </c>
      <c r="AL164" s="1017">
        <f t="shared" ref="AL164:AL169" si="170">AF164+AH164</f>
        <v>0</v>
      </c>
      <c r="AM164" s="873">
        <f t="shared" si="160"/>
        <v>5</v>
      </c>
      <c r="AN164" s="895">
        <f t="shared" si="161"/>
        <v>5</v>
      </c>
      <c r="AQ164" s="99"/>
      <c r="AU164" s="11"/>
      <c r="AV164" s="11"/>
    </row>
    <row r="165" spans="1:48" ht="13.5" customHeight="1" thickBot="1">
      <c r="M165" s="87"/>
      <c r="N165" s="2189" t="s">
        <v>339</v>
      </c>
      <c r="O165" s="2384">
        <f>E128</f>
        <v>1.4999999999999999E-2</v>
      </c>
      <c r="P165" s="1036">
        <f>F128</f>
        <v>1.4999999999999999E-2</v>
      </c>
      <c r="Q165" s="843"/>
      <c r="R165" s="1037"/>
      <c r="S165" s="853"/>
      <c r="T165" s="1036"/>
      <c r="U165" s="855">
        <f>O165+Q165</f>
        <v>1.4999999999999999E-2</v>
      </c>
      <c r="V165" s="1033">
        <f t="shared" si="142"/>
        <v>1.4999999999999999E-2</v>
      </c>
      <c r="W165" s="837">
        <f>Q165+S165</f>
        <v>0</v>
      </c>
      <c r="X165" s="1033">
        <f t="shared" si="144"/>
        <v>0</v>
      </c>
      <c r="Y165" s="882">
        <f t="shared" si="123"/>
        <v>1.4999999999999999E-2</v>
      </c>
      <c r="Z165" s="883">
        <f t="shared" si="124"/>
        <v>1.4999999999999999E-2</v>
      </c>
      <c r="AB165" s="1052" t="s">
        <v>356</v>
      </c>
      <c r="AC165" s="971"/>
      <c r="AD165" s="1057"/>
      <c r="AE165" s="973"/>
      <c r="AF165" s="1060"/>
      <c r="AG165" s="971"/>
      <c r="AH165" s="1057"/>
      <c r="AI165" s="861">
        <f t="shared" si="169"/>
        <v>0</v>
      </c>
      <c r="AJ165" s="1062">
        <f t="shared" si="169"/>
        <v>0</v>
      </c>
      <c r="AK165" s="861">
        <f t="shared" si="163"/>
        <v>0</v>
      </c>
      <c r="AL165" s="1064">
        <f t="shared" si="170"/>
        <v>0</v>
      </c>
      <c r="AM165" s="882">
        <f t="shared" si="160"/>
        <v>0</v>
      </c>
      <c r="AN165" s="896">
        <f t="shared" si="161"/>
        <v>0</v>
      </c>
      <c r="AQ165" s="99"/>
      <c r="AT165" s="573"/>
      <c r="AU165" s="11"/>
      <c r="AV165" s="11"/>
    </row>
    <row r="166" spans="1:48" ht="12.75" customHeight="1" thickBot="1">
      <c r="M166" s="87"/>
      <c r="N166" s="412" t="s">
        <v>87</v>
      </c>
      <c r="O166" s="844">
        <f>E129</f>
        <v>3.75</v>
      </c>
      <c r="P166" s="1181">
        <f>F129</f>
        <v>3.75</v>
      </c>
      <c r="Q166" s="844"/>
      <c r="R166" s="1039"/>
      <c r="S166" s="854">
        <f>E156</f>
        <v>2.7</v>
      </c>
      <c r="T166" s="1040">
        <f>F156</f>
        <v>2.7</v>
      </c>
      <c r="U166" s="856">
        <f>O166+Q166</f>
        <v>3.75</v>
      </c>
      <c r="V166" s="1041">
        <f t="shared" si="142"/>
        <v>3.75</v>
      </c>
      <c r="W166" s="856">
        <f>Q166+S166</f>
        <v>2.7</v>
      </c>
      <c r="X166" s="1041">
        <f t="shared" si="144"/>
        <v>2.7</v>
      </c>
      <c r="Y166" s="884">
        <f t="shared" si="123"/>
        <v>6.45</v>
      </c>
      <c r="Z166" s="885">
        <f t="shared" si="124"/>
        <v>6.45</v>
      </c>
      <c r="AB166" s="1053" t="s">
        <v>320</v>
      </c>
      <c r="AC166" s="1068">
        <f t="shared" ref="AC166:AH166" si="171">SUM(AC163:AC165)</f>
        <v>5</v>
      </c>
      <c r="AD166" s="1000">
        <f t="shared" si="171"/>
        <v>5</v>
      </c>
      <c r="AE166" s="1054">
        <f t="shared" si="171"/>
        <v>26.8</v>
      </c>
      <c r="AF166" s="998">
        <f t="shared" si="171"/>
        <v>25</v>
      </c>
      <c r="AG166" s="1068">
        <f t="shared" si="171"/>
        <v>0</v>
      </c>
      <c r="AH166" s="1000">
        <f t="shared" si="171"/>
        <v>0</v>
      </c>
      <c r="AI166" s="913">
        <f t="shared" si="169"/>
        <v>31.8</v>
      </c>
      <c r="AJ166" s="999">
        <f t="shared" si="169"/>
        <v>30</v>
      </c>
      <c r="AK166" s="913">
        <f t="shared" si="163"/>
        <v>26.8</v>
      </c>
      <c r="AL166" s="1000">
        <f t="shared" si="170"/>
        <v>25</v>
      </c>
      <c r="AM166" s="913">
        <f t="shared" si="160"/>
        <v>31.8</v>
      </c>
      <c r="AN166" s="914">
        <f t="shared" si="161"/>
        <v>30</v>
      </c>
      <c r="AQ166" s="191"/>
      <c r="AT166" s="573"/>
      <c r="AU166" s="11"/>
      <c r="AV166" s="11"/>
    </row>
    <row r="167" spans="1:48" ht="14.25" customHeight="1">
      <c r="A167" s="87"/>
      <c r="B167" s="1614" t="s">
        <v>196</v>
      </c>
      <c r="C167" s="87"/>
      <c r="D167" s="87"/>
      <c r="E167" s="87"/>
      <c r="F167" s="1615"/>
      <c r="G167" s="1615"/>
      <c r="H167" s="1615"/>
      <c r="I167" s="87"/>
      <c r="J167" s="87"/>
      <c r="K167" s="1615"/>
      <c r="L167" s="87"/>
      <c r="M167" s="101"/>
      <c r="N167" s="11"/>
      <c r="AB167" s="899" t="s">
        <v>313</v>
      </c>
      <c r="AC167" s="947"/>
      <c r="AD167" s="948"/>
      <c r="AE167" s="859"/>
      <c r="AF167" s="949"/>
      <c r="AG167" s="947"/>
      <c r="AH167" s="948"/>
      <c r="AI167" s="861">
        <f t="shared" ref="AI167:AJ169" si="172">AC167+AE167</f>
        <v>0</v>
      </c>
      <c r="AJ167" s="950">
        <f t="shared" si="172"/>
        <v>0</v>
      </c>
      <c r="AK167" s="859">
        <f t="shared" si="163"/>
        <v>0</v>
      </c>
      <c r="AL167" s="951">
        <f t="shared" si="170"/>
        <v>0</v>
      </c>
      <c r="AM167" s="893">
        <f t="shared" si="160"/>
        <v>0</v>
      </c>
      <c r="AN167" s="900">
        <f t="shared" si="161"/>
        <v>0</v>
      </c>
      <c r="AQ167" s="99"/>
      <c r="AT167" s="573"/>
      <c r="AU167" s="11"/>
      <c r="AV167" s="11"/>
    </row>
    <row r="168" spans="1:48" ht="14.25" customHeight="1" thickBot="1">
      <c r="A168" s="87"/>
      <c r="B168" s="87"/>
      <c r="C168" s="1616" t="s">
        <v>361</v>
      </c>
      <c r="D168" s="87"/>
      <c r="E168" s="1617"/>
      <c r="F168" s="87"/>
      <c r="G168" s="87"/>
      <c r="H168" s="87"/>
      <c r="I168" s="87"/>
      <c r="J168" s="87"/>
      <c r="K168" s="1618" t="s">
        <v>104</v>
      </c>
      <c r="L168" s="87"/>
      <c r="M168" s="101"/>
      <c r="T168" s="1768"/>
      <c r="U168" s="11"/>
      <c r="V168" s="11"/>
      <c r="AB168" s="901" t="s">
        <v>314</v>
      </c>
      <c r="AC168" s="932"/>
      <c r="AD168" s="952"/>
      <c r="AE168" s="861"/>
      <c r="AF168" s="953"/>
      <c r="AG168" s="932"/>
      <c r="AH168" s="952"/>
      <c r="AI168" s="861">
        <f t="shared" si="172"/>
        <v>0</v>
      </c>
      <c r="AJ168" s="954">
        <f t="shared" si="172"/>
        <v>0</v>
      </c>
      <c r="AK168" s="861">
        <f t="shared" si="163"/>
        <v>0</v>
      </c>
      <c r="AL168" s="955">
        <f t="shared" si="170"/>
        <v>0</v>
      </c>
      <c r="AM168" s="882">
        <f t="shared" si="160"/>
        <v>0</v>
      </c>
      <c r="AN168" s="896">
        <f t="shared" si="161"/>
        <v>0</v>
      </c>
      <c r="AQ168" s="99"/>
      <c r="AT168" s="101"/>
      <c r="AU168" s="11"/>
      <c r="AV168" s="11"/>
    </row>
    <row r="169" spans="1:48" ht="15" customHeight="1" thickBot="1">
      <c r="A169" s="1615" t="s">
        <v>481</v>
      </c>
      <c r="B169" s="1615"/>
      <c r="C169" s="1619"/>
      <c r="D169" s="87"/>
      <c r="E169" s="1620" t="s">
        <v>124</v>
      </c>
      <c r="F169" s="87"/>
      <c r="G169" s="87"/>
      <c r="H169" s="1621"/>
      <c r="I169" s="2233" t="s">
        <v>482</v>
      </c>
      <c r="J169" s="1622"/>
      <c r="K169" s="87"/>
      <c r="L169" s="87"/>
      <c r="M169" s="101"/>
      <c r="T169" s="333"/>
      <c r="U169" s="77"/>
      <c r="V169" s="131"/>
      <c r="X169" s="826"/>
      <c r="AB169" s="902" t="s">
        <v>310</v>
      </c>
      <c r="AC169" s="956">
        <f t="shared" ref="AC169:AH169" si="173">SUM(AC167:AC168)</f>
        <v>0</v>
      </c>
      <c r="AD169" s="957">
        <f t="shared" si="173"/>
        <v>0</v>
      </c>
      <c r="AE169" s="958">
        <f t="shared" si="173"/>
        <v>0</v>
      </c>
      <c r="AF169" s="904">
        <f t="shared" si="173"/>
        <v>0</v>
      </c>
      <c r="AG169" s="956">
        <f>SUM(AG167:AG168)</f>
        <v>0</v>
      </c>
      <c r="AH169" s="957">
        <f t="shared" si="173"/>
        <v>0</v>
      </c>
      <c r="AI169" s="903">
        <f t="shared" si="172"/>
        <v>0</v>
      </c>
      <c r="AJ169" s="959">
        <f t="shared" si="172"/>
        <v>0</v>
      </c>
      <c r="AK169" s="903">
        <f t="shared" si="163"/>
        <v>0</v>
      </c>
      <c r="AL169" s="960">
        <f t="shared" si="170"/>
        <v>0</v>
      </c>
      <c r="AM169" s="903">
        <f t="shared" si="160"/>
        <v>0</v>
      </c>
      <c r="AN169" s="904">
        <f t="shared" si="161"/>
        <v>0</v>
      </c>
      <c r="AQ169" s="191"/>
      <c r="AT169" s="101"/>
      <c r="AU169" s="11"/>
      <c r="AV169" s="11"/>
    </row>
    <row r="170" spans="1:48" ht="15" customHeight="1">
      <c r="A170" s="1623" t="s">
        <v>2</v>
      </c>
      <c r="B170" s="1624" t="s">
        <v>3</v>
      </c>
      <c r="C170" s="1625" t="s">
        <v>4</v>
      </c>
      <c r="D170" s="232" t="s">
        <v>58</v>
      </c>
      <c r="E170" s="107"/>
      <c r="F170" s="107"/>
      <c r="G170" s="107"/>
      <c r="H170" s="107"/>
      <c r="I170" s="107"/>
      <c r="J170" s="107"/>
      <c r="K170" s="107"/>
      <c r="L170" s="223"/>
      <c r="M170" s="101"/>
      <c r="N170" s="96"/>
      <c r="O170" s="95"/>
      <c r="P170" s="138"/>
      <c r="T170" s="7"/>
      <c r="U170" s="14"/>
      <c r="V170" s="137"/>
      <c r="X170" s="826"/>
      <c r="AB170" s="905" t="s">
        <v>214</v>
      </c>
      <c r="AC170" s="961"/>
      <c r="AD170" s="962"/>
      <c r="AE170" s="963"/>
      <c r="AF170" s="964"/>
      <c r="AG170" s="961"/>
      <c r="AH170" s="962"/>
      <c r="AI170" s="860">
        <f t="shared" ref="AI170" si="174">AC170+AE170</f>
        <v>0</v>
      </c>
      <c r="AJ170" s="969">
        <f t="shared" ref="AJ170" si="175">AD170+AF170</f>
        <v>0</v>
      </c>
      <c r="AK170" s="860">
        <f t="shared" si="163"/>
        <v>0</v>
      </c>
      <c r="AL170" s="970">
        <f>AF170+AH170</f>
        <v>0</v>
      </c>
      <c r="AM170" s="893">
        <f t="shared" si="160"/>
        <v>0</v>
      </c>
      <c r="AN170" s="900">
        <f t="shared" si="161"/>
        <v>0</v>
      </c>
      <c r="AQ170" s="93"/>
      <c r="AT170" s="101"/>
      <c r="AU170" s="11"/>
      <c r="AV170" s="11"/>
    </row>
    <row r="171" spans="1:48" ht="15" customHeight="1" thickBot="1">
      <c r="A171" s="1661" t="s">
        <v>5</v>
      </c>
      <c r="B171" s="1212"/>
      <c r="C171" s="1662" t="s">
        <v>59</v>
      </c>
      <c r="D171" s="98"/>
      <c r="E171" s="101"/>
      <c r="F171" s="101"/>
      <c r="G171" s="101"/>
      <c r="H171" s="101"/>
      <c r="I171" s="101"/>
      <c r="J171" s="101"/>
      <c r="K171" s="101"/>
      <c r="L171" s="97"/>
      <c r="M171" s="101"/>
      <c r="T171" s="49"/>
      <c r="U171" s="1769"/>
      <c r="V171" s="139"/>
      <c r="X171" s="268"/>
      <c r="AB171" s="906" t="s">
        <v>91</v>
      </c>
      <c r="AC171" s="965"/>
      <c r="AD171" s="966"/>
      <c r="AE171" s="967"/>
      <c r="AF171" s="968"/>
      <c r="AG171" s="965"/>
      <c r="AH171" s="966"/>
      <c r="AI171" s="860">
        <f t="shared" ref="AI171:AJ173" si="176">AC171+AE171</f>
        <v>0</v>
      </c>
      <c r="AJ171" s="969">
        <f t="shared" si="176"/>
        <v>0</v>
      </c>
      <c r="AK171" s="860">
        <f t="shared" si="163"/>
        <v>0</v>
      </c>
      <c r="AL171" s="970">
        <f>AF171+AH171</f>
        <v>0</v>
      </c>
      <c r="AM171" s="873">
        <f t="shared" si="160"/>
        <v>0</v>
      </c>
      <c r="AN171" s="895">
        <f t="shared" si="161"/>
        <v>0</v>
      </c>
      <c r="AQ171" s="99"/>
      <c r="AT171" s="101"/>
      <c r="AU171" s="11"/>
      <c r="AV171" s="11"/>
    </row>
    <row r="172" spans="1:48" ht="18" customHeight="1" thickBot="1">
      <c r="A172" s="1663" t="s">
        <v>372</v>
      </c>
      <c r="B172" s="1670"/>
      <c r="C172" s="1150"/>
      <c r="D172" s="1667" t="s">
        <v>346</v>
      </c>
      <c r="E172" s="1190"/>
      <c r="F172" s="1190"/>
      <c r="G172" s="1190"/>
      <c r="H172" s="1190"/>
      <c r="I172" s="1191"/>
      <c r="J172" s="2891" t="s">
        <v>528</v>
      </c>
      <c r="K172" s="2764"/>
      <c r="L172" s="2765"/>
      <c r="M172" s="87"/>
      <c r="T172" s="1770"/>
      <c r="U172" s="11"/>
      <c r="V172" s="11"/>
      <c r="X172" s="821"/>
      <c r="AB172" s="907" t="s">
        <v>215</v>
      </c>
      <c r="AC172" s="971"/>
      <c r="AD172" s="972"/>
      <c r="AE172" s="973"/>
      <c r="AF172" s="974"/>
      <c r="AG172" s="971"/>
      <c r="AH172" s="972"/>
      <c r="AI172" s="861">
        <f t="shared" si="176"/>
        <v>0</v>
      </c>
      <c r="AJ172" s="975">
        <f t="shared" si="176"/>
        <v>0</v>
      </c>
      <c r="AK172" s="861">
        <f t="shared" si="163"/>
        <v>0</v>
      </c>
      <c r="AL172" s="976">
        <f>AF172+AH172</f>
        <v>0</v>
      </c>
      <c r="AM172" s="882">
        <f t="shared" si="160"/>
        <v>0</v>
      </c>
      <c r="AN172" s="896">
        <f t="shared" si="161"/>
        <v>0</v>
      </c>
      <c r="AQ172" s="99"/>
      <c r="AT172" s="101"/>
      <c r="AU172" s="11"/>
      <c r="AV172" s="11"/>
    </row>
    <row r="173" spans="1:48" ht="14.25" customHeight="1" thickBot="1">
      <c r="A173" s="1644"/>
      <c r="B173" s="1671" t="s">
        <v>131</v>
      </c>
      <c r="C173" s="1645"/>
      <c r="D173" s="2724" t="s">
        <v>88</v>
      </c>
      <c r="E173" s="156" t="s">
        <v>89</v>
      </c>
      <c r="F173" s="2701" t="s">
        <v>90</v>
      </c>
      <c r="G173" s="2725" t="s">
        <v>88</v>
      </c>
      <c r="H173" s="156" t="s">
        <v>89</v>
      </c>
      <c r="I173" s="2701" t="s">
        <v>90</v>
      </c>
      <c r="J173" s="2725" t="s">
        <v>88</v>
      </c>
      <c r="K173" s="156" t="s">
        <v>89</v>
      </c>
      <c r="L173" s="2701" t="s">
        <v>90</v>
      </c>
      <c r="M173" s="101"/>
      <c r="T173" s="99"/>
      <c r="U173" s="95"/>
      <c r="V173" s="138"/>
      <c r="X173" s="821"/>
      <c r="AB173" s="1066" t="s">
        <v>311</v>
      </c>
      <c r="AC173" s="1067">
        <f t="shared" ref="AC173:AH173" si="177">SUM(AC170:AC172)</f>
        <v>0</v>
      </c>
      <c r="AD173" s="944">
        <f t="shared" si="177"/>
        <v>0</v>
      </c>
      <c r="AE173" s="1067">
        <f t="shared" si="177"/>
        <v>0</v>
      </c>
      <c r="AF173" s="944">
        <f t="shared" si="177"/>
        <v>0</v>
      </c>
      <c r="AG173" s="1067">
        <f t="shared" si="177"/>
        <v>0</v>
      </c>
      <c r="AH173" s="944">
        <f t="shared" si="177"/>
        <v>0</v>
      </c>
      <c r="AI173" s="943">
        <f t="shared" si="176"/>
        <v>0</v>
      </c>
      <c r="AJ173" s="945">
        <f t="shared" si="176"/>
        <v>0</v>
      </c>
      <c r="AK173" s="943">
        <f t="shared" si="163"/>
        <v>0</v>
      </c>
      <c r="AL173" s="946">
        <f>AF173+AH173</f>
        <v>0</v>
      </c>
      <c r="AM173" s="908">
        <f t="shared" si="160"/>
        <v>0</v>
      </c>
      <c r="AN173" s="909">
        <f t="shared" si="161"/>
        <v>0</v>
      </c>
      <c r="AQ173" s="191"/>
      <c r="AT173" s="101"/>
      <c r="AU173" s="11"/>
      <c r="AV173" s="11"/>
    </row>
    <row r="174" spans="1:48" ht="15" customHeight="1">
      <c r="A174" s="158" t="s">
        <v>531</v>
      </c>
      <c r="B174" s="2718" t="s">
        <v>346</v>
      </c>
      <c r="C174" s="2632">
        <v>90</v>
      </c>
      <c r="D174" s="126" t="s">
        <v>881</v>
      </c>
      <c r="E174" s="2350">
        <v>90.87</v>
      </c>
      <c r="F174" s="2889">
        <v>75</v>
      </c>
      <c r="G174" s="1205" t="s">
        <v>84</v>
      </c>
      <c r="H174" s="125">
        <v>21.25</v>
      </c>
      <c r="I174" s="1153">
        <v>21.25</v>
      </c>
      <c r="J174" s="2633" t="s">
        <v>93</v>
      </c>
      <c r="K174" s="125">
        <v>37.5</v>
      </c>
      <c r="L174" s="2351">
        <v>37.5</v>
      </c>
      <c r="M174" s="87"/>
      <c r="T174" s="99"/>
      <c r="U174" s="14"/>
      <c r="V174" s="335"/>
      <c r="X174" s="826"/>
      <c r="Y174" s="886"/>
      <c r="Z174" s="283"/>
      <c r="AD174" s="822"/>
      <c r="AF174" s="822"/>
      <c r="AJ174" s="830"/>
      <c r="AL174" s="830"/>
      <c r="AQ174" s="101"/>
    </row>
    <row r="175" spans="1:48" ht="14.25" customHeight="1">
      <c r="A175" s="1553" t="s">
        <v>870</v>
      </c>
      <c r="B175" s="258" t="s">
        <v>892</v>
      </c>
      <c r="C175" s="1217">
        <v>110</v>
      </c>
      <c r="D175" s="184" t="s">
        <v>77</v>
      </c>
      <c r="E175" s="2892">
        <v>6.09</v>
      </c>
      <c r="F175" s="2893">
        <v>6.09</v>
      </c>
      <c r="G175" s="240" t="s">
        <v>354</v>
      </c>
      <c r="H175" s="224">
        <v>2.71</v>
      </c>
      <c r="I175" s="2785">
        <v>2.71</v>
      </c>
      <c r="J175" s="1236" t="s">
        <v>362</v>
      </c>
      <c r="K175" s="238">
        <v>225</v>
      </c>
      <c r="L175" s="244">
        <v>225</v>
      </c>
      <c r="M175" s="87"/>
      <c r="T175" s="7"/>
      <c r="U175" s="95"/>
      <c r="V175" s="132"/>
      <c r="Y175" s="886"/>
      <c r="Z175" s="1008"/>
      <c r="AB175" t="s">
        <v>294</v>
      </c>
      <c r="AQ175" s="101"/>
    </row>
    <row r="176" spans="1:48" ht="17.25" customHeight="1">
      <c r="A176" s="1230" t="s">
        <v>869</v>
      </c>
      <c r="B176" s="165" t="s">
        <v>867</v>
      </c>
      <c r="C176" s="2834">
        <v>70</v>
      </c>
      <c r="D176" s="2150" t="s">
        <v>534</v>
      </c>
      <c r="E176" s="2745"/>
      <c r="F176" s="2797"/>
      <c r="G176" s="240" t="s">
        <v>362</v>
      </c>
      <c r="H176" s="224">
        <v>14.933999999999999</v>
      </c>
      <c r="I176" s="226">
        <v>14.933999999999999</v>
      </c>
      <c r="J176" s="3313" t="s">
        <v>866</v>
      </c>
      <c r="K176" s="2706"/>
      <c r="L176" s="2707"/>
      <c r="M176" s="87"/>
      <c r="N176" s="1614" t="s">
        <v>433</v>
      </c>
      <c r="Y176" s="1009"/>
      <c r="Z176" s="74"/>
      <c r="AB176" s="94" t="str">
        <f>N178</f>
        <v>4- й   день</v>
      </c>
      <c r="AC176" s="2" t="s">
        <v>419</v>
      </c>
      <c r="AH176" s="128" t="s">
        <v>124</v>
      </c>
      <c r="AJ176" s="294" t="str">
        <f>I169</f>
        <v>О С Е Н Ь    2024  -   __  г.г.</v>
      </c>
      <c r="AK176" s="61"/>
      <c r="AQ176" s="101"/>
    </row>
    <row r="177" spans="1:48" ht="15.75" thickBot="1">
      <c r="A177" s="1635" t="s">
        <v>360</v>
      </c>
      <c r="B177" s="165" t="s">
        <v>107</v>
      </c>
      <c r="C177" s="2865">
        <v>200</v>
      </c>
      <c r="D177" s="98"/>
      <c r="E177" s="101"/>
      <c r="F177" s="101"/>
      <c r="G177" s="240" t="s">
        <v>137</v>
      </c>
      <c r="H177" s="224">
        <v>9.3610000000000007</v>
      </c>
      <c r="I177" s="226">
        <v>7.8659999999999997</v>
      </c>
      <c r="J177" s="2715" t="s">
        <v>77</v>
      </c>
      <c r="K177" s="224">
        <v>4.4000000000000004</v>
      </c>
      <c r="L177" s="2785">
        <v>4.4000000000000004</v>
      </c>
      <c r="M177" s="87"/>
      <c r="N177" t="s">
        <v>294</v>
      </c>
      <c r="AB177" s="1614" t="s">
        <v>433</v>
      </c>
      <c r="AM177" s="11"/>
      <c r="AN177" s="11"/>
      <c r="AQ177" s="101"/>
      <c r="AU177" s="320"/>
      <c r="AV177" s="320"/>
    </row>
    <row r="178" spans="1:48" ht="12.75" customHeight="1" thickBot="1">
      <c r="A178" s="2221" t="s">
        <v>9</v>
      </c>
      <c r="B178" s="240" t="s">
        <v>10</v>
      </c>
      <c r="C178" s="2759">
        <v>30</v>
      </c>
      <c r="D178" s="98"/>
      <c r="E178" s="101"/>
      <c r="F178" s="101"/>
      <c r="G178" s="240" t="s">
        <v>77</v>
      </c>
      <c r="H178" s="224">
        <v>0.79</v>
      </c>
      <c r="I178" s="2785">
        <v>0.79</v>
      </c>
      <c r="J178" s="2894" t="s">
        <v>363</v>
      </c>
      <c r="K178" s="2895">
        <v>0.2</v>
      </c>
      <c r="L178" s="2896">
        <v>0.2</v>
      </c>
      <c r="M178" s="87"/>
      <c r="N178" s="94" t="str">
        <f>A172</f>
        <v>4- й   день</v>
      </c>
      <c r="O178" s="2" t="str">
        <f>A169</f>
        <v>Возрастная категория:   7 - 11   лет</v>
      </c>
      <c r="T178" s="128" t="s">
        <v>124</v>
      </c>
      <c r="V178" s="294" t="str">
        <f>I169</f>
        <v>О С Е Н Ь    2024  -   __  г.г.</v>
      </c>
      <c r="W178" s="61"/>
      <c r="X178" s="1010"/>
      <c r="AB178" s="815" t="s">
        <v>243</v>
      </c>
      <c r="AC178" s="816" t="s">
        <v>295</v>
      </c>
      <c r="AD178" s="817"/>
      <c r="AE178" s="816" t="s">
        <v>296</v>
      </c>
      <c r="AF178" s="817"/>
      <c r="AG178" s="816" t="s">
        <v>297</v>
      </c>
      <c r="AH178" s="817"/>
      <c r="AI178" s="816" t="s">
        <v>300</v>
      </c>
      <c r="AJ178" s="817"/>
      <c r="AK178" s="863" t="s">
        <v>301</v>
      </c>
      <c r="AL178" s="817"/>
      <c r="AM178" s="887" t="s">
        <v>302</v>
      </c>
      <c r="AN178" s="888"/>
      <c r="AQ178" s="1759"/>
      <c r="AU178" s="320"/>
      <c r="AV178" s="320"/>
    </row>
    <row r="179" spans="1:48" ht="15" customHeight="1" thickBot="1">
      <c r="A179" s="2897" t="s">
        <v>9</v>
      </c>
      <c r="B179" s="240" t="s">
        <v>317</v>
      </c>
      <c r="C179" s="2759">
        <v>20</v>
      </c>
      <c r="D179" s="2149"/>
      <c r="E179" s="101"/>
      <c r="F179" s="101"/>
      <c r="G179" s="1222" t="s">
        <v>363</v>
      </c>
      <c r="H179" s="224">
        <v>0.39400000000000002</v>
      </c>
      <c r="I179" s="1219">
        <v>0.39400000000000002</v>
      </c>
      <c r="J179" s="2643" t="s">
        <v>880</v>
      </c>
      <c r="K179" s="2898"/>
      <c r="L179" s="2899"/>
      <c r="M179" s="87"/>
      <c r="AB179" s="1069" t="s">
        <v>325</v>
      </c>
      <c r="AC179" s="818" t="s">
        <v>89</v>
      </c>
      <c r="AD179" s="820" t="s">
        <v>90</v>
      </c>
      <c r="AE179" s="864" t="s">
        <v>89</v>
      </c>
      <c r="AF179" s="865" t="s">
        <v>90</v>
      </c>
      <c r="AG179" s="864" t="s">
        <v>89</v>
      </c>
      <c r="AH179" s="865" t="s">
        <v>90</v>
      </c>
      <c r="AI179" s="818" t="s">
        <v>89</v>
      </c>
      <c r="AJ179" s="819" t="s">
        <v>90</v>
      </c>
      <c r="AK179" s="866" t="s">
        <v>89</v>
      </c>
      <c r="AL179" s="819" t="s">
        <v>90</v>
      </c>
      <c r="AM179" s="1072" t="s">
        <v>89</v>
      </c>
      <c r="AN179" s="1073" t="s">
        <v>90</v>
      </c>
      <c r="AQ179" s="101"/>
      <c r="AU179" s="14"/>
      <c r="AV179" s="14"/>
    </row>
    <row r="180" spans="1:48" ht="15.75" customHeight="1">
      <c r="A180" s="98"/>
      <c r="B180" s="2608"/>
      <c r="C180" s="101"/>
      <c r="D180" s="3180"/>
      <c r="E180" s="101"/>
      <c r="F180" s="101"/>
      <c r="G180" s="1222" t="s">
        <v>134</v>
      </c>
      <c r="H180" s="224">
        <v>8.0000000000000004E-4</v>
      </c>
      <c r="I180" s="1219">
        <v>8.0000000000000004E-4</v>
      </c>
      <c r="J180" s="2644" t="s">
        <v>868</v>
      </c>
      <c r="K180" s="1334"/>
      <c r="L180" s="1647"/>
      <c r="M180" s="87"/>
      <c r="N180" s="1084" t="s">
        <v>328</v>
      </c>
      <c r="O180" s="182"/>
      <c r="P180" s="182"/>
      <c r="Q180" s="182"/>
      <c r="R180" s="182"/>
      <c r="S180" s="182"/>
      <c r="T180" s="182"/>
      <c r="U180" s="182"/>
      <c r="V180" s="182"/>
      <c r="W180" s="182"/>
      <c r="X180" s="813"/>
      <c r="AB180" s="910" t="s">
        <v>65</v>
      </c>
      <c r="AC180" s="947"/>
      <c r="AD180" s="977"/>
      <c r="AE180" s="947"/>
      <c r="AF180" s="978"/>
      <c r="AG180" s="947"/>
      <c r="AH180" s="979"/>
      <c r="AI180" s="859">
        <f t="shared" ref="AI180:AI189" si="178">AC180+AE180</f>
        <v>0</v>
      </c>
      <c r="AJ180" s="980">
        <f t="shared" ref="AJ180:AJ189" si="179">AD180+AF180</f>
        <v>0</v>
      </c>
      <c r="AK180" s="859">
        <f t="shared" ref="AK180:AK189" si="180">AE180+AG180</f>
        <v>0</v>
      </c>
      <c r="AL180" s="981">
        <f t="shared" ref="AL180:AL189" si="181">AF180+AH180</f>
        <v>0</v>
      </c>
      <c r="AM180" s="893">
        <f t="shared" ref="AM180:AM203" si="182">AC180+AE180+AG180</f>
        <v>0</v>
      </c>
      <c r="AN180" s="900">
        <f t="shared" ref="AN180:AN203" si="183">AD180+AF180+AH180</f>
        <v>0</v>
      </c>
      <c r="AQ180" s="96"/>
      <c r="AU180" s="14"/>
      <c r="AV180" s="14"/>
    </row>
    <row r="181" spans="1:48" ht="15" customHeight="1">
      <c r="A181" s="98"/>
      <c r="B181" s="1208"/>
      <c r="C181" s="101"/>
      <c r="D181" s="3117"/>
      <c r="E181" s="101"/>
      <c r="F181" s="101"/>
      <c r="G181" s="2900" t="s">
        <v>535</v>
      </c>
      <c r="H181" s="2745"/>
      <c r="I181" s="2746"/>
      <c r="J181" s="2715" t="s">
        <v>864</v>
      </c>
      <c r="K181" s="3110">
        <v>115.06100000000001</v>
      </c>
      <c r="L181" s="3111">
        <v>68.3</v>
      </c>
      <c r="M181" s="87"/>
      <c r="N181" s="640"/>
      <c r="O181" s="17" t="s">
        <v>329</v>
      </c>
      <c r="P181" s="17"/>
      <c r="Q181" s="17"/>
      <c r="R181" s="17"/>
      <c r="S181" s="17"/>
      <c r="T181" s="17"/>
      <c r="U181" s="17"/>
      <c r="V181" s="17"/>
      <c r="W181" s="17"/>
      <c r="X181" s="814"/>
      <c r="AB181" s="910" t="s">
        <v>434</v>
      </c>
      <c r="AC181" s="925"/>
      <c r="AD181" s="982"/>
      <c r="AE181" s="925">
        <f>K198</f>
        <v>36.380000000000003</v>
      </c>
      <c r="AF181" s="983">
        <f>L198</f>
        <v>36.380000000000003</v>
      </c>
      <c r="AG181" s="925"/>
      <c r="AH181" s="984"/>
      <c r="AI181" s="860">
        <f t="shared" si="178"/>
        <v>36.380000000000003</v>
      </c>
      <c r="AJ181" s="985">
        <f t="shared" si="179"/>
        <v>36.380000000000003</v>
      </c>
      <c r="AK181" s="860">
        <f t="shared" si="180"/>
        <v>36.380000000000003</v>
      </c>
      <c r="AL181" s="916">
        <f t="shared" si="181"/>
        <v>36.380000000000003</v>
      </c>
      <c r="AM181" s="873">
        <f t="shared" si="182"/>
        <v>36.380000000000003</v>
      </c>
      <c r="AN181" s="895">
        <f t="shared" si="183"/>
        <v>36.380000000000003</v>
      </c>
      <c r="AQ181" s="96"/>
      <c r="AU181" s="11"/>
      <c r="AV181" s="11"/>
    </row>
    <row r="182" spans="1:48" ht="15.75" customHeight="1" thickBot="1">
      <c r="A182" s="1223" t="s">
        <v>291</v>
      </c>
      <c r="B182" s="1224"/>
      <c r="C182" s="2901">
        <f>SUM(C174:C181)</f>
        <v>520</v>
      </c>
      <c r="D182" s="1210"/>
      <c r="E182" s="1212"/>
      <c r="F182" s="1212"/>
      <c r="G182" s="2902"/>
      <c r="H182" s="1212"/>
      <c r="I182" s="2755"/>
      <c r="J182" s="2715" t="s">
        <v>77</v>
      </c>
      <c r="K182" s="224">
        <v>1.7</v>
      </c>
      <c r="L182" s="2785">
        <v>1.7</v>
      </c>
      <c r="M182" s="87"/>
      <c r="Y182" s="11"/>
      <c r="Z182" s="11"/>
      <c r="AB182" s="910" t="s">
        <v>67</v>
      </c>
      <c r="AC182" s="986"/>
      <c r="AD182" s="1042"/>
      <c r="AE182" s="986"/>
      <c r="AF182" s="988"/>
      <c r="AG182" s="986"/>
      <c r="AH182" s="989"/>
      <c r="AI182" s="860">
        <f t="shared" si="178"/>
        <v>0</v>
      </c>
      <c r="AJ182" s="985">
        <f t="shared" si="179"/>
        <v>0</v>
      </c>
      <c r="AK182" s="860">
        <f t="shared" si="180"/>
        <v>0</v>
      </c>
      <c r="AL182" s="916">
        <f t="shared" si="181"/>
        <v>0</v>
      </c>
      <c r="AM182" s="873">
        <f t="shared" si="182"/>
        <v>0</v>
      </c>
      <c r="AN182" s="895">
        <f t="shared" si="183"/>
        <v>0</v>
      </c>
      <c r="AQ182" s="96"/>
      <c r="AU182" s="11"/>
      <c r="AV182" s="11"/>
    </row>
    <row r="183" spans="1:48" ht="15.75" thickBot="1">
      <c r="A183" s="568"/>
      <c r="B183" s="332" t="s">
        <v>108</v>
      </c>
      <c r="C183" s="223"/>
      <c r="D183" s="3472" t="s">
        <v>953</v>
      </c>
      <c r="E183" s="107"/>
      <c r="F183" s="2735"/>
      <c r="G183" s="3345" t="s">
        <v>932</v>
      </c>
      <c r="H183" s="1190"/>
      <c r="I183" s="1191"/>
      <c r="J183" s="2722" t="s">
        <v>537</v>
      </c>
      <c r="K183" s="1190"/>
      <c r="L183" s="1191"/>
      <c r="M183" s="87"/>
      <c r="Z183" s="37"/>
      <c r="AB183" s="910" t="s">
        <v>68</v>
      </c>
      <c r="AC183" s="925"/>
      <c r="AD183" s="987"/>
      <c r="AE183" s="925"/>
      <c r="AF183" s="988"/>
      <c r="AG183" s="925"/>
      <c r="AH183" s="989"/>
      <c r="AI183" s="860">
        <f t="shared" si="178"/>
        <v>0</v>
      </c>
      <c r="AJ183" s="985">
        <f t="shared" si="179"/>
        <v>0</v>
      </c>
      <c r="AK183" s="860">
        <f t="shared" si="180"/>
        <v>0</v>
      </c>
      <c r="AL183" s="916">
        <f t="shared" si="181"/>
        <v>0</v>
      </c>
      <c r="AM183" s="873">
        <f t="shared" si="182"/>
        <v>0</v>
      </c>
      <c r="AN183" s="895">
        <f t="shared" si="183"/>
        <v>0</v>
      </c>
      <c r="AQ183" s="96"/>
      <c r="AU183" s="11"/>
      <c r="AV183" s="11"/>
    </row>
    <row r="184" spans="1:48" ht="12.75" customHeight="1" thickBot="1">
      <c r="A184" s="2904" t="s">
        <v>369</v>
      </c>
      <c r="B184" s="3447" t="s">
        <v>1009</v>
      </c>
      <c r="C184" s="635">
        <v>60</v>
      </c>
      <c r="D184" s="1215" t="s">
        <v>88</v>
      </c>
      <c r="E184" s="634" t="s">
        <v>89</v>
      </c>
      <c r="F184" s="1216" t="s">
        <v>90</v>
      </c>
      <c r="G184" s="1215" t="s">
        <v>88</v>
      </c>
      <c r="H184" s="634" t="s">
        <v>89</v>
      </c>
      <c r="I184" s="1216" t="s">
        <v>90</v>
      </c>
      <c r="J184" s="2725" t="s">
        <v>88</v>
      </c>
      <c r="K184" s="156" t="s">
        <v>89</v>
      </c>
      <c r="L184" s="2701" t="s">
        <v>90</v>
      </c>
      <c r="M184" s="87"/>
      <c r="N184" s="815" t="s">
        <v>243</v>
      </c>
      <c r="O184" s="816" t="s">
        <v>295</v>
      </c>
      <c r="P184" s="817"/>
      <c r="Q184" s="816" t="s">
        <v>296</v>
      </c>
      <c r="R184" s="817"/>
      <c r="S184" s="816" t="s">
        <v>297</v>
      </c>
      <c r="T184" s="817"/>
      <c r="U184" s="816" t="s">
        <v>298</v>
      </c>
      <c r="V184" s="817"/>
      <c r="W184" s="816" t="s">
        <v>301</v>
      </c>
      <c r="X184" s="817"/>
      <c r="Y184" s="1762" t="s">
        <v>302</v>
      </c>
      <c r="Z184" s="867"/>
      <c r="AB184" s="910" t="s">
        <v>70</v>
      </c>
      <c r="AC184" s="925"/>
      <c r="AD184" s="982"/>
      <c r="AE184" s="925"/>
      <c r="AF184" s="983"/>
      <c r="AG184" s="925"/>
      <c r="AH184" s="984"/>
      <c r="AI184" s="860">
        <f t="shared" si="178"/>
        <v>0</v>
      </c>
      <c r="AJ184" s="985">
        <f t="shared" si="179"/>
        <v>0</v>
      </c>
      <c r="AK184" s="860">
        <f t="shared" si="180"/>
        <v>0</v>
      </c>
      <c r="AL184" s="916">
        <f t="shared" si="181"/>
        <v>0</v>
      </c>
      <c r="AM184" s="873">
        <f t="shared" si="182"/>
        <v>0</v>
      </c>
      <c r="AN184" s="895">
        <f t="shared" si="183"/>
        <v>0</v>
      </c>
      <c r="AQ184" s="96"/>
      <c r="AU184" s="11"/>
      <c r="AV184" s="11"/>
    </row>
    <row r="185" spans="1:48" ht="15.75" customHeight="1" thickBot="1">
      <c r="A185" s="1553" t="s">
        <v>710</v>
      </c>
      <c r="B185" s="240" t="s">
        <v>953</v>
      </c>
      <c r="C185" s="2759">
        <v>200</v>
      </c>
      <c r="D185" s="126" t="s">
        <v>545</v>
      </c>
      <c r="E185" s="125">
        <v>20</v>
      </c>
      <c r="F185" s="2351">
        <v>16</v>
      </c>
      <c r="G185" s="3455" t="s">
        <v>78</v>
      </c>
      <c r="H185" s="125">
        <v>74.909000000000006</v>
      </c>
      <c r="I185" s="1153">
        <v>64.7</v>
      </c>
      <c r="J185" s="126" t="s">
        <v>538</v>
      </c>
      <c r="K185" s="125">
        <v>46.8</v>
      </c>
      <c r="L185" s="2909">
        <v>37.200000000000003</v>
      </c>
      <c r="M185" s="87"/>
      <c r="N185" s="647"/>
      <c r="O185" s="818" t="s">
        <v>89</v>
      </c>
      <c r="P185" s="819" t="s">
        <v>90</v>
      </c>
      <c r="Q185" s="818" t="s">
        <v>89</v>
      </c>
      <c r="R185" s="819" t="s">
        <v>90</v>
      </c>
      <c r="S185" s="818" t="s">
        <v>89</v>
      </c>
      <c r="T185" s="819" t="s">
        <v>90</v>
      </c>
      <c r="U185" s="818" t="s">
        <v>89</v>
      </c>
      <c r="V185" s="819" t="s">
        <v>90</v>
      </c>
      <c r="W185" s="818" t="s">
        <v>89</v>
      </c>
      <c r="X185" s="820" t="s">
        <v>90</v>
      </c>
      <c r="Y185" s="868" t="s">
        <v>89</v>
      </c>
      <c r="Z185" s="869" t="s">
        <v>90</v>
      </c>
      <c r="AB185" s="910" t="s">
        <v>71</v>
      </c>
      <c r="AC185" s="925"/>
      <c r="AD185" s="990"/>
      <c r="AE185" s="925"/>
      <c r="AF185" s="983"/>
      <c r="AG185" s="925"/>
      <c r="AH185" s="984"/>
      <c r="AI185" s="860">
        <f t="shared" si="178"/>
        <v>0</v>
      </c>
      <c r="AJ185" s="985">
        <f t="shared" si="179"/>
        <v>0</v>
      </c>
      <c r="AK185" s="860">
        <f t="shared" si="180"/>
        <v>0</v>
      </c>
      <c r="AL185" s="916">
        <f t="shared" si="181"/>
        <v>0</v>
      </c>
      <c r="AM185" s="873">
        <f t="shared" si="182"/>
        <v>0</v>
      </c>
      <c r="AN185" s="895">
        <f t="shared" si="183"/>
        <v>0</v>
      </c>
      <c r="AQ185" s="96"/>
    </row>
    <row r="186" spans="1:48" ht="13.5" customHeight="1">
      <c r="A186" s="1673" t="s">
        <v>338</v>
      </c>
      <c r="B186" s="3448" t="s">
        <v>932</v>
      </c>
      <c r="C186" s="2875">
        <v>90</v>
      </c>
      <c r="D186" s="183" t="s">
        <v>43</v>
      </c>
      <c r="E186" s="224">
        <v>57.41</v>
      </c>
      <c r="F186" s="2785">
        <v>43</v>
      </c>
      <c r="G186" s="2715" t="s">
        <v>933</v>
      </c>
      <c r="H186" s="225">
        <v>6.1740000000000004</v>
      </c>
      <c r="I186" s="2785">
        <v>5.5</v>
      </c>
      <c r="J186" s="183" t="s">
        <v>133</v>
      </c>
      <c r="K186" s="224">
        <v>12.6</v>
      </c>
      <c r="L186" s="1207">
        <v>10.56</v>
      </c>
      <c r="M186" s="1047"/>
      <c r="N186" s="1085" t="s">
        <v>117</v>
      </c>
      <c r="O186" s="835">
        <f>C179</f>
        <v>20</v>
      </c>
      <c r="P186" s="1011">
        <f>C179</f>
        <v>20</v>
      </c>
      <c r="Q186" s="849">
        <f>C190</f>
        <v>30</v>
      </c>
      <c r="R186" s="1003">
        <f>C190</f>
        <v>30</v>
      </c>
      <c r="S186" s="849">
        <f>C205</f>
        <v>20</v>
      </c>
      <c r="T186" s="1012">
        <f>C205</f>
        <v>20</v>
      </c>
      <c r="U186" s="849">
        <f>O186+Q186</f>
        <v>50</v>
      </c>
      <c r="V186" s="1002">
        <f>P186+R186</f>
        <v>50</v>
      </c>
      <c r="W186" s="849">
        <f>Q186+S186</f>
        <v>50</v>
      </c>
      <c r="X186" s="1003">
        <f>R186+T186</f>
        <v>50</v>
      </c>
      <c r="Y186" s="870">
        <f t="shared" ref="Y186:Y222" si="184">O186+Q186+S186</f>
        <v>70</v>
      </c>
      <c r="Z186" s="871">
        <f t="shared" ref="Z186:Z222" si="185">P186+R186+T186</f>
        <v>70</v>
      </c>
      <c r="AB186" s="911" t="s">
        <v>327</v>
      </c>
      <c r="AC186" s="1093"/>
      <c r="AD186" s="1042"/>
      <c r="AE186" s="925"/>
      <c r="AF186" s="983"/>
      <c r="AG186" s="925">
        <f>E206</f>
        <v>12.01</v>
      </c>
      <c r="AH186" s="984">
        <f>F206</f>
        <v>12.01</v>
      </c>
      <c r="AI186" s="860">
        <f t="shared" si="178"/>
        <v>0</v>
      </c>
      <c r="AJ186" s="985">
        <f t="shared" si="179"/>
        <v>0</v>
      </c>
      <c r="AK186" s="860">
        <f t="shared" si="180"/>
        <v>12.01</v>
      </c>
      <c r="AL186" s="916">
        <f t="shared" si="181"/>
        <v>12.01</v>
      </c>
      <c r="AM186" s="873">
        <f t="shared" si="182"/>
        <v>12.01</v>
      </c>
      <c r="AN186" s="895">
        <f t="shared" si="183"/>
        <v>12.01</v>
      </c>
      <c r="AQ186" s="96"/>
    </row>
    <row r="187" spans="1:48" ht="13.5" customHeight="1" thickBot="1">
      <c r="A187" s="2905" t="s">
        <v>370</v>
      </c>
      <c r="B187" s="2714" t="s">
        <v>611</v>
      </c>
      <c r="C187" s="1217">
        <v>150</v>
      </c>
      <c r="D187" s="183" t="s">
        <v>495</v>
      </c>
      <c r="E187" s="225">
        <v>10</v>
      </c>
      <c r="F187" s="1219">
        <v>8</v>
      </c>
      <c r="G187" s="3456" t="s">
        <v>75</v>
      </c>
      <c r="H187" s="224">
        <v>18</v>
      </c>
      <c r="I187" s="226">
        <v>18</v>
      </c>
      <c r="J187" s="2699" t="s">
        <v>554</v>
      </c>
      <c r="K187" s="101"/>
      <c r="L187" s="97"/>
      <c r="M187" s="87"/>
      <c r="N187" s="872" t="s">
        <v>116</v>
      </c>
      <c r="O187" s="836">
        <f>C178</f>
        <v>30</v>
      </c>
      <c r="P187" s="1013">
        <f>C178</f>
        <v>30</v>
      </c>
      <c r="Q187" s="836">
        <f>C189+H188</f>
        <v>65.599999999999994</v>
      </c>
      <c r="R187" s="1014">
        <f>C189+I188</f>
        <v>65.599999999999994</v>
      </c>
      <c r="S187" s="836"/>
      <c r="T187" s="1013"/>
      <c r="U187" s="836">
        <f t="shared" ref="U187:U191" si="186">O187+Q187</f>
        <v>95.6</v>
      </c>
      <c r="V187" s="1005">
        <f t="shared" ref="V187:V191" si="187">P187+R187</f>
        <v>95.6</v>
      </c>
      <c r="W187" s="836">
        <f t="shared" ref="W187:W191" si="188">Q187+S187</f>
        <v>65.599999999999994</v>
      </c>
      <c r="X187" s="916">
        <f t="shared" ref="X187:X191" si="189">R187+T187</f>
        <v>65.599999999999994</v>
      </c>
      <c r="Y187" s="873">
        <f t="shared" si="184"/>
        <v>95.6</v>
      </c>
      <c r="Z187" s="874">
        <f t="shared" si="185"/>
        <v>95.6</v>
      </c>
      <c r="AB187" s="1070" t="s">
        <v>326</v>
      </c>
      <c r="AC187" s="932"/>
      <c r="AD187" s="991"/>
      <c r="AE187" s="932"/>
      <c r="AF187" s="992"/>
      <c r="AG187" s="932"/>
      <c r="AH187" s="993"/>
      <c r="AI187" s="861">
        <f t="shared" si="178"/>
        <v>0</v>
      </c>
      <c r="AJ187" s="994">
        <f t="shared" si="179"/>
        <v>0</v>
      </c>
      <c r="AK187" s="861">
        <f t="shared" si="180"/>
        <v>0</v>
      </c>
      <c r="AL187" s="825">
        <f t="shared" si="181"/>
        <v>0</v>
      </c>
      <c r="AM187" s="882">
        <f t="shared" si="182"/>
        <v>0</v>
      </c>
      <c r="AN187" s="896">
        <f t="shared" si="183"/>
        <v>0</v>
      </c>
      <c r="AQ187" s="96"/>
    </row>
    <row r="188" spans="1:48" ht="13.5" customHeight="1" thickBot="1">
      <c r="A188" s="2849" t="s">
        <v>464</v>
      </c>
      <c r="B188" s="240" t="s">
        <v>724</v>
      </c>
      <c r="C188" s="1217">
        <v>190</v>
      </c>
      <c r="D188" s="2747" t="s">
        <v>685</v>
      </c>
      <c r="E188" s="1675"/>
      <c r="F188" s="2732"/>
      <c r="G188" s="2715" t="s">
        <v>10</v>
      </c>
      <c r="H188" s="224">
        <v>15.6</v>
      </c>
      <c r="I188" s="226">
        <v>15.6</v>
      </c>
      <c r="J188" s="183" t="s">
        <v>385</v>
      </c>
      <c r="K188" s="224">
        <v>13.8</v>
      </c>
      <c r="L188" s="1207">
        <v>13.8</v>
      </c>
      <c r="M188" s="1048"/>
      <c r="N188" s="872" t="s">
        <v>74</v>
      </c>
      <c r="O188" s="836">
        <f>H175</f>
        <v>2.71</v>
      </c>
      <c r="P188" s="1107">
        <f>I175</f>
        <v>2.71</v>
      </c>
      <c r="Q188" s="836"/>
      <c r="R188" s="1005"/>
      <c r="S188" s="836"/>
      <c r="T188" s="1016"/>
      <c r="U188" s="836">
        <f t="shared" si="186"/>
        <v>2.71</v>
      </c>
      <c r="V188" s="1005">
        <f t="shared" si="187"/>
        <v>2.71</v>
      </c>
      <c r="W188" s="836">
        <f t="shared" si="188"/>
        <v>0</v>
      </c>
      <c r="X188" s="916">
        <f t="shared" si="189"/>
        <v>0</v>
      </c>
      <c r="Y188" s="873">
        <f t="shared" si="184"/>
        <v>2.71</v>
      </c>
      <c r="Z188" s="874">
        <f t="shared" si="185"/>
        <v>2.71</v>
      </c>
      <c r="AB188" s="912" t="s">
        <v>312</v>
      </c>
      <c r="AC188" s="995">
        <f t="shared" ref="AC188:AG188" si="190">SUM(AC180:AC187)</f>
        <v>0</v>
      </c>
      <c r="AD188" s="996">
        <f t="shared" si="190"/>
        <v>0</v>
      </c>
      <c r="AE188" s="997">
        <f t="shared" si="190"/>
        <v>36.380000000000003</v>
      </c>
      <c r="AF188" s="914">
        <f t="shared" si="190"/>
        <v>36.380000000000003</v>
      </c>
      <c r="AG188" s="995">
        <f t="shared" si="190"/>
        <v>12.01</v>
      </c>
      <c r="AH188" s="998">
        <f>SUM(AH180:AH187)</f>
        <v>12.01</v>
      </c>
      <c r="AI188" s="913">
        <f t="shared" si="178"/>
        <v>36.380000000000003</v>
      </c>
      <c r="AJ188" s="999">
        <f t="shared" si="179"/>
        <v>36.380000000000003</v>
      </c>
      <c r="AK188" s="913">
        <f t="shared" si="180"/>
        <v>48.39</v>
      </c>
      <c r="AL188" s="1000">
        <f t="shared" si="181"/>
        <v>48.39</v>
      </c>
      <c r="AM188" s="913">
        <f t="shared" si="182"/>
        <v>48.39</v>
      </c>
      <c r="AN188" s="914">
        <f t="shared" si="183"/>
        <v>48.39</v>
      </c>
      <c r="AQ188" s="122"/>
    </row>
    <row r="189" spans="1:48" ht="13.5" customHeight="1">
      <c r="A189" s="2221" t="s">
        <v>9</v>
      </c>
      <c r="B189" s="240" t="s">
        <v>10</v>
      </c>
      <c r="C189" s="2906">
        <v>50</v>
      </c>
      <c r="D189" s="183" t="s">
        <v>133</v>
      </c>
      <c r="E189" s="225">
        <v>9.6</v>
      </c>
      <c r="F189" s="2785">
        <v>8</v>
      </c>
      <c r="G189" s="2894" t="s">
        <v>363</v>
      </c>
      <c r="H189" s="1658">
        <v>0.36</v>
      </c>
      <c r="I189" s="1499">
        <v>0.36</v>
      </c>
      <c r="J189" s="2699" t="s">
        <v>555</v>
      </c>
      <c r="K189" s="101"/>
      <c r="L189" s="97"/>
      <c r="M189" s="87"/>
      <c r="N189" s="875" t="s">
        <v>303</v>
      </c>
      <c r="O189" s="837">
        <f t="shared" ref="O189:T189" si="191">AC188</f>
        <v>0</v>
      </c>
      <c r="P189" s="1043">
        <f t="shared" si="191"/>
        <v>0</v>
      </c>
      <c r="Q189" s="837">
        <f t="shared" si="191"/>
        <v>36.380000000000003</v>
      </c>
      <c r="R189" s="1017">
        <f t="shared" si="191"/>
        <v>36.380000000000003</v>
      </c>
      <c r="S189" s="837">
        <f t="shared" si="191"/>
        <v>12.01</v>
      </c>
      <c r="T189" s="1018">
        <f t="shared" si="191"/>
        <v>12.01</v>
      </c>
      <c r="U189" s="837">
        <f t="shared" si="186"/>
        <v>36.380000000000003</v>
      </c>
      <c r="V189" s="877">
        <f t="shared" si="187"/>
        <v>36.380000000000003</v>
      </c>
      <c r="W189" s="837">
        <f t="shared" si="188"/>
        <v>48.39</v>
      </c>
      <c r="X189" s="1017">
        <f t="shared" si="189"/>
        <v>48.39</v>
      </c>
      <c r="Y189" s="876">
        <f t="shared" si="184"/>
        <v>48.39</v>
      </c>
      <c r="Z189" s="877">
        <f t="shared" si="185"/>
        <v>48.39</v>
      </c>
      <c r="AB189" s="1330" t="s">
        <v>409</v>
      </c>
      <c r="AC189" s="857"/>
      <c r="AD189" s="1077"/>
      <c r="AE189" s="859"/>
      <c r="AF189" s="1001"/>
      <c r="AG189" s="862"/>
      <c r="AH189" s="1074"/>
      <c r="AI189" s="862">
        <f t="shared" si="178"/>
        <v>0</v>
      </c>
      <c r="AJ189" s="1002">
        <f t="shared" si="179"/>
        <v>0</v>
      </c>
      <c r="AK189" s="862">
        <f t="shared" si="180"/>
        <v>0</v>
      </c>
      <c r="AL189" s="1003">
        <f t="shared" si="181"/>
        <v>0</v>
      </c>
      <c r="AM189" s="1071">
        <f t="shared" si="182"/>
        <v>0</v>
      </c>
      <c r="AN189" s="1082">
        <f t="shared" si="183"/>
        <v>0</v>
      </c>
      <c r="AQ189" s="101"/>
    </row>
    <row r="190" spans="1:48" ht="13.5" customHeight="1">
      <c r="A190" s="2221" t="s">
        <v>9</v>
      </c>
      <c r="B190" s="240" t="s">
        <v>317</v>
      </c>
      <c r="C190" s="2759">
        <v>30</v>
      </c>
      <c r="D190" s="2907" t="s">
        <v>708</v>
      </c>
      <c r="E190" s="3445"/>
      <c r="F190" s="2908"/>
      <c r="G190" s="3456" t="s">
        <v>439</v>
      </c>
      <c r="H190" s="224">
        <v>9</v>
      </c>
      <c r="I190" s="226">
        <v>9</v>
      </c>
      <c r="J190" s="184" t="s">
        <v>546</v>
      </c>
      <c r="K190" s="2652">
        <v>1.5</v>
      </c>
      <c r="L190" s="2372">
        <v>1.5</v>
      </c>
      <c r="M190" s="87"/>
      <c r="N190" s="872" t="s">
        <v>93</v>
      </c>
      <c r="O190" s="836">
        <f>K174</f>
        <v>37.5</v>
      </c>
      <c r="P190" s="829">
        <f>L174</f>
        <v>37.5</v>
      </c>
      <c r="Q190" s="836"/>
      <c r="R190" s="916"/>
      <c r="S190" s="836"/>
      <c r="T190" s="1019"/>
      <c r="U190" s="836">
        <f t="shared" si="186"/>
        <v>37.5</v>
      </c>
      <c r="V190" s="1005">
        <f t="shared" si="187"/>
        <v>37.5</v>
      </c>
      <c r="W190" s="836">
        <f t="shared" si="188"/>
        <v>0</v>
      </c>
      <c r="X190" s="916">
        <f t="shared" si="189"/>
        <v>0</v>
      </c>
      <c r="Y190" s="873">
        <f t="shared" si="184"/>
        <v>37.5</v>
      </c>
      <c r="Z190" s="874">
        <f t="shared" si="185"/>
        <v>37.5</v>
      </c>
      <c r="AB190" s="890" t="s">
        <v>324</v>
      </c>
      <c r="AC190" s="711"/>
      <c r="AD190" s="1317"/>
      <c r="AE190" s="860">
        <f>E191</f>
        <v>9.1999999999999993</v>
      </c>
      <c r="AF190" s="1004">
        <f>F191</f>
        <v>5.98</v>
      </c>
      <c r="AG190" s="860"/>
      <c r="AH190" s="1075"/>
      <c r="AI190" s="860">
        <f t="shared" ref="AI190:AL193" si="192">AC190+AE190</f>
        <v>9.1999999999999993</v>
      </c>
      <c r="AJ190" s="1005">
        <f t="shared" si="192"/>
        <v>5.98</v>
      </c>
      <c r="AK190" s="860">
        <f t="shared" si="192"/>
        <v>9.1999999999999993</v>
      </c>
      <c r="AL190" s="916">
        <f t="shared" si="192"/>
        <v>5.98</v>
      </c>
      <c r="AM190" s="1071">
        <f t="shared" si="182"/>
        <v>9.1999999999999993</v>
      </c>
      <c r="AN190" s="1082">
        <f t="shared" si="183"/>
        <v>5.98</v>
      </c>
      <c r="AQ190" s="106"/>
    </row>
    <row r="191" spans="1:48" ht="12.75" customHeight="1">
      <c r="A191" s="2758" t="s">
        <v>373</v>
      </c>
      <c r="B191" s="240" t="s">
        <v>435</v>
      </c>
      <c r="C191" s="2759">
        <v>105</v>
      </c>
      <c r="D191" s="183" t="s">
        <v>709</v>
      </c>
      <c r="E191" s="224">
        <v>9.1999999999999993</v>
      </c>
      <c r="F191" s="2785">
        <v>5.98</v>
      </c>
      <c r="G191" s="3457" t="s">
        <v>934</v>
      </c>
      <c r="H191" s="2882"/>
      <c r="I191" s="1632"/>
      <c r="J191" s="2704" t="s">
        <v>547</v>
      </c>
      <c r="K191" s="224">
        <v>1.5</v>
      </c>
      <c r="L191" s="226">
        <v>1.5</v>
      </c>
      <c r="M191" s="87"/>
      <c r="N191" s="408" t="s">
        <v>43</v>
      </c>
      <c r="O191" s="836"/>
      <c r="P191" s="829"/>
      <c r="Q191" s="836">
        <f>E186</f>
        <v>57.41</v>
      </c>
      <c r="R191" s="916">
        <f>F186</f>
        <v>43</v>
      </c>
      <c r="S191" s="836"/>
      <c r="T191" s="1019"/>
      <c r="U191" s="836">
        <f t="shared" si="186"/>
        <v>57.41</v>
      </c>
      <c r="V191" s="1005">
        <f t="shared" si="187"/>
        <v>43</v>
      </c>
      <c r="W191" s="836">
        <f t="shared" si="188"/>
        <v>57.41</v>
      </c>
      <c r="X191" s="916">
        <f t="shared" si="189"/>
        <v>43</v>
      </c>
      <c r="Y191" s="873">
        <f t="shared" si="184"/>
        <v>57.41</v>
      </c>
      <c r="Z191" s="874">
        <f t="shared" si="185"/>
        <v>43</v>
      </c>
      <c r="AB191" s="889" t="s">
        <v>229</v>
      </c>
      <c r="AC191" s="711">
        <f>K181</f>
        <v>115.06100000000001</v>
      </c>
      <c r="AD191" s="1096">
        <f>L181</f>
        <v>68.3</v>
      </c>
      <c r="AE191" s="860"/>
      <c r="AF191" s="1004"/>
      <c r="AG191" s="860"/>
      <c r="AH191" s="1075"/>
      <c r="AI191" s="860">
        <f t="shared" si="192"/>
        <v>115.06100000000001</v>
      </c>
      <c r="AJ191" s="1005">
        <f t="shared" si="192"/>
        <v>68.3</v>
      </c>
      <c r="AK191" s="860">
        <f t="shared" si="192"/>
        <v>0</v>
      </c>
      <c r="AL191" s="916">
        <f t="shared" si="192"/>
        <v>0</v>
      </c>
      <c r="AM191" s="1071">
        <f t="shared" si="182"/>
        <v>115.06100000000001</v>
      </c>
      <c r="AN191" s="1082">
        <f t="shared" si="183"/>
        <v>68.3</v>
      </c>
      <c r="AQ191" s="106"/>
    </row>
    <row r="192" spans="1:48" ht="15" customHeight="1">
      <c r="A192" s="98"/>
      <c r="B192" s="3189"/>
      <c r="C192" s="101"/>
      <c r="D192" s="183" t="s">
        <v>81</v>
      </c>
      <c r="E192" s="225">
        <v>4</v>
      </c>
      <c r="F192" s="1219">
        <v>4</v>
      </c>
      <c r="G192" s="2715" t="s">
        <v>81</v>
      </c>
      <c r="H192" s="224">
        <v>3.6</v>
      </c>
      <c r="I192" s="2785">
        <v>3.6</v>
      </c>
      <c r="J192" s="2715" t="s">
        <v>367</v>
      </c>
      <c r="K192" s="636">
        <v>0.72</v>
      </c>
      <c r="L192" s="1154">
        <v>0.72</v>
      </c>
      <c r="M192" s="87"/>
      <c r="N192" s="1396" t="s">
        <v>415</v>
      </c>
      <c r="O192" s="838">
        <f t="shared" ref="O192:T192" si="193">AC203</f>
        <v>124.42200000000001</v>
      </c>
      <c r="P192" s="1020">
        <f t="shared" si="193"/>
        <v>76.165999999999997</v>
      </c>
      <c r="Q192" s="1398">
        <f t="shared" si="193"/>
        <v>108.19999999999999</v>
      </c>
      <c r="R192" s="879">
        <f t="shared" si="193"/>
        <v>85.740000000000009</v>
      </c>
      <c r="S192" s="838">
        <f t="shared" si="193"/>
        <v>57.408000000000001</v>
      </c>
      <c r="T192" s="1022">
        <f t="shared" si="193"/>
        <v>45.863999999999997</v>
      </c>
      <c r="U192" s="1398">
        <f t="shared" ref="U192:X194" si="194">O192+Q192</f>
        <v>232.62200000000001</v>
      </c>
      <c r="V192" s="879">
        <f t="shared" si="194"/>
        <v>161.90600000000001</v>
      </c>
      <c r="W192" s="1398">
        <f t="shared" si="194"/>
        <v>165.608</v>
      </c>
      <c r="X192" s="1399">
        <f t="shared" si="194"/>
        <v>131.60400000000001</v>
      </c>
      <c r="Y192" s="1400">
        <f t="shared" si="184"/>
        <v>290.03000000000003</v>
      </c>
      <c r="Z192" s="879">
        <f t="shared" si="185"/>
        <v>207.77</v>
      </c>
      <c r="AB192" s="891" t="s">
        <v>355</v>
      </c>
      <c r="AC192" s="711"/>
      <c r="AD192" s="1097"/>
      <c r="AE192" s="2374"/>
      <c r="AF192" s="1004"/>
      <c r="AG192" s="861"/>
      <c r="AH192" s="1076"/>
      <c r="AI192" s="861">
        <f t="shared" si="192"/>
        <v>0</v>
      </c>
      <c r="AJ192" s="1007">
        <f t="shared" si="192"/>
        <v>0</v>
      </c>
      <c r="AK192" s="861">
        <f t="shared" si="192"/>
        <v>0</v>
      </c>
      <c r="AL192" s="825">
        <f t="shared" si="192"/>
        <v>0</v>
      </c>
      <c r="AM192" s="1071">
        <f t="shared" si="182"/>
        <v>0</v>
      </c>
      <c r="AN192" s="1082">
        <f t="shared" si="183"/>
        <v>0</v>
      </c>
      <c r="AQ192" s="205"/>
    </row>
    <row r="193" spans="1:43" ht="15.75" customHeight="1" thickBot="1">
      <c r="A193" s="98"/>
      <c r="B193" s="3189"/>
      <c r="C193" s="101"/>
      <c r="D193" s="183" t="s">
        <v>363</v>
      </c>
      <c r="E193" s="224">
        <v>0.3</v>
      </c>
      <c r="F193" s="1219">
        <v>0.3</v>
      </c>
      <c r="G193" s="87"/>
      <c r="H193" s="87"/>
      <c r="I193" s="87"/>
      <c r="J193" s="183" t="s">
        <v>550</v>
      </c>
      <c r="K193" s="636">
        <v>0.15</v>
      </c>
      <c r="L193" s="1154">
        <v>0.15</v>
      </c>
      <c r="M193" s="87"/>
      <c r="N193" s="1397" t="s">
        <v>416</v>
      </c>
      <c r="O193" s="838">
        <f t="shared" ref="O193:T193" si="195">AC210</f>
        <v>0</v>
      </c>
      <c r="P193" s="1020">
        <f t="shared" si="195"/>
        <v>0</v>
      </c>
      <c r="Q193" s="838">
        <f t="shared" si="195"/>
        <v>13.8</v>
      </c>
      <c r="R193" s="1021">
        <f t="shared" si="195"/>
        <v>13.8</v>
      </c>
      <c r="S193" s="838">
        <f t="shared" si="195"/>
        <v>0</v>
      </c>
      <c r="T193" s="1022">
        <f t="shared" si="195"/>
        <v>0</v>
      </c>
      <c r="U193" s="838">
        <f t="shared" si="194"/>
        <v>13.8</v>
      </c>
      <c r="V193" s="879">
        <f t="shared" si="194"/>
        <v>13.8</v>
      </c>
      <c r="W193" s="838">
        <f t="shared" si="194"/>
        <v>13.8</v>
      </c>
      <c r="X193" s="1021">
        <f t="shared" si="194"/>
        <v>13.8</v>
      </c>
      <c r="Y193" s="878">
        <f t="shared" si="184"/>
        <v>13.8</v>
      </c>
      <c r="Z193" s="879">
        <f t="shared" si="185"/>
        <v>13.8</v>
      </c>
      <c r="AB193" s="889" t="s">
        <v>453</v>
      </c>
      <c r="AC193" s="857"/>
      <c r="AD193" s="1318"/>
      <c r="AE193" s="859"/>
      <c r="AF193" s="1001"/>
      <c r="AG193" s="860"/>
      <c r="AH193" s="1075"/>
      <c r="AI193" s="860">
        <f t="shared" si="192"/>
        <v>0</v>
      </c>
      <c r="AJ193" s="1005">
        <f t="shared" si="192"/>
        <v>0</v>
      </c>
      <c r="AK193" s="860">
        <f t="shared" si="192"/>
        <v>0</v>
      </c>
      <c r="AL193" s="916">
        <f t="shared" si="192"/>
        <v>0</v>
      </c>
      <c r="AM193" s="1071">
        <f t="shared" si="182"/>
        <v>0</v>
      </c>
      <c r="AN193" s="1082">
        <f t="shared" si="183"/>
        <v>0</v>
      </c>
      <c r="AQ193" s="205"/>
    </row>
    <row r="194" spans="1:43" ht="13.5" customHeight="1" thickBot="1">
      <c r="A194" s="98"/>
      <c r="B194" s="3222"/>
      <c r="C194" s="101"/>
      <c r="D194" s="2694" t="s">
        <v>134</v>
      </c>
      <c r="E194" s="3446">
        <v>8.0000000000000002E-3</v>
      </c>
      <c r="F194" s="1499">
        <v>8.0000000000000002E-3</v>
      </c>
      <c r="G194" s="3502" t="s">
        <v>724</v>
      </c>
      <c r="H194" s="1190"/>
      <c r="I194" s="1191"/>
      <c r="J194" s="2715" t="s">
        <v>362</v>
      </c>
      <c r="K194" s="224">
        <v>7.05</v>
      </c>
      <c r="L194" s="1207"/>
      <c r="M194" s="87"/>
      <c r="N194" s="872" t="s">
        <v>66</v>
      </c>
      <c r="O194" s="839">
        <f t="shared" ref="O194:T194" si="196">AC219</f>
        <v>0</v>
      </c>
      <c r="P194" s="1023">
        <f t="shared" si="196"/>
        <v>0</v>
      </c>
      <c r="Q194" s="1134">
        <f t="shared" si="196"/>
        <v>119.175</v>
      </c>
      <c r="R194" s="916">
        <f>AF219</f>
        <v>105</v>
      </c>
      <c r="S194" s="839">
        <f t="shared" si="196"/>
        <v>7.6059999999999999</v>
      </c>
      <c r="T194" s="1019">
        <f t="shared" si="196"/>
        <v>7</v>
      </c>
      <c r="U194" s="839">
        <f t="shared" si="194"/>
        <v>119.175</v>
      </c>
      <c r="V194" s="1005">
        <f t="shared" si="194"/>
        <v>105</v>
      </c>
      <c r="W194" s="839">
        <f t="shared" si="194"/>
        <v>126.78099999999999</v>
      </c>
      <c r="X194" s="916">
        <f t="shared" si="194"/>
        <v>112</v>
      </c>
      <c r="Y194" s="873">
        <f t="shared" si="184"/>
        <v>126.78099999999999</v>
      </c>
      <c r="Z194" s="874">
        <f t="shared" si="185"/>
        <v>112</v>
      </c>
      <c r="AB194" s="1173" t="s">
        <v>364</v>
      </c>
      <c r="AC194" s="711"/>
      <c r="AD194" s="1317"/>
      <c r="AE194" s="860"/>
      <c r="AF194" s="1004"/>
      <c r="AG194" s="860"/>
      <c r="AH194" s="1075"/>
      <c r="AI194" s="860">
        <f t="shared" ref="AI194:AI195" si="197">AC194+AE194</f>
        <v>0</v>
      </c>
      <c r="AJ194" s="1005">
        <f t="shared" ref="AJ194:AJ195" si="198">AD194+AF194</f>
        <v>0</v>
      </c>
      <c r="AK194" s="860">
        <f t="shared" ref="AK194:AK195" si="199">AE194+AG194</f>
        <v>0</v>
      </c>
      <c r="AL194" s="916">
        <f t="shared" ref="AL194:AL195" si="200">AF194+AH194</f>
        <v>0</v>
      </c>
      <c r="AM194" s="1071">
        <f t="shared" si="182"/>
        <v>0</v>
      </c>
      <c r="AN194" s="1082">
        <f t="shared" si="183"/>
        <v>0</v>
      </c>
      <c r="AQ194" s="99"/>
    </row>
    <row r="195" spans="1:43" ht="15.75" thickBot="1">
      <c r="A195" s="98"/>
      <c r="B195" s="3189"/>
      <c r="C195" s="101"/>
      <c r="D195" s="237" t="s">
        <v>362</v>
      </c>
      <c r="E195" s="3235">
        <v>150</v>
      </c>
      <c r="F195" s="2617">
        <v>150</v>
      </c>
      <c r="G195" s="2846" t="s">
        <v>88</v>
      </c>
      <c r="H195" s="2726" t="s">
        <v>89</v>
      </c>
      <c r="I195" s="2727" t="s">
        <v>90</v>
      </c>
      <c r="J195" s="1686" t="s">
        <v>556</v>
      </c>
      <c r="K195" s="101"/>
      <c r="L195" s="97"/>
      <c r="M195" s="87"/>
      <c r="N195" s="880" t="s">
        <v>92</v>
      </c>
      <c r="O195" s="839">
        <f t="shared" ref="O195:T195" si="201">AC223</f>
        <v>0</v>
      </c>
      <c r="P195" s="829">
        <f t="shared" si="201"/>
        <v>0</v>
      </c>
      <c r="Q195" s="839">
        <f t="shared" si="201"/>
        <v>0</v>
      </c>
      <c r="R195" s="1005">
        <f t="shared" si="201"/>
        <v>0</v>
      </c>
      <c r="S195" s="839">
        <f t="shared" si="201"/>
        <v>0</v>
      </c>
      <c r="T195" s="1019">
        <f t="shared" si="201"/>
        <v>0</v>
      </c>
      <c r="U195" s="836">
        <f t="shared" ref="U195:U216" si="202">O195+Q195</f>
        <v>0</v>
      </c>
      <c r="V195" s="1005">
        <f t="shared" ref="V195:V220" si="203">P195+R195</f>
        <v>0</v>
      </c>
      <c r="W195" s="836">
        <f t="shared" ref="W195:W220" si="204">Q195+S195</f>
        <v>0</v>
      </c>
      <c r="X195" s="916">
        <f t="shared" ref="X195:X220" si="205">R195+T195</f>
        <v>0</v>
      </c>
      <c r="Y195" s="873">
        <f t="shared" si="184"/>
        <v>0</v>
      </c>
      <c r="Z195" s="874">
        <f t="shared" si="185"/>
        <v>0</v>
      </c>
      <c r="AB195" s="890" t="s">
        <v>365</v>
      </c>
      <c r="AC195" s="711"/>
      <c r="AD195" s="1096"/>
      <c r="AE195" s="860"/>
      <c r="AF195" s="1004"/>
      <c r="AG195" s="860"/>
      <c r="AH195" s="1075"/>
      <c r="AI195" s="860">
        <f t="shared" si="197"/>
        <v>0</v>
      </c>
      <c r="AJ195" s="1005">
        <f t="shared" si="198"/>
        <v>0</v>
      </c>
      <c r="AK195" s="860">
        <f t="shared" si="199"/>
        <v>0</v>
      </c>
      <c r="AL195" s="916">
        <f t="shared" si="200"/>
        <v>0</v>
      </c>
      <c r="AM195" s="1071">
        <f t="shared" si="182"/>
        <v>0</v>
      </c>
      <c r="AN195" s="1082">
        <f t="shared" si="183"/>
        <v>0</v>
      </c>
      <c r="AQ195" s="106"/>
    </row>
    <row r="196" spans="1:43" ht="15" customHeight="1" thickBot="1">
      <c r="A196" s="98"/>
      <c r="B196" s="3189"/>
      <c r="C196" s="101"/>
      <c r="D196" s="3443" t="s">
        <v>63</v>
      </c>
      <c r="E196" s="3444">
        <v>5</v>
      </c>
      <c r="F196" s="2617">
        <v>5</v>
      </c>
      <c r="G196" s="2633" t="s">
        <v>83</v>
      </c>
      <c r="H196" s="125">
        <v>1.75</v>
      </c>
      <c r="I196" s="1153">
        <v>1.75</v>
      </c>
      <c r="J196" s="1225" t="s">
        <v>363</v>
      </c>
      <c r="K196" s="2788">
        <v>0.15</v>
      </c>
      <c r="L196" s="2824">
        <v>0.15</v>
      </c>
      <c r="M196" s="87"/>
      <c r="N196" s="315" t="s">
        <v>536</v>
      </c>
      <c r="O196" s="836">
        <f>C177</f>
        <v>200</v>
      </c>
      <c r="P196" s="829">
        <f>C177</f>
        <v>200</v>
      </c>
      <c r="Q196" s="836"/>
      <c r="R196" s="916"/>
      <c r="S196" s="836"/>
      <c r="T196" s="1019"/>
      <c r="U196" s="836">
        <f t="shared" si="202"/>
        <v>200</v>
      </c>
      <c r="V196" s="1005">
        <f t="shared" si="203"/>
        <v>200</v>
      </c>
      <c r="W196" s="836">
        <f t="shared" si="204"/>
        <v>0</v>
      </c>
      <c r="X196" s="916">
        <f t="shared" si="205"/>
        <v>0</v>
      </c>
      <c r="Y196" s="873">
        <f t="shared" si="184"/>
        <v>200</v>
      </c>
      <c r="Z196" s="874">
        <f t="shared" si="185"/>
        <v>200</v>
      </c>
      <c r="AB196" s="891" t="s">
        <v>109</v>
      </c>
      <c r="AC196" s="711"/>
      <c r="AD196" s="1096"/>
      <c r="AE196" s="1193">
        <f>E185</f>
        <v>20</v>
      </c>
      <c r="AF196" s="1004">
        <f>F185</f>
        <v>16</v>
      </c>
      <c r="AG196" s="860"/>
      <c r="AH196" s="1075"/>
      <c r="AI196" s="860">
        <f t="shared" ref="AI196:AL203" si="206">AC196+AE196</f>
        <v>20</v>
      </c>
      <c r="AJ196" s="1005">
        <f t="shared" si="206"/>
        <v>16</v>
      </c>
      <c r="AK196" s="860">
        <f t="shared" si="206"/>
        <v>20</v>
      </c>
      <c r="AL196" s="916">
        <f t="shared" si="206"/>
        <v>16</v>
      </c>
      <c r="AM196" s="1071">
        <f t="shared" si="182"/>
        <v>20</v>
      </c>
      <c r="AN196" s="1082">
        <f t="shared" si="183"/>
        <v>16</v>
      </c>
      <c r="AQ196" s="205"/>
    </row>
    <row r="197" spans="1:43" ht="12.75" customHeight="1" thickBot="1">
      <c r="A197" s="98"/>
      <c r="B197" s="3222"/>
      <c r="C197" s="101"/>
      <c r="D197" s="183" t="s">
        <v>551</v>
      </c>
      <c r="E197" s="1675"/>
      <c r="F197" s="3458">
        <v>0.65</v>
      </c>
      <c r="G197" s="1236" t="s">
        <v>362</v>
      </c>
      <c r="H197" s="224">
        <v>66</v>
      </c>
      <c r="I197" s="226">
        <v>66</v>
      </c>
      <c r="J197" s="2903" t="s">
        <v>611</v>
      </c>
      <c r="K197" s="1190"/>
      <c r="L197" s="1191"/>
      <c r="M197" s="87"/>
      <c r="N197" s="408" t="s">
        <v>315</v>
      </c>
      <c r="O197" s="836">
        <f t="shared" ref="O197:T197" si="207">AC226</f>
        <v>0</v>
      </c>
      <c r="P197" s="1023">
        <f t="shared" si="207"/>
        <v>0</v>
      </c>
      <c r="Q197" s="836">
        <f t="shared" si="207"/>
        <v>74.909000000000006</v>
      </c>
      <c r="R197" s="916">
        <f t="shared" si="207"/>
        <v>64.7</v>
      </c>
      <c r="S197" s="836">
        <f t="shared" si="207"/>
        <v>0</v>
      </c>
      <c r="T197" s="1019">
        <f t="shared" si="207"/>
        <v>0</v>
      </c>
      <c r="U197" s="836">
        <f t="shared" si="202"/>
        <v>74.909000000000006</v>
      </c>
      <c r="V197" s="1005">
        <f t="shared" si="203"/>
        <v>64.7</v>
      </c>
      <c r="W197" s="836">
        <f t="shared" si="204"/>
        <v>74.909000000000006</v>
      </c>
      <c r="X197" s="916">
        <f t="shared" si="205"/>
        <v>64.7</v>
      </c>
      <c r="Y197" s="873">
        <f t="shared" si="184"/>
        <v>74.909000000000006</v>
      </c>
      <c r="Z197" s="874">
        <f t="shared" si="185"/>
        <v>64.7</v>
      </c>
      <c r="AB197" s="891" t="s">
        <v>79</v>
      </c>
      <c r="AC197" s="711">
        <f>H177</f>
        <v>9.3610000000000007</v>
      </c>
      <c r="AD197" s="1108">
        <f>I177</f>
        <v>7.8659999999999997</v>
      </c>
      <c r="AE197" s="860">
        <f>E189+K186</f>
        <v>22.2</v>
      </c>
      <c r="AF197" s="1004">
        <f>F189+L186</f>
        <v>18.560000000000002</v>
      </c>
      <c r="AG197" s="860"/>
      <c r="AH197" s="1075"/>
      <c r="AI197" s="860">
        <f t="shared" si="206"/>
        <v>31.561</v>
      </c>
      <c r="AJ197" s="1005">
        <f t="shared" si="206"/>
        <v>26.426000000000002</v>
      </c>
      <c r="AK197" s="860">
        <f t="shared" si="206"/>
        <v>22.2</v>
      </c>
      <c r="AL197" s="916">
        <f t="shared" si="206"/>
        <v>18.560000000000002</v>
      </c>
      <c r="AM197" s="1071">
        <f t="shared" si="182"/>
        <v>31.561</v>
      </c>
      <c r="AN197" s="1082">
        <f t="shared" si="183"/>
        <v>26.426000000000002</v>
      </c>
      <c r="AQ197" s="205"/>
    </row>
    <row r="198" spans="1:43" ht="15" customHeight="1" thickBot="1">
      <c r="A198" s="98"/>
      <c r="B198" s="3189"/>
      <c r="C198" s="101"/>
      <c r="D198" s="56"/>
      <c r="E198" s="37"/>
      <c r="F198" s="70"/>
      <c r="G198" s="3479" t="s">
        <v>878</v>
      </c>
      <c r="H198" s="101"/>
      <c r="I198" s="97"/>
      <c r="J198" s="2729" t="s">
        <v>712</v>
      </c>
      <c r="K198" s="125">
        <v>36.380000000000003</v>
      </c>
      <c r="L198" s="2351">
        <v>36.380000000000003</v>
      </c>
      <c r="M198" s="1049"/>
      <c r="N198" s="872" t="s">
        <v>316</v>
      </c>
      <c r="O198" s="836">
        <f t="shared" ref="O198:T198" si="208">AC230</f>
        <v>0</v>
      </c>
      <c r="P198" s="1023">
        <f t="shared" si="208"/>
        <v>0</v>
      </c>
      <c r="Q198" s="836">
        <f t="shared" si="208"/>
        <v>6.1740000000000004</v>
      </c>
      <c r="R198" s="1005">
        <f t="shared" si="208"/>
        <v>5.5</v>
      </c>
      <c r="S198" s="836">
        <f t="shared" si="208"/>
        <v>0</v>
      </c>
      <c r="T198" s="1024">
        <f t="shared" si="208"/>
        <v>0</v>
      </c>
      <c r="U198" s="836">
        <f t="shared" si="202"/>
        <v>6.1740000000000004</v>
      </c>
      <c r="V198" s="1005">
        <f t="shared" si="203"/>
        <v>5.5</v>
      </c>
      <c r="W198" s="836">
        <f t="shared" si="204"/>
        <v>6.1740000000000004</v>
      </c>
      <c r="X198" s="916">
        <f t="shared" si="205"/>
        <v>5.5</v>
      </c>
      <c r="Y198" s="873">
        <f t="shared" si="184"/>
        <v>6.1740000000000004</v>
      </c>
      <c r="Z198" s="874">
        <f t="shared" si="185"/>
        <v>5.5</v>
      </c>
      <c r="AB198" s="891" t="s">
        <v>64</v>
      </c>
      <c r="AC198" s="711"/>
      <c r="AD198" s="1098"/>
      <c r="AE198" s="860">
        <f>E187</f>
        <v>10</v>
      </c>
      <c r="AF198" s="1004">
        <f>F187</f>
        <v>8</v>
      </c>
      <c r="AG198" s="860">
        <f>E209</f>
        <v>57.408000000000001</v>
      </c>
      <c r="AH198" s="1319">
        <f>F209</f>
        <v>45.863999999999997</v>
      </c>
      <c r="AI198" s="860">
        <f t="shared" si="206"/>
        <v>10</v>
      </c>
      <c r="AJ198" s="1005">
        <f t="shared" si="206"/>
        <v>8</v>
      </c>
      <c r="AK198" s="860">
        <f t="shared" si="206"/>
        <v>67.408000000000001</v>
      </c>
      <c r="AL198" s="916">
        <f t="shared" si="206"/>
        <v>53.863999999999997</v>
      </c>
      <c r="AM198" s="1071">
        <f t="shared" si="182"/>
        <v>67.408000000000001</v>
      </c>
      <c r="AN198" s="1082">
        <f t="shared" si="183"/>
        <v>53.863999999999997</v>
      </c>
      <c r="AQ198" s="205"/>
    </row>
    <row r="199" spans="1:43" ht="15" customHeight="1" thickBot="1">
      <c r="A199" s="58"/>
      <c r="B199" s="3449"/>
      <c r="C199" s="68"/>
      <c r="D199" s="3453" t="s">
        <v>435</v>
      </c>
      <c r="E199" s="3454"/>
      <c r="F199" s="2375"/>
      <c r="G199" s="2603" t="s">
        <v>367</v>
      </c>
      <c r="H199" s="3235">
        <v>6.3</v>
      </c>
      <c r="I199" s="244">
        <v>6.3</v>
      </c>
      <c r="J199" s="183" t="s">
        <v>76</v>
      </c>
      <c r="K199" s="224">
        <v>116.4</v>
      </c>
      <c r="L199" s="2785">
        <v>116.4</v>
      </c>
      <c r="M199" s="87"/>
      <c r="N199" s="872" t="s">
        <v>106</v>
      </c>
      <c r="O199" s="836"/>
      <c r="P199" s="829"/>
      <c r="Q199" s="836"/>
      <c r="R199" s="916"/>
      <c r="S199" s="836"/>
      <c r="T199" s="1019"/>
      <c r="U199" s="836">
        <f t="shared" si="202"/>
        <v>0</v>
      </c>
      <c r="V199" s="1005">
        <f t="shared" si="203"/>
        <v>0</v>
      </c>
      <c r="W199" s="836">
        <f t="shared" si="204"/>
        <v>0</v>
      </c>
      <c r="X199" s="916">
        <f t="shared" si="205"/>
        <v>0</v>
      </c>
      <c r="Y199" s="873">
        <f t="shared" si="184"/>
        <v>0</v>
      </c>
      <c r="Z199" s="874">
        <f t="shared" si="185"/>
        <v>0</v>
      </c>
      <c r="AB199" s="891" t="s">
        <v>69</v>
      </c>
      <c r="AC199" s="711"/>
      <c r="AD199" s="1096"/>
      <c r="AE199" s="1192">
        <f>K185</f>
        <v>46.8</v>
      </c>
      <c r="AF199" s="1004">
        <f>L185</f>
        <v>37.200000000000003</v>
      </c>
      <c r="AG199" s="860"/>
      <c r="AH199" s="1075"/>
      <c r="AI199" s="860">
        <f t="shared" si="206"/>
        <v>46.8</v>
      </c>
      <c r="AJ199" s="1005">
        <f t="shared" si="206"/>
        <v>37.200000000000003</v>
      </c>
      <c r="AK199" s="860">
        <f t="shared" si="206"/>
        <v>46.8</v>
      </c>
      <c r="AL199" s="916">
        <f t="shared" si="206"/>
        <v>37.200000000000003</v>
      </c>
      <c r="AM199" s="1071">
        <f t="shared" si="182"/>
        <v>46.8</v>
      </c>
      <c r="AN199" s="1082">
        <f t="shared" si="183"/>
        <v>37.200000000000003</v>
      </c>
      <c r="AQ199" s="205"/>
    </row>
    <row r="200" spans="1:43" ht="16.5" customHeight="1" thickBot="1">
      <c r="A200" s="58"/>
      <c r="B200" s="3449"/>
      <c r="C200" s="68"/>
      <c r="D200" s="2795" t="s">
        <v>88</v>
      </c>
      <c r="E200" s="2726" t="s">
        <v>89</v>
      </c>
      <c r="F200" s="2727" t="s">
        <v>90</v>
      </c>
      <c r="G200" s="183" t="s">
        <v>75</v>
      </c>
      <c r="H200" s="224">
        <v>137.15</v>
      </c>
      <c r="I200" s="226">
        <v>130</v>
      </c>
      <c r="J200" s="183" t="s">
        <v>52</v>
      </c>
      <c r="K200" s="238">
        <v>0.36</v>
      </c>
      <c r="L200" s="2376">
        <v>0.36</v>
      </c>
      <c r="M200" s="87"/>
      <c r="N200" s="872" t="s">
        <v>62</v>
      </c>
      <c r="O200" s="836">
        <f>E174</f>
        <v>90.87</v>
      </c>
      <c r="P200" s="829">
        <f>F174</f>
        <v>75</v>
      </c>
      <c r="Q200" s="836"/>
      <c r="R200" s="916"/>
      <c r="S200" s="1105">
        <f>E204</f>
        <v>36.380000000000003</v>
      </c>
      <c r="T200" s="1024">
        <f>F204</f>
        <v>30</v>
      </c>
      <c r="U200" s="836">
        <f t="shared" si="202"/>
        <v>90.87</v>
      </c>
      <c r="V200" s="1005">
        <f t="shared" si="203"/>
        <v>75</v>
      </c>
      <c r="W200" s="836">
        <f t="shared" si="204"/>
        <v>36.380000000000003</v>
      </c>
      <c r="X200" s="916">
        <f t="shared" si="205"/>
        <v>30</v>
      </c>
      <c r="Y200" s="873">
        <f t="shared" si="184"/>
        <v>127.25</v>
      </c>
      <c r="Z200" s="874">
        <f t="shared" si="185"/>
        <v>105</v>
      </c>
      <c r="AB200" s="891" t="s">
        <v>461</v>
      </c>
      <c r="AC200" s="711"/>
      <c r="AD200" s="1099"/>
      <c r="AE200" s="1192"/>
      <c r="AF200" s="1004"/>
      <c r="AG200" s="860"/>
      <c r="AH200" s="1075"/>
      <c r="AI200" s="860">
        <f t="shared" si="206"/>
        <v>0</v>
      </c>
      <c r="AJ200" s="1005">
        <f t="shared" si="206"/>
        <v>0</v>
      </c>
      <c r="AK200" s="860">
        <f t="shared" si="206"/>
        <v>0</v>
      </c>
      <c r="AL200" s="916">
        <f t="shared" si="206"/>
        <v>0</v>
      </c>
      <c r="AM200" s="1071">
        <f t="shared" si="182"/>
        <v>0</v>
      </c>
      <c r="AN200" s="1082">
        <f t="shared" si="183"/>
        <v>0</v>
      </c>
      <c r="AQ200" s="205"/>
    </row>
    <row r="201" spans="1:43" ht="14.25" customHeight="1" thickBot="1">
      <c r="A201" s="1223" t="s">
        <v>292</v>
      </c>
      <c r="B201" s="2612"/>
      <c r="C201" s="1773">
        <f>SUM(C184:C191)</f>
        <v>875</v>
      </c>
      <c r="D201" s="3096" t="s">
        <v>502</v>
      </c>
      <c r="E201" s="2769">
        <v>119.175</v>
      </c>
      <c r="F201" s="2770">
        <v>105</v>
      </c>
      <c r="G201" s="1236" t="s">
        <v>362</v>
      </c>
      <c r="H201" s="224">
        <v>10</v>
      </c>
      <c r="I201" s="226">
        <v>10</v>
      </c>
      <c r="J201" s="1225" t="s">
        <v>77</v>
      </c>
      <c r="K201" s="1213">
        <v>5.25</v>
      </c>
      <c r="L201" s="2816">
        <v>5.25</v>
      </c>
      <c r="M201" s="87"/>
      <c r="N201" s="872" t="s">
        <v>57</v>
      </c>
      <c r="O201" s="836"/>
      <c r="P201" s="1025"/>
      <c r="Q201" s="839">
        <f>H187+H200</f>
        <v>155.15</v>
      </c>
      <c r="R201" s="1194">
        <f>I187+I200</f>
        <v>148</v>
      </c>
      <c r="S201" s="836"/>
      <c r="T201" s="1027"/>
      <c r="U201" s="836">
        <f t="shared" si="202"/>
        <v>155.15</v>
      </c>
      <c r="V201" s="1005">
        <f t="shared" si="203"/>
        <v>148</v>
      </c>
      <c r="W201" s="836">
        <f t="shared" si="204"/>
        <v>155.15</v>
      </c>
      <c r="X201" s="916">
        <f t="shared" si="205"/>
        <v>148</v>
      </c>
      <c r="Y201" s="873">
        <f t="shared" si="184"/>
        <v>155.15</v>
      </c>
      <c r="Z201" s="874">
        <f t="shared" si="185"/>
        <v>148</v>
      </c>
      <c r="AB201" s="891" t="s">
        <v>114</v>
      </c>
      <c r="AC201" s="711"/>
      <c r="AD201" s="1080"/>
      <c r="AE201" s="860"/>
      <c r="AF201" s="1004"/>
      <c r="AG201" s="860"/>
      <c r="AH201" s="1075"/>
      <c r="AI201" s="860">
        <f t="shared" si="206"/>
        <v>0</v>
      </c>
      <c r="AJ201" s="1005">
        <f t="shared" si="206"/>
        <v>0</v>
      </c>
      <c r="AK201" s="860">
        <f t="shared" si="206"/>
        <v>0</v>
      </c>
      <c r="AL201" s="916">
        <f t="shared" si="206"/>
        <v>0</v>
      </c>
      <c r="AM201" s="1071">
        <f t="shared" si="182"/>
        <v>0</v>
      </c>
      <c r="AN201" s="1082">
        <f t="shared" si="183"/>
        <v>0</v>
      </c>
      <c r="AQ201" s="205"/>
    </row>
    <row r="202" spans="1:43" ht="15" customHeight="1" thickBot="1">
      <c r="A202" s="1683"/>
      <c r="B202" s="1671" t="s">
        <v>199</v>
      </c>
      <c r="C202" s="2912"/>
      <c r="D202" s="2913" t="s">
        <v>779</v>
      </c>
      <c r="E202" s="2914"/>
      <c r="F202" s="2756"/>
      <c r="G202" s="2756"/>
      <c r="H202" s="2756"/>
      <c r="I202" s="2794"/>
      <c r="J202" s="2722" t="s">
        <v>831</v>
      </c>
      <c r="K202" s="2915"/>
      <c r="L202" s="2916"/>
      <c r="M202" s="87"/>
      <c r="N202" s="872" t="s">
        <v>121</v>
      </c>
      <c r="O202" s="836"/>
      <c r="P202" s="829"/>
      <c r="Q202" s="836"/>
      <c r="R202" s="916"/>
      <c r="S202" s="836"/>
      <c r="T202" s="1019"/>
      <c r="U202" s="836">
        <f t="shared" si="202"/>
        <v>0</v>
      </c>
      <c r="V202" s="1005">
        <f t="shared" si="203"/>
        <v>0</v>
      </c>
      <c r="W202" s="836">
        <f t="shared" si="204"/>
        <v>0</v>
      </c>
      <c r="X202" s="916">
        <f t="shared" si="205"/>
        <v>0</v>
      </c>
      <c r="Y202" s="873">
        <f t="shared" si="184"/>
        <v>0</v>
      </c>
      <c r="Z202" s="881">
        <f t="shared" si="185"/>
        <v>0</v>
      </c>
      <c r="AB202" s="2262" t="s">
        <v>85</v>
      </c>
      <c r="AC202" s="858"/>
      <c r="AD202" s="1081"/>
      <c r="AE202" s="1354"/>
      <c r="AF202" s="1006"/>
      <c r="AG202" s="861"/>
      <c r="AH202" s="1076"/>
      <c r="AI202" s="861">
        <f t="shared" si="206"/>
        <v>0</v>
      </c>
      <c r="AJ202" s="1007">
        <f t="shared" si="206"/>
        <v>0</v>
      </c>
      <c r="AK202" s="861">
        <f t="shared" si="206"/>
        <v>0</v>
      </c>
      <c r="AL202" s="825">
        <f t="shared" si="206"/>
        <v>0</v>
      </c>
      <c r="AM202" s="1373">
        <f t="shared" si="182"/>
        <v>0</v>
      </c>
      <c r="AN202" s="1359">
        <f t="shared" si="183"/>
        <v>0</v>
      </c>
      <c r="AQ202" s="1422"/>
    </row>
    <row r="203" spans="1:43" ht="18" customHeight="1" thickBot="1">
      <c r="A203" s="1672" t="s">
        <v>830</v>
      </c>
      <c r="B203" s="240" t="s">
        <v>831</v>
      </c>
      <c r="C203" s="2875">
        <v>190</v>
      </c>
      <c r="D203" s="2725" t="s">
        <v>88</v>
      </c>
      <c r="E203" s="156" t="s">
        <v>89</v>
      </c>
      <c r="F203" s="2701" t="s">
        <v>90</v>
      </c>
      <c r="G203" s="2795" t="s">
        <v>88</v>
      </c>
      <c r="H203" s="2726" t="s">
        <v>89</v>
      </c>
      <c r="I203" s="2917" t="s">
        <v>90</v>
      </c>
      <c r="J203" s="2795" t="s">
        <v>88</v>
      </c>
      <c r="K203" s="2726" t="s">
        <v>89</v>
      </c>
      <c r="L203" s="2917" t="s">
        <v>90</v>
      </c>
      <c r="M203" s="87"/>
      <c r="N203" s="872" t="s">
        <v>61</v>
      </c>
      <c r="O203" s="836"/>
      <c r="P203" s="829"/>
      <c r="Q203" s="836"/>
      <c r="R203" s="916"/>
      <c r="S203" s="836"/>
      <c r="T203" s="1019"/>
      <c r="U203" s="836">
        <f t="shared" si="202"/>
        <v>0</v>
      </c>
      <c r="V203" s="1005">
        <f t="shared" si="203"/>
        <v>0</v>
      </c>
      <c r="W203" s="836">
        <f t="shared" si="204"/>
        <v>0</v>
      </c>
      <c r="X203" s="916">
        <f t="shared" si="205"/>
        <v>0</v>
      </c>
      <c r="Y203" s="873">
        <f t="shared" si="184"/>
        <v>0</v>
      </c>
      <c r="Z203" s="881">
        <f t="shared" si="185"/>
        <v>0</v>
      </c>
      <c r="AB203" s="1352" t="s">
        <v>410</v>
      </c>
      <c r="AC203" s="1378">
        <f t="shared" ref="AC203:AG203" si="209">SUM(AC190:AC202)</f>
        <v>124.42200000000001</v>
      </c>
      <c r="AD203" s="1379">
        <f t="shared" si="209"/>
        <v>76.165999999999997</v>
      </c>
      <c r="AE203" s="1380">
        <f t="shared" si="209"/>
        <v>108.19999999999999</v>
      </c>
      <c r="AF203" s="1381">
        <f t="shared" si="209"/>
        <v>85.740000000000009</v>
      </c>
      <c r="AG203" s="1382">
        <f t="shared" si="209"/>
        <v>57.408000000000001</v>
      </c>
      <c r="AH203" s="1355">
        <f>SUM(AH190:AH202)</f>
        <v>45.863999999999997</v>
      </c>
      <c r="AI203" s="1371">
        <f t="shared" si="206"/>
        <v>232.62200000000001</v>
      </c>
      <c r="AJ203" s="2263">
        <f t="shared" si="206"/>
        <v>161.90600000000001</v>
      </c>
      <c r="AK203" s="1371">
        <f t="shared" si="206"/>
        <v>165.608</v>
      </c>
      <c r="AL203" s="2264">
        <f t="shared" si="206"/>
        <v>131.60400000000001</v>
      </c>
      <c r="AM203" s="1386">
        <f t="shared" si="182"/>
        <v>290.03000000000003</v>
      </c>
      <c r="AN203" s="1083">
        <f t="shared" si="183"/>
        <v>207.77</v>
      </c>
      <c r="AQ203" s="198"/>
    </row>
    <row r="204" spans="1:43" ht="16.5" customHeight="1">
      <c r="A204" s="2918" t="s">
        <v>855</v>
      </c>
      <c r="B204" s="258" t="s">
        <v>778</v>
      </c>
      <c r="C204" s="2919">
        <v>90</v>
      </c>
      <c r="D204" s="2729" t="s">
        <v>62</v>
      </c>
      <c r="E204" s="2818">
        <v>36.380000000000003</v>
      </c>
      <c r="F204" s="2920">
        <v>30</v>
      </c>
      <c r="G204" s="2878" t="s">
        <v>744</v>
      </c>
      <c r="H204" s="2921" t="s">
        <v>818</v>
      </c>
      <c r="I204" s="2877">
        <v>10.28</v>
      </c>
      <c r="J204" s="2922" t="s">
        <v>832</v>
      </c>
      <c r="K204" s="1660">
        <v>22</v>
      </c>
      <c r="L204" s="1219">
        <v>22</v>
      </c>
      <c r="M204" s="87"/>
      <c r="N204" s="872" t="s">
        <v>334</v>
      </c>
      <c r="O204" s="836"/>
      <c r="P204" s="829"/>
      <c r="Q204" s="836"/>
      <c r="R204" s="916"/>
      <c r="S204" s="836"/>
      <c r="T204" s="1019"/>
      <c r="U204" s="836">
        <f t="shared" si="202"/>
        <v>0</v>
      </c>
      <c r="V204" s="1005">
        <f t="shared" si="203"/>
        <v>0</v>
      </c>
      <c r="W204" s="836">
        <f t="shared" si="204"/>
        <v>0</v>
      </c>
      <c r="X204" s="916">
        <f t="shared" si="205"/>
        <v>0</v>
      </c>
      <c r="Y204" s="873">
        <f t="shared" si="184"/>
        <v>0</v>
      </c>
      <c r="Z204" s="881">
        <f t="shared" si="185"/>
        <v>0</v>
      </c>
      <c r="AB204" s="1330" t="s">
        <v>426</v>
      </c>
      <c r="AC204" s="1327"/>
      <c r="AD204" s="1331"/>
      <c r="AE204" s="1332"/>
      <c r="AF204" s="1333"/>
      <c r="AG204" s="1332"/>
      <c r="AH204" s="1334"/>
      <c r="AQ204" s="101"/>
    </row>
    <row r="205" spans="1:43" ht="13.5" customHeight="1">
      <c r="A205" s="186" t="s">
        <v>9</v>
      </c>
      <c r="B205" s="240" t="s">
        <v>317</v>
      </c>
      <c r="C205" s="2759">
        <v>20</v>
      </c>
      <c r="D205" s="2923" t="s">
        <v>833</v>
      </c>
      <c r="E205" s="101"/>
      <c r="F205" s="101"/>
      <c r="G205" s="240" t="s">
        <v>745</v>
      </c>
      <c r="H205" s="2616">
        <v>3</v>
      </c>
      <c r="I205" s="2604">
        <v>3</v>
      </c>
      <c r="J205" s="2615" t="s">
        <v>559</v>
      </c>
      <c r="K205" s="2616">
        <v>1.8</v>
      </c>
      <c r="L205" s="2617">
        <v>1.8</v>
      </c>
      <c r="M205" s="87"/>
      <c r="N205" s="872" t="s">
        <v>63</v>
      </c>
      <c r="O205" s="836">
        <f>H174</f>
        <v>21.25</v>
      </c>
      <c r="P205" s="1023">
        <f>I174</f>
        <v>21.25</v>
      </c>
      <c r="Q205" s="836">
        <f>E196</f>
        <v>5</v>
      </c>
      <c r="R205" s="916">
        <f>F196</f>
        <v>5</v>
      </c>
      <c r="S205" s="836"/>
      <c r="T205" s="1019"/>
      <c r="U205" s="836">
        <f t="shared" si="202"/>
        <v>26.25</v>
      </c>
      <c r="V205" s="1005">
        <f t="shared" si="203"/>
        <v>26.25</v>
      </c>
      <c r="W205" s="836">
        <f t="shared" si="204"/>
        <v>5</v>
      </c>
      <c r="X205" s="916">
        <f t="shared" si="205"/>
        <v>5</v>
      </c>
      <c r="Y205" s="873">
        <f t="shared" si="184"/>
        <v>26.25</v>
      </c>
      <c r="Z205" s="881">
        <f t="shared" si="185"/>
        <v>26.25</v>
      </c>
      <c r="AB205" s="891"/>
      <c r="AC205" s="711"/>
      <c r="AD205" s="1078"/>
      <c r="AE205" s="860"/>
      <c r="AF205" s="1004"/>
      <c r="AG205" s="860"/>
      <c r="AH205" s="1075"/>
      <c r="AI205" s="860">
        <f t="shared" ref="AI205:AL210" si="210">AC205+AE205</f>
        <v>0</v>
      </c>
      <c r="AJ205" s="1005">
        <f t="shared" si="210"/>
        <v>0</v>
      </c>
      <c r="AK205" s="860">
        <f t="shared" si="210"/>
        <v>0</v>
      </c>
      <c r="AL205" s="916">
        <f t="shared" si="210"/>
        <v>0</v>
      </c>
      <c r="AM205" s="1071">
        <f t="shared" ref="AM205:AN213" si="211">AC205+AE205+AG205</f>
        <v>0</v>
      </c>
      <c r="AN205" s="1082">
        <f t="shared" si="211"/>
        <v>0</v>
      </c>
      <c r="AQ205" s="205"/>
    </row>
    <row r="206" spans="1:43" ht="15" customHeight="1">
      <c r="A206" s="98"/>
      <c r="B206" s="1208"/>
      <c r="C206" s="87"/>
      <c r="D206" s="184" t="s">
        <v>86</v>
      </c>
      <c r="E206" s="224">
        <v>12.01</v>
      </c>
      <c r="F206" s="1489">
        <v>12.01</v>
      </c>
      <c r="G206" s="240" t="s">
        <v>363</v>
      </c>
      <c r="H206" s="225">
        <v>0.4</v>
      </c>
      <c r="I206" s="1189">
        <v>0.4</v>
      </c>
      <c r="J206" s="2615" t="s">
        <v>807</v>
      </c>
      <c r="K206" s="636">
        <v>3</v>
      </c>
      <c r="L206" s="2617">
        <v>3</v>
      </c>
      <c r="M206" s="87"/>
      <c r="N206" s="872" t="s">
        <v>77</v>
      </c>
      <c r="O206" s="836">
        <f>E175+H178+K177+K182</f>
        <v>12.98</v>
      </c>
      <c r="P206" s="1023">
        <f>F175+I178+L177+L182</f>
        <v>12.98</v>
      </c>
      <c r="Q206" s="1105">
        <f>K201</f>
        <v>5.25</v>
      </c>
      <c r="R206" s="1005">
        <f>L201</f>
        <v>5.25</v>
      </c>
      <c r="S206" s="836">
        <f>H207</f>
        <v>6.95</v>
      </c>
      <c r="T206" s="2190">
        <f>I207</f>
        <v>6.95</v>
      </c>
      <c r="U206" s="836">
        <f t="shared" si="202"/>
        <v>18.23</v>
      </c>
      <c r="V206" s="1005">
        <f t="shared" si="203"/>
        <v>18.23</v>
      </c>
      <c r="W206" s="836">
        <f t="shared" si="204"/>
        <v>12.2</v>
      </c>
      <c r="X206" s="916">
        <f t="shared" si="205"/>
        <v>12.2</v>
      </c>
      <c r="Y206" s="873">
        <f t="shared" si="184"/>
        <v>25.18</v>
      </c>
      <c r="Z206" s="881">
        <f t="shared" si="185"/>
        <v>25.18</v>
      </c>
      <c r="AB206" s="891" t="s">
        <v>112</v>
      </c>
      <c r="AC206" s="711"/>
      <c r="AD206" s="1078"/>
      <c r="AE206" s="860"/>
      <c r="AF206" s="1004"/>
      <c r="AG206" s="860"/>
      <c r="AH206" s="1075"/>
      <c r="AI206" s="860">
        <f t="shared" si="210"/>
        <v>0</v>
      </c>
      <c r="AJ206" s="1005">
        <f t="shared" si="210"/>
        <v>0</v>
      </c>
      <c r="AK206" s="860">
        <f t="shared" si="210"/>
        <v>0</v>
      </c>
      <c r="AL206" s="916">
        <f t="shared" si="210"/>
        <v>0</v>
      </c>
      <c r="AM206" s="1071">
        <f t="shared" si="211"/>
        <v>0</v>
      </c>
      <c r="AN206" s="1082">
        <f t="shared" si="211"/>
        <v>0</v>
      </c>
      <c r="AQ206" s="205"/>
    </row>
    <row r="207" spans="1:43" ht="15" customHeight="1">
      <c r="A207" s="98"/>
      <c r="B207" s="1208"/>
      <c r="C207" s="87"/>
      <c r="D207" s="2924" t="s">
        <v>76</v>
      </c>
      <c r="E207" s="238">
        <v>39.686</v>
      </c>
      <c r="F207" s="2604">
        <v>39.686</v>
      </c>
      <c r="G207" s="240" t="s">
        <v>230</v>
      </c>
      <c r="H207" s="224">
        <v>6.95</v>
      </c>
      <c r="I207" s="1189">
        <v>6.95</v>
      </c>
      <c r="J207" s="2618" t="s">
        <v>806</v>
      </c>
      <c r="K207" s="1660">
        <v>7.6059999999999999</v>
      </c>
      <c r="L207" s="1219">
        <v>7</v>
      </c>
      <c r="M207" s="87"/>
      <c r="N207" s="872" t="s">
        <v>81</v>
      </c>
      <c r="O207" s="836"/>
      <c r="P207" s="829"/>
      <c r="Q207" s="1134">
        <f>H192+E192+K190+K191</f>
        <v>10.6</v>
      </c>
      <c r="R207" s="1028">
        <f>I192+F192+L190+L191</f>
        <v>10.6</v>
      </c>
      <c r="S207" s="836">
        <f>H208</f>
        <v>0.88</v>
      </c>
      <c r="T207" s="1019">
        <f>I208</f>
        <v>0.88</v>
      </c>
      <c r="U207" s="836">
        <f t="shared" si="202"/>
        <v>10.6</v>
      </c>
      <c r="V207" s="1005">
        <f t="shared" si="203"/>
        <v>10.6</v>
      </c>
      <c r="W207" s="836">
        <f t="shared" si="204"/>
        <v>11.48</v>
      </c>
      <c r="X207" s="916">
        <f t="shared" si="205"/>
        <v>11.48</v>
      </c>
      <c r="Y207" s="873">
        <f t="shared" si="184"/>
        <v>11.48</v>
      </c>
      <c r="Z207" s="881">
        <f t="shared" si="185"/>
        <v>11.48</v>
      </c>
      <c r="AB207" s="891" t="s">
        <v>110</v>
      </c>
      <c r="AC207" s="711"/>
      <c r="AD207" s="1079"/>
      <c r="AE207" s="860"/>
      <c r="AF207" s="1004"/>
      <c r="AG207" s="860"/>
      <c r="AH207" s="1075"/>
      <c r="AI207" s="860">
        <f t="shared" si="210"/>
        <v>0</v>
      </c>
      <c r="AJ207" s="1005">
        <f t="shared" si="210"/>
        <v>0</v>
      </c>
      <c r="AK207" s="860">
        <f t="shared" si="210"/>
        <v>0</v>
      </c>
      <c r="AL207" s="916">
        <f t="shared" si="210"/>
        <v>0</v>
      </c>
      <c r="AM207" s="1071">
        <f t="shared" si="211"/>
        <v>0</v>
      </c>
      <c r="AN207" s="1082">
        <f t="shared" si="211"/>
        <v>0</v>
      </c>
      <c r="AQ207" s="205"/>
    </row>
    <row r="208" spans="1:43" ht="14.25" customHeight="1">
      <c r="A208" s="98"/>
      <c r="B208" s="1208"/>
      <c r="C208" s="87"/>
      <c r="D208" s="2923" t="s">
        <v>834</v>
      </c>
      <c r="E208" s="101"/>
      <c r="F208" s="101"/>
      <c r="G208" s="240" t="s">
        <v>743</v>
      </c>
      <c r="H208" s="224">
        <v>0.88</v>
      </c>
      <c r="I208" s="1189">
        <v>0.88</v>
      </c>
      <c r="J208" s="2618" t="s">
        <v>765</v>
      </c>
      <c r="K208" s="224">
        <v>209</v>
      </c>
      <c r="L208" s="1219">
        <v>209</v>
      </c>
      <c r="M208" s="101"/>
      <c r="N208" s="575" t="s">
        <v>125</v>
      </c>
      <c r="O208" s="836"/>
      <c r="P208" s="1023"/>
      <c r="Q208" s="1109">
        <f>R208/1000/0.04</f>
        <v>0</v>
      </c>
      <c r="R208" s="1005"/>
      <c r="S208" s="1228">
        <f>T208/1000/0.04</f>
        <v>0.25699999999999995</v>
      </c>
      <c r="T208" s="2190">
        <f>I204</f>
        <v>10.28</v>
      </c>
      <c r="U208" s="836">
        <f t="shared" si="202"/>
        <v>0</v>
      </c>
      <c r="V208" s="1005">
        <f t="shared" si="203"/>
        <v>0</v>
      </c>
      <c r="W208" s="836">
        <f t="shared" si="204"/>
        <v>0.25699999999999995</v>
      </c>
      <c r="X208" s="916">
        <f t="shared" si="205"/>
        <v>10.28</v>
      </c>
      <c r="Y208" s="873">
        <f t="shared" si="184"/>
        <v>0.25699999999999995</v>
      </c>
      <c r="Z208" s="881">
        <f t="shared" si="185"/>
        <v>10.28</v>
      </c>
      <c r="AB208" s="891" t="s">
        <v>322</v>
      </c>
      <c r="AC208" s="711"/>
      <c r="AD208" s="1080"/>
      <c r="AE208" s="860"/>
      <c r="AF208" s="1004"/>
      <c r="AG208" s="860"/>
      <c r="AH208" s="1075"/>
      <c r="AI208" s="860">
        <f t="shared" si="210"/>
        <v>0</v>
      </c>
      <c r="AJ208" s="1005">
        <f t="shared" si="210"/>
        <v>0</v>
      </c>
      <c r="AK208" s="860">
        <f t="shared" si="210"/>
        <v>0</v>
      </c>
      <c r="AL208" s="916">
        <f t="shared" si="210"/>
        <v>0</v>
      </c>
      <c r="AM208" s="1071">
        <f t="shared" si="211"/>
        <v>0</v>
      </c>
      <c r="AN208" s="1082">
        <f t="shared" si="211"/>
        <v>0</v>
      </c>
      <c r="AQ208" s="205"/>
    </row>
    <row r="209" spans="1:48" ht="12.75" customHeight="1" thickBot="1">
      <c r="A209" s="98"/>
      <c r="B209" s="1208"/>
      <c r="C209" s="87"/>
      <c r="D209" s="183" t="s">
        <v>64</v>
      </c>
      <c r="E209" s="224">
        <v>57.408000000000001</v>
      </c>
      <c r="F209" s="1669">
        <v>45.863999999999997</v>
      </c>
      <c r="G209" s="240" t="s">
        <v>551</v>
      </c>
      <c r="H209" s="1675"/>
      <c r="I209" s="1207">
        <v>0.4</v>
      </c>
      <c r="J209" s="2925"/>
      <c r="K209" s="95"/>
      <c r="L209" s="1220"/>
      <c r="M209" s="87"/>
      <c r="N209" s="872" t="s">
        <v>48</v>
      </c>
      <c r="O209" s="1134"/>
      <c r="P209" s="1025"/>
      <c r="Q209" s="836">
        <f>K192+H199</f>
        <v>7.02</v>
      </c>
      <c r="R209" s="1005">
        <f>L192+I199</f>
        <v>7.02</v>
      </c>
      <c r="S209" s="836">
        <f>K205</f>
        <v>1.8</v>
      </c>
      <c r="T209" s="1016">
        <f>L205</f>
        <v>1.8</v>
      </c>
      <c r="U209" s="836">
        <f t="shared" si="202"/>
        <v>7.02</v>
      </c>
      <c r="V209" s="1005">
        <f t="shared" si="203"/>
        <v>7.02</v>
      </c>
      <c r="W209" s="836">
        <f t="shared" si="204"/>
        <v>8.82</v>
      </c>
      <c r="X209" s="916">
        <f t="shared" si="205"/>
        <v>8.82</v>
      </c>
      <c r="Y209" s="873">
        <f t="shared" si="184"/>
        <v>8.82</v>
      </c>
      <c r="Z209" s="881">
        <f t="shared" si="185"/>
        <v>8.82</v>
      </c>
      <c r="AB209" s="2262" t="s">
        <v>85</v>
      </c>
      <c r="AC209" s="858"/>
      <c r="AD209" s="2622"/>
      <c r="AE209" s="861">
        <f>K188</f>
        <v>13.8</v>
      </c>
      <c r="AF209" s="1006">
        <f>L188</f>
        <v>13.8</v>
      </c>
      <c r="AG209" s="861"/>
      <c r="AH209" s="1076"/>
      <c r="AI209" s="861">
        <f t="shared" si="210"/>
        <v>13.8</v>
      </c>
      <c r="AJ209" s="1007">
        <f t="shared" si="210"/>
        <v>13.8</v>
      </c>
      <c r="AK209" s="861">
        <f t="shared" si="210"/>
        <v>13.8</v>
      </c>
      <c r="AL209" s="825">
        <f t="shared" si="210"/>
        <v>13.8</v>
      </c>
      <c r="AM209" s="1373">
        <f t="shared" si="211"/>
        <v>13.8</v>
      </c>
      <c r="AN209" s="1359">
        <f t="shared" si="211"/>
        <v>13.8</v>
      </c>
      <c r="AQ209" s="106"/>
    </row>
    <row r="210" spans="1:48" ht="14.25" customHeight="1" thickBot="1">
      <c r="A210" s="1223" t="s">
        <v>293</v>
      </c>
      <c r="B210" s="1224"/>
      <c r="C210" s="2926">
        <f>SUM(C203:C209)</f>
        <v>300</v>
      </c>
      <c r="D210" s="2927" t="s">
        <v>835</v>
      </c>
      <c r="E210" s="1212"/>
      <c r="F210" s="2751"/>
      <c r="G210" s="1212"/>
      <c r="H210" s="1212"/>
      <c r="I210" s="1212"/>
      <c r="J210" s="2928"/>
      <c r="K210" s="2929"/>
      <c r="L210" s="2930"/>
      <c r="M210" s="101"/>
      <c r="N210" s="872" t="s">
        <v>122</v>
      </c>
      <c r="O210" s="836"/>
      <c r="P210" s="829"/>
      <c r="Q210" s="836"/>
      <c r="R210" s="916"/>
      <c r="S210" s="836"/>
      <c r="T210" s="1019"/>
      <c r="U210" s="836">
        <f t="shared" si="202"/>
        <v>0</v>
      </c>
      <c r="V210" s="1005">
        <f t="shared" si="203"/>
        <v>0</v>
      </c>
      <c r="W210" s="836">
        <f t="shared" si="204"/>
        <v>0</v>
      </c>
      <c r="X210" s="916">
        <f t="shared" si="205"/>
        <v>0</v>
      </c>
      <c r="Y210" s="873">
        <f t="shared" si="184"/>
        <v>0</v>
      </c>
      <c r="Z210" s="881">
        <f t="shared" si="185"/>
        <v>0</v>
      </c>
      <c r="AB210" s="1352" t="s">
        <v>411</v>
      </c>
      <c r="AC210" s="2265">
        <f t="shared" ref="AC210:AG210" si="212">SUM(AC205:AC209)</f>
        <v>0</v>
      </c>
      <c r="AD210" s="1355">
        <f t="shared" si="212"/>
        <v>0</v>
      </c>
      <c r="AE210" s="1378">
        <f t="shared" si="212"/>
        <v>13.8</v>
      </c>
      <c r="AF210" s="1355">
        <f t="shared" si="212"/>
        <v>13.8</v>
      </c>
      <c r="AG210" s="1378">
        <f t="shared" si="212"/>
        <v>0</v>
      </c>
      <c r="AH210" s="1355">
        <f>SUM(AH205:AH209)</f>
        <v>0</v>
      </c>
      <c r="AI210" s="1371">
        <f t="shared" si="210"/>
        <v>13.8</v>
      </c>
      <c r="AJ210" s="2263">
        <f>AD210+AF210</f>
        <v>13.8</v>
      </c>
      <c r="AK210" s="1371">
        <f t="shared" si="210"/>
        <v>13.8</v>
      </c>
      <c r="AL210" s="2264">
        <f t="shared" si="210"/>
        <v>13.8</v>
      </c>
      <c r="AM210" s="1386">
        <f t="shared" si="211"/>
        <v>13.8</v>
      </c>
      <c r="AN210" s="1083">
        <f t="shared" si="211"/>
        <v>13.8</v>
      </c>
      <c r="AQ210" s="198"/>
    </row>
    <row r="211" spans="1:48" ht="15.75" customHeight="1" thickBot="1">
      <c r="M211" s="87"/>
      <c r="N211" s="872" t="s">
        <v>331</v>
      </c>
      <c r="O211" s="836"/>
      <c r="P211" s="829"/>
      <c r="Q211" s="836">
        <f>H196</f>
        <v>1.75</v>
      </c>
      <c r="R211" s="916">
        <f>I196</f>
        <v>1.75</v>
      </c>
      <c r="S211" s="836"/>
      <c r="T211" s="1019"/>
      <c r="U211" s="836">
        <f t="shared" si="202"/>
        <v>1.75</v>
      </c>
      <c r="V211" s="1005">
        <f t="shared" si="203"/>
        <v>1.75</v>
      </c>
      <c r="W211" s="836">
        <f t="shared" si="204"/>
        <v>1.75</v>
      </c>
      <c r="X211" s="916">
        <f t="shared" si="205"/>
        <v>1.75</v>
      </c>
      <c r="Y211" s="873">
        <f t="shared" si="184"/>
        <v>1.75</v>
      </c>
      <c r="Z211" s="881">
        <f t="shared" si="185"/>
        <v>1.75</v>
      </c>
      <c r="AB211" s="2268" t="s">
        <v>412</v>
      </c>
      <c r="AC211" s="2269">
        <f t="shared" ref="AC211:AH211" si="213">AC203+AC210</f>
        <v>124.42200000000001</v>
      </c>
      <c r="AD211" s="2270">
        <f t="shared" si="213"/>
        <v>76.165999999999997</v>
      </c>
      <c r="AE211" s="2309">
        <f t="shared" si="213"/>
        <v>121.99999999999999</v>
      </c>
      <c r="AF211" s="2271">
        <f t="shared" si="213"/>
        <v>99.54</v>
      </c>
      <c r="AG211" s="2269">
        <f>AG203+AG210</f>
        <v>57.408000000000001</v>
      </c>
      <c r="AH211" s="2272">
        <f t="shared" si="213"/>
        <v>45.863999999999997</v>
      </c>
      <c r="AI211" s="2273">
        <f>AC211+AE211</f>
        <v>246.422</v>
      </c>
      <c r="AJ211" s="2274">
        <f>AD211+AF211</f>
        <v>175.70600000000002</v>
      </c>
      <c r="AK211" s="2273">
        <f t="shared" ref="AK211:AK213" si="214">AE211+AG211</f>
        <v>179.40799999999999</v>
      </c>
      <c r="AL211" s="2275">
        <f t="shared" ref="AL211" si="215">AF211+AH211</f>
        <v>145.404</v>
      </c>
      <c r="AM211" s="2310">
        <f t="shared" si="211"/>
        <v>303.83</v>
      </c>
      <c r="AN211" s="2276">
        <f t="shared" si="211"/>
        <v>221.57000000000002</v>
      </c>
      <c r="AQ211" s="121"/>
    </row>
    <row r="212" spans="1:48" ht="12.75" customHeight="1" thickBot="1">
      <c r="M212" s="87"/>
      <c r="N212" s="872" t="s">
        <v>120</v>
      </c>
      <c r="O212" s="836"/>
      <c r="P212" s="829"/>
      <c r="Q212" s="836"/>
      <c r="R212" s="916"/>
      <c r="S212" s="836"/>
      <c r="T212" s="1019"/>
      <c r="U212" s="836">
        <f t="shared" si="202"/>
        <v>0</v>
      </c>
      <c r="V212" s="1005">
        <f t="shared" si="203"/>
        <v>0</v>
      </c>
      <c r="W212" s="836">
        <f t="shared" si="204"/>
        <v>0</v>
      </c>
      <c r="X212" s="916">
        <f t="shared" si="205"/>
        <v>0</v>
      </c>
      <c r="Y212" s="873">
        <f t="shared" si="184"/>
        <v>0</v>
      </c>
      <c r="Z212" s="881">
        <f t="shared" si="185"/>
        <v>0</v>
      </c>
      <c r="AB212" s="2287" t="s">
        <v>358</v>
      </c>
      <c r="AC212" s="2183"/>
      <c r="AD212" s="2288"/>
      <c r="AE212" s="2289"/>
      <c r="AF212" s="2300"/>
      <c r="AG212" s="2301">
        <f>K204</f>
        <v>22</v>
      </c>
      <c r="AH212" s="2302">
        <f>L204</f>
        <v>22</v>
      </c>
      <c r="AI212" s="2303">
        <f>AC212+AE212</f>
        <v>0</v>
      </c>
      <c r="AJ212" s="945">
        <f>AD212+AF212</f>
        <v>0</v>
      </c>
      <c r="AK212" s="2292">
        <f t="shared" si="214"/>
        <v>22</v>
      </c>
      <c r="AL212" s="946">
        <f>AF212+AH212</f>
        <v>22</v>
      </c>
      <c r="AM212" s="2286">
        <f t="shared" si="211"/>
        <v>22</v>
      </c>
      <c r="AN212" s="900">
        <f t="shared" si="211"/>
        <v>22</v>
      </c>
      <c r="AQ212" s="93"/>
    </row>
    <row r="213" spans="1:48" ht="15" customHeight="1">
      <c r="A213" s="87"/>
      <c r="B213" s="1503"/>
      <c r="C213" s="87"/>
      <c r="M213" s="87"/>
      <c r="N213" s="872" t="s">
        <v>119</v>
      </c>
      <c r="O213" s="836"/>
      <c r="P213" s="829"/>
      <c r="Q213" s="836"/>
      <c r="R213" s="916"/>
      <c r="S213" s="836"/>
      <c r="T213" s="1019"/>
      <c r="U213" s="836">
        <f t="shared" si="202"/>
        <v>0</v>
      </c>
      <c r="V213" s="1005">
        <f t="shared" si="203"/>
        <v>0</v>
      </c>
      <c r="W213" s="836">
        <f t="shared" si="204"/>
        <v>0</v>
      </c>
      <c r="X213" s="916">
        <f t="shared" si="205"/>
        <v>0</v>
      </c>
      <c r="Y213" s="873">
        <f t="shared" si="184"/>
        <v>0</v>
      </c>
      <c r="Z213" s="881">
        <f t="shared" si="185"/>
        <v>0</v>
      </c>
      <c r="AB213" s="1325" t="s">
        <v>304</v>
      </c>
      <c r="AC213" s="1326"/>
      <c r="AD213" s="2282"/>
      <c r="AE213" s="857"/>
      <c r="AF213" s="2297"/>
      <c r="AG213" s="857"/>
      <c r="AH213" s="2298"/>
      <c r="AI213" s="2299">
        <f>AC213+AE213</f>
        <v>0</v>
      </c>
      <c r="AJ213" s="2284">
        <f t="shared" ref="AJ213" si="216">AD213+AF213</f>
        <v>0</v>
      </c>
      <c r="AK213" s="859">
        <f t="shared" si="214"/>
        <v>0</v>
      </c>
      <c r="AL213" s="2285">
        <f t="shared" ref="AL213" si="217">AF213+AH213</f>
        <v>0</v>
      </c>
      <c r="AM213" s="2286">
        <f t="shared" si="211"/>
        <v>0</v>
      </c>
      <c r="AN213" s="900">
        <f t="shared" si="211"/>
        <v>0</v>
      </c>
      <c r="AQ213" s="95"/>
    </row>
    <row r="214" spans="1:48" ht="15" customHeight="1">
      <c r="A214" s="1616"/>
      <c r="B214" s="87"/>
      <c r="C214" s="87"/>
      <c r="M214" s="87"/>
      <c r="N214" s="872" t="s">
        <v>72</v>
      </c>
      <c r="O214" s="836"/>
      <c r="P214" s="829"/>
      <c r="Q214" s="836"/>
      <c r="R214" s="916"/>
      <c r="S214" s="836"/>
      <c r="T214" s="1019"/>
      <c r="U214" s="836">
        <f t="shared" si="202"/>
        <v>0</v>
      </c>
      <c r="V214" s="1005">
        <f t="shared" si="203"/>
        <v>0</v>
      </c>
      <c r="W214" s="836">
        <f t="shared" si="204"/>
        <v>0</v>
      </c>
      <c r="X214" s="916">
        <f t="shared" si="205"/>
        <v>0</v>
      </c>
      <c r="Y214" s="873">
        <f t="shared" si="184"/>
        <v>0</v>
      </c>
      <c r="Z214" s="881">
        <f t="shared" si="185"/>
        <v>0</v>
      </c>
      <c r="AB214" s="917" t="s">
        <v>305</v>
      </c>
      <c r="AC214" s="918"/>
      <c r="AD214" s="1416"/>
      <c r="AE214" s="711">
        <f>E201</f>
        <v>119.175</v>
      </c>
      <c r="AF214" s="920">
        <f>F201</f>
        <v>105</v>
      </c>
      <c r="AG214" s="860">
        <f>K207</f>
        <v>7.6059999999999999</v>
      </c>
      <c r="AH214" s="921">
        <f>L207</f>
        <v>7</v>
      </c>
      <c r="AI214" s="860">
        <f t="shared" ref="AI214:AL218" si="218">AC214+AE214</f>
        <v>119.175</v>
      </c>
      <c r="AJ214" s="922">
        <f t="shared" si="218"/>
        <v>105</v>
      </c>
      <c r="AK214" s="860">
        <f t="shared" si="218"/>
        <v>126.78099999999999</v>
      </c>
      <c r="AL214" s="923">
        <f t="shared" si="218"/>
        <v>112</v>
      </c>
      <c r="AM214" s="894">
        <f t="shared" ref="AM214:AM230" si="219">AC214+AE214+AG214</f>
        <v>126.78099999999999</v>
      </c>
      <c r="AN214" s="895">
        <f t="shared" ref="AN214:AN230" si="220">AD214+AF214+AH214</f>
        <v>112</v>
      </c>
      <c r="AQ214" s="99"/>
    </row>
    <row r="215" spans="1:48" ht="12.75" customHeight="1">
      <c r="A215" s="2790"/>
      <c r="B215" s="1503"/>
      <c r="C215" s="87"/>
      <c r="M215" s="87"/>
      <c r="N215" s="408" t="s">
        <v>332</v>
      </c>
      <c r="O215" s="836">
        <f>H179+K178</f>
        <v>0.59400000000000008</v>
      </c>
      <c r="P215" s="829">
        <f>I179+L178</f>
        <v>0.59400000000000008</v>
      </c>
      <c r="Q215" s="836">
        <f>E193+H189+K200+K196</f>
        <v>1.17</v>
      </c>
      <c r="R215" s="1194">
        <f>F193+I189+L200+L196</f>
        <v>1.17</v>
      </c>
      <c r="S215" s="836">
        <f>H206</f>
        <v>0.4</v>
      </c>
      <c r="T215" s="1019">
        <f>I206</f>
        <v>0.4</v>
      </c>
      <c r="U215" s="836">
        <f t="shared" si="202"/>
        <v>1.764</v>
      </c>
      <c r="V215" s="1005">
        <f t="shared" si="203"/>
        <v>1.764</v>
      </c>
      <c r="W215" s="836">
        <f t="shared" si="204"/>
        <v>1.5699999999999998</v>
      </c>
      <c r="X215" s="916">
        <f t="shared" si="205"/>
        <v>1.5699999999999998</v>
      </c>
      <c r="Y215" s="873">
        <f t="shared" si="184"/>
        <v>2.1640000000000001</v>
      </c>
      <c r="Z215" s="881">
        <f t="shared" si="185"/>
        <v>2.1640000000000001</v>
      </c>
      <c r="AB215" s="924" t="s">
        <v>306</v>
      </c>
      <c r="AC215" s="925"/>
      <c r="AD215" s="1417"/>
      <c r="AE215" s="711"/>
      <c r="AF215" s="927"/>
      <c r="AG215" s="928"/>
      <c r="AH215" s="929"/>
      <c r="AI215" s="860">
        <f t="shared" si="218"/>
        <v>0</v>
      </c>
      <c r="AJ215" s="922">
        <f t="shared" si="218"/>
        <v>0</v>
      </c>
      <c r="AK215" s="860">
        <f t="shared" si="218"/>
        <v>0</v>
      </c>
      <c r="AL215" s="923">
        <f t="shared" si="218"/>
        <v>0</v>
      </c>
      <c r="AM215" s="873">
        <f t="shared" si="219"/>
        <v>0</v>
      </c>
      <c r="AN215" s="895">
        <f t="shared" si="220"/>
        <v>0</v>
      </c>
      <c r="AQ215" s="99"/>
    </row>
    <row r="216" spans="1:48" ht="12.75" customHeight="1">
      <c r="A216" s="2790"/>
      <c r="B216" s="1503"/>
      <c r="C216" s="87"/>
      <c r="D216" s="120"/>
      <c r="E216" s="96"/>
      <c r="F216" s="91"/>
      <c r="G216" s="2931"/>
      <c r="H216" s="110"/>
      <c r="I216" s="138"/>
      <c r="M216" s="87"/>
      <c r="N216" s="872" t="s">
        <v>333</v>
      </c>
      <c r="O216" s="836"/>
      <c r="P216" s="829"/>
      <c r="Q216" s="836"/>
      <c r="R216" s="916"/>
      <c r="S216" s="836">
        <f>K206</f>
        <v>3</v>
      </c>
      <c r="T216" s="1019">
        <f>L206</f>
        <v>3</v>
      </c>
      <c r="U216" s="836">
        <f t="shared" si="202"/>
        <v>0</v>
      </c>
      <c r="V216" s="1005">
        <f t="shared" si="203"/>
        <v>0</v>
      </c>
      <c r="W216" s="836">
        <f t="shared" si="204"/>
        <v>3</v>
      </c>
      <c r="X216" s="916">
        <f t="shared" si="205"/>
        <v>3</v>
      </c>
      <c r="Y216" s="873">
        <f t="shared" si="184"/>
        <v>3</v>
      </c>
      <c r="Z216" s="881">
        <f t="shared" si="185"/>
        <v>3</v>
      </c>
      <c r="AB216" s="930" t="s">
        <v>307</v>
      </c>
      <c r="AC216" s="925"/>
      <c r="AD216" s="1417"/>
      <c r="AE216" s="711"/>
      <c r="AF216" s="927"/>
      <c r="AG216" s="860"/>
      <c r="AH216" s="929"/>
      <c r="AI216" s="860">
        <f t="shared" si="218"/>
        <v>0</v>
      </c>
      <c r="AJ216" s="922">
        <f t="shared" si="218"/>
        <v>0</v>
      </c>
      <c r="AK216" s="860">
        <f t="shared" si="218"/>
        <v>0</v>
      </c>
      <c r="AL216" s="923">
        <f t="shared" si="218"/>
        <v>0</v>
      </c>
      <c r="AM216" s="873">
        <f t="shared" si="219"/>
        <v>0</v>
      </c>
      <c r="AN216" s="895">
        <f t="shared" si="220"/>
        <v>0</v>
      </c>
      <c r="AQ216" s="99"/>
    </row>
    <row r="217" spans="1:48" ht="12" customHeight="1">
      <c r="A217" s="530"/>
      <c r="C217" s="93"/>
      <c r="D217" s="101"/>
      <c r="E217" s="96"/>
      <c r="F217" s="99"/>
      <c r="G217" s="87"/>
      <c r="H217" s="87"/>
      <c r="I217" s="87"/>
      <c r="M217" s="87"/>
      <c r="N217" s="845" t="s">
        <v>136</v>
      </c>
      <c r="O217" s="840">
        <f t="shared" ref="O217:T217" si="221">O218+O219+O220+O221</f>
        <v>8.0000000000000004E-4</v>
      </c>
      <c r="P217" s="1029">
        <f t="shared" si="221"/>
        <v>8.0000000000000004E-4</v>
      </c>
      <c r="Q217" s="840">
        <f t="shared" si="221"/>
        <v>0.80800000000000005</v>
      </c>
      <c r="R217" s="1030">
        <f t="shared" si="221"/>
        <v>0.80800000000000005</v>
      </c>
      <c r="S217" s="850">
        <f t="shared" si="221"/>
        <v>0.4</v>
      </c>
      <c r="T217" s="1031">
        <f t="shared" si="221"/>
        <v>0.4</v>
      </c>
      <c r="U217" s="1109">
        <f t="shared" ref="U217:U222" si="222">O217+Q217</f>
        <v>0.80880000000000007</v>
      </c>
      <c r="V217" s="1005">
        <f t="shared" si="203"/>
        <v>0.80880000000000007</v>
      </c>
      <c r="W217" s="836">
        <f t="shared" si="204"/>
        <v>1.2080000000000002</v>
      </c>
      <c r="X217" s="916">
        <f t="shared" si="205"/>
        <v>1.2080000000000002</v>
      </c>
      <c r="Y217" s="873">
        <f t="shared" si="184"/>
        <v>1.2088000000000001</v>
      </c>
      <c r="Z217" s="881">
        <f t="shared" si="185"/>
        <v>1.2088000000000001</v>
      </c>
      <c r="AB217" s="931" t="s">
        <v>308</v>
      </c>
      <c r="AC217" s="932"/>
      <c r="AD217" s="1418"/>
      <c r="AE217" s="858"/>
      <c r="AF217" s="934"/>
      <c r="AG217" s="861"/>
      <c r="AH217" s="935"/>
      <c r="AI217" s="861">
        <f>AC217+AE217</f>
        <v>0</v>
      </c>
      <c r="AJ217" s="922">
        <f t="shared" si="218"/>
        <v>0</v>
      </c>
      <c r="AK217" s="861">
        <f>AE217+AG217</f>
        <v>0</v>
      </c>
      <c r="AL217" s="923">
        <f t="shared" si="218"/>
        <v>0</v>
      </c>
      <c r="AM217" s="882">
        <f t="shared" si="219"/>
        <v>0</v>
      </c>
      <c r="AN217" s="896">
        <f t="shared" si="220"/>
        <v>0</v>
      </c>
      <c r="AQ217" s="101"/>
    </row>
    <row r="218" spans="1:48" ht="12.75" customHeight="1" thickBot="1">
      <c r="M218" s="87"/>
      <c r="N218" s="846" t="s">
        <v>134</v>
      </c>
      <c r="O218" s="841">
        <f>H180</f>
        <v>8.0000000000000004E-4</v>
      </c>
      <c r="P218" s="1032">
        <f>I180</f>
        <v>8.0000000000000004E-4</v>
      </c>
      <c r="Q218" s="841">
        <f>E194</f>
        <v>8.0000000000000002E-3</v>
      </c>
      <c r="R218" s="1033">
        <f>F194</f>
        <v>8.0000000000000002E-3</v>
      </c>
      <c r="S218" s="851"/>
      <c r="T218" s="1032"/>
      <c r="U218" s="855">
        <f t="shared" si="222"/>
        <v>8.8000000000000005E-3</v>
      </c>
      <c r="V218" s="1033">
        <f t="shared" si="203"/>
        <v>8.8000000000000005E-3</v>
      </c>
      <c r="W218" s="837">
        <f t="shared" si="204"/>
        <v>8.0000000000000002E-3</v>
      </c>
      <c r="X218" s="1033">
        <f t="shared" si="205"/>
        <v>8.0000000000000002E-3</v>
      </c>
      <c r="Y218" s="873">
        <f t="shared" si="184"/>
        <v>8.8000000000000005E-3</v>
      </c>
      <c r="Z218" s="881">
        <f t="shared" si="185"/>
        <v>8.8000000000000005E-3</v>
      </c>
      <c r="AB218" s="931" t="s">
        <v>359</v>
      </c>
      <c r="AC218" s="932"/>
      <c r="AD218" s="1418"/>
      <c r="AE218" s="858"/>
      <c r="AF218" s="934"/>
      <c r="AG218" s="861"/>
      <c r="AH218" s="935"/>
      <c r="AI218" s="861">
        <f>AC218+AE218</f>
        <v>0</v>
      </c>
      <c r="AJ218" s="922">
        <f t="shared" si="218"/>
        <v>0</v>
      </c>
      <c r="AK218" s="861">
        <f>AE218+AG218</f>
        <v>0</v>
      </c>
      <c r="AL218" s="923">
        <f t="shared" si="218"/>
        <v>0</v>
      </c>
      <c r="AM218" s="882">
        <f t="shared" si="219"/>
        <v>0</v>
      </c>
      <c r="AN218" s="896">
        <f t="shared" si="220"/>
        <v>0</v>
      </c>
      <c r="AQ218" s="191"/>
      <c r="AU218" s="11"/>
      <c r="AV218" s="11"/>
    </row>
    <row r="219" spans="1:48" ht="14.25" customHeight="1" thickBot="1">
      <c r="M219" s="87"/>
      <c r="N219" s="847" t="s">
        <v>299</v>
      </c>
      <c r="O219" s="842"/>
      <c r="P219" s="1034"/>
      <c r="Q219" s="842">
        <f>F197</f>
        <v>0.65</v>
      </c>
      <c r="R219" s="1035">
        <f>F197</f>
        <v>0.65</v>
      </c>
      <c r="S219" s="852">
        <f>I209</f>
        <v>0.4</v>
      </c>
      <c r="T219" s="1034">
        <f>I209</f>
        <v>0.4</v>
      </c>
      <c r="U219" s="855">
        <f t="shared" si="222"/>
        <v>0.65</v>
      </c>
      <c r="V219" s="1033">
        <f t="shared" si="203"/>
        <v>0.65</v>
      </c>
      <c r="W219" s="837">
        <f t="shared" si="204"/>
        <v>1.05</v>
      </c>
      <c r="X219" s="1033">
        <f t="shared" si="205"/>
        <v>1.05</v>
      </c>
      <c r="Y219" s="873">
        <f t="shared" si="184"/>
        <v>1.05</v>
      </c>
      <c r="Z219" s="881">
        <f t="shared" si="185"/>
        <v>1.05</v>
      </c>
      <c r="AB219" s="938" t="s">
        <v>309</v>
      </c>
      <c r="AC219" s="1175">
        <f>SUM(AC213:AC218)</f>
        <v>0</v>
      </c>
      <c r="AD219" s="940">
        <f t="shared" ref="AD219:AG219" si="223">SUM(AD213:AD218)</f>
        <v>0</v>
      </c>
      <c r="AE219" s="941">
        <f t="shared" si="223"/>
        <v>119.175</v>
      </c>
      <c r="AF219" s="942">
        <f t="shared" si="223"/>
        <v>105</v>
      </c>
      <c r="AG219" s="943">
        <f t="shared" si="223"/>
        <v>7.6059999999999999</v>
      </c>
      <c r="AH219" s="944">
        <f>SUM(AH213:AH218)</f>
        <v>7</v>
      </c>
      <c r="AI219" s="1369">
        <f>AC219+AE219</f>
        <v>119.175</v>
      </c>
      <c r="AJ219" s="945">
        <f>AD219+AF219</f>
        <v>105</v>
      </c>
      <c r="AK219" s="943">
        <f>AE219+AG219</f>
        <v>126.78099999999999</v>
      </c>
      <c r="AL219" s="946">
        <f>AF219+AH219</f>
        <v>112</v>
      </c>
      <c r="AM219" s="1370">
        <f t="shared" si="219"/>
        <v>126.78099999999999</v>
      </c>
      <c r="AN219" s="898">
        <f t="shared" si="220"/>
        <v>112</v>
      </c>
      <c r="AQ219" s="1761"/>
      <c r="AU219" s="11"/>
      <c r="AV219" s="11"/>
    </row>
    <row r="220" spans="1:48">
      <c r="M220" s="87"/>
      <c r="N220" s="848" t="s">
        <v>118</v>
      </c>
      <c r="O220" s="843"/>
      <c r="P220" s="1036"/>
      <c r="Q220" s="843">
        <f>K193</f>
        <v>0.15</v>
      </c>
      <c r="R220" s="1037">
        <f>L193</f>
        <v>0.15</v>
      </c>
      <c r="S220" s="853"/>
      <c r="T220" s="1036"/>
      <c r="U220" s="855">
        <f t="shared" si="222"/>
        <v>0.15</v>
      </c>
      <c r="V220" s="1033">
        <f t="shared" si="203"/>
        <v>0.15</v>
      </c>
      <c r="W220" s="837">
        <f t="shared" si="204"/>
        <v>0.15</v>
      </c>
      <c r="X220" s="1033">
        <f t="shared" si="205"/>
        <v>0.15</v>
      </c>
      <c r="Y220" s="882">
        <f t="shared" si="184"/>
        <v>0.15</v>
      </c>
      <c r="Z220" s="883">
        <f t="shared" si="185"/>
        <v>0.15</v>
      </c>
      <c r="AB220" s="1065" t="s">
        <v>318</v>
      </c>
      <c r="AC220" s="961"/>
      <c r="AD220" s="1055"/>
      <c r="AE220" s="963"/>
      <c r="AF220" s="1058"/>
      <c r="AG220" s="961"/>
      <c r="AH220" s="1055"/>
      <c r="AI220" s="860">
        <f t="shared" ref="AI220" si="224">AC220+AE220</f>
        <v>0</v>
      </c>
      <c r="AJ220" s="1061">
        <f t="shared" ref="AJ220" si="225">AD220+AF220</f>
        <v>0</v>
      </c>
      <c r="AK220" s="860">
        <f t="shared" ref="AK220" si="226">AE220+AG220</f>
        <v>0</v>
      </c>
      <c r="AL220" s="1017">
        <f t="shared" ref="AL220" si="227">AF220+AH220</f>
        <v>0</v>
      </c>
      <c r="AM220" s="893">
        <f t="shared" si="219"/>
        <v>0</v>
      </c>
      <c r="AN220" s="900">
        <f t="shared" si="220"/>
        <v>0</v>
      </c>
      <c r="AQ220" s="99"/>
      <c r="AU220" s="11"/>
      <c r="AV220" s="11"/>
    </row>
    <row r="221" spans="1:48">
      <c r="M221" s="87"/>
      <c r="N221" s="848" t="s">
        <v>339</v>
      </c>
      <c r="O221" s="843"/>
      <c r="P221" s="1036"/>
      <c r="Q221" s="843"/>
      <c r="R221" s="1037"/>
      <c r="S221" s="853"/>
      <c r="T221" s="1036"/>
      <c r="U221" s="855">
        <f t="shared" si="222"/>
        <v>0</v>
      </c>
      <c r="V221" s="1033">
        <f t="shared" ref="V221:X222" si="228">P221+R221</f>
        <v>0</v>
      </c>
      <c r="W221" s="837">
        <f t="shared" si="228"/>
        <v>0</v>
      </c>
      <c r="X221" s="1033">
        <f t="shared" si="228"/>
        <v>0</v>
      </c>
      <c r="Y221" s="882">
        <f t="shared" si="184"/>
        <v>0</v>
      </c>
      <c r="Z221" s="883">
        <f t="shared" si="185"/>
        <v>0</v>
      </c>
      <c r="AB221" s="1051" t="s">
        <v>319</v>
      </c>
      <c r="AC221" s="965"/>
      <c r="AD221" s="1056"/>
      <c r="AE221" s="967"/>
      <c r="AF221" s="1059"/>
      <c r="AG221" s="965"/>
      <c r="AH221" s="1056"/>
      <c r="AI221" s="860">
        <f t="shared" ref="AI221:AJ223" si="229">AC221+AE221</f>
        <v>0</v>
      </c>
      <c r="AJ221" s="1061">
        <f t="shared" si="229"/>
        <v>0</v>
      </c>
      <c r="AK221" s="860">
        <f t="shared" ref="AK221:AK230" si="230">AE221+AG221</f>
        <v>0</v>
      </c>
      <c r="AL221" s="1017">
        <f t="shared" ref="AL221:AL226" si="231">AF221+AH221</f>
        <v>0</v>
      </c>
      <c r="AM221" s="873">
        <f t="shared" si="219"/>
        <v>0</v>
      </c>
      <c r="AN221" s="895">
        <f t="shared" si="220"/>
        <v>0</v>
      </c>
      <c r="AQ221" s="99"/>
      <c r="AT221" s="573"/>
      <c r="AU221" s="11"/>
      <c r="AV221" s="11"/>
    </row>
    <row r="222" spans="1:48" ht="15" customHeight="1" thickBot="1">
      <c r="M222" s="87"/>
      <c r="N222" s="412" t="s">
        <v>87</v>
      </c>
      <c r="O222" s="844"/>
      <c r="P222" s="1038"/>
      <c r="Q222" s="844">
        <f>H190</f>
        <v>9</v>
      </c>
      <c r="R222" s="1039">
        <f>I190</f>
        <v>9</v>
      </c>
      <c r="S222" s="854">
        <f>H205</f>
        <v>3</v>
      </c>
      <c r="T222" s="1040">
        <f>I205</f>
        <v>3</v>
      </c>
      <c r="U222" s="856">
        <f t="shared" si="222"/>
        <v>9</v>
      </c>
      <c r="V222" s="1041">
        <f t="shared" si="228"/>
        <v>9</v>
      </c>
      <c r="W222" s="856">
        <f t="shared" si="228"/>
        <v>12</v>
      </c>
      <c r="X222" s="1041">
        <f t="shared" si="228"/>
        <v>12</v>
      </c>
      <c r="Y222" s="884">
        <f t="shared" si="184"/>
        <v>12</v>
      </c>
      <c r="Z222" s="885">
        <f t="shared" si="185"/>
        <v>12</v>
      </c>
      <c r="AB222" s="1052" t="s">
        <v>356</v>
      </c>
      <c r="AC222" s="971"/>
      <c r="AD222" s="1057"/>
      <c r="AE222" s="973"/>
      <c r="AF222" s="1060"/>
      <c r="AG222" s="971"/>
      <c r="AH222" s="1057"/>
      <c r="AI222" s="861">
        <f t="shared" si="229"/>
        <v>0</v>
      </c>
      <c r="AJ222" s="1062">
        <f t="shared" si="229"/>
        <v>0</v>
      </c>
      <c r="AK222" s="861">
        <f t="shared" si="230"/>
        <v>0</v>
      </c>
      <c r="AL222" s="1064">
        <f t="shared" si="231"/>
        <v>0</v>
      </c>
      <c r="AM222" s="882">
        <f t="shared" si="219"/>
        <v>0</v>
      </c>
      <c r="AN222" s="896">
        <f t="shared" si="220"/>
        <v>0</v>
      </c>
      <c r="AQ222" s="191"/>
      <c r="AT222" s="573"/>
      <c r="AU222" s="11"/>
      <c r="AV222" s="11"/>
    </row>
    <row r="223" spans="1:48" ht="13.5" customHeight="1" thickBot="1">
      <c r="A223" s="87"/>
      <c r="B223" s="1614" t="s">
        <v>196</v>
      </c>
      <c r="C223" s="87"/>
      <c r="D223" s="87"/>
      <c r="E223" s="87"/>
      <c r="F223" s="1615"/>
      <c r="G223" s="87"/>
      <c r="H223" s="87"/>
      <c r="I223" s="87"/>
      <c r="J223" s="87"/>
      <c r="K223" s="1615"/>
      <c r="L223" s="87"/>
      <c r="M223" s="87"/>
      <c r="R223" s="7"/>
      <c r="S223" s="14"/>
      <c r="T223" s="335"/>
      <c r="U223" s="11"/>
      <c r="AB223" s="1053" t="s">
        <v>320</v>
      </c>
      <c r="AC223" s="1068">
        <f t="shared" ref="AC223:AH223" si="232">SUM(AC220:AC222)</f>
        <v>0</v>
      </c>
      <c r="AD223" s="1000">
        <f t="shared" si="232"/>
        <v>0</v>
      </c>
      <c r="AE223" s="1054">
        <f t="shared" si="232"/>
        <v>0</v>
      </c>
      <c r="AF223" s="998">
        <f t="shared" si="232"/>
        <v>0</v>
      </c>
      <c r="AG223" s="1068">
        <f t="shared" si="232"/>
        <v>0</v>
      </c>
      <c r="AH223" s="1000">
        <f t="shared" si="232"/>
        <v>0</v>
      </c>
      <c r="AI223" s="913">
        <f t="shared" si="229"/>
        <v>0</v>
      </c>
      <c r="AJ223" s="999">
        <f t="shared" si="229"/>
        <v>0</v>
      </c>
      <c r="AK223" s="913">
        <f t="shared" si="230"/>
        <v>0</v>
      </c>
      <c r="AL223" s="1000">
        <f t="shared" si="231"/>
        <v>0</v>
      </c>
      <c r="AM223" s="913">
        <f t="shared" si="219"/>
        <v>0</v>
      </c>
      <c r="AN223" s="914">
        <f t="shared" si="220"/>
        <v>0</v>
      </c>
      <c r="AQ223" s="99"/>
      <c r="AT223" s="573"/>
      <c r="AU223" s="11"/>
      <c r="AV223" s="11"/>
    </row>
    <row r="224" spans="1:48" ht="13.5" customHeight="1">
      <c r="A224" s="87"/>
      <c r="B224" s="87"/>
      <c r="C224" s="1616" t="s">
        <v>361</v>
      </c>
      <c r="D224" s="87"/>
      <c r="E224" s="1617"/>
      <c r="F224" s="87"/>
      <c r="G224" s="87"/>
      <c r="H224" s="87"/>
      <c r="I224" s="87"/>
      <c r="J224" s="87"/>
      <c r="K224" s="1618" t="s">
        <v>104</v>
      </c>
      <c r="L224" s="87"/>
      <c r="M224" s="87"/>
      <c r="R224" s="11"/>
      <c r="S224" s="11"/>
      <c r="T224" s="11"/>
      <c r="U224" s="11"/>
      <c r="AB224" s="899" t="s">
        <v>313</v>
      </c>
      <c r="AC224" s="947"/>
      <c r="AD224" s="948"/>
      <c r="AE224" s="859">
        <f>H185</f>
        <v>74.909000000000006</v>
      </c>
      <c r="AF224" s="949">
        <f>I185</f>
        <v>64.7</v>
      </c>
      <c r="AG224" s="947"/>
      <c r="AH224" s="948"/>
      <c r="AI224" s="861">
        <f t="shared" ref="AI224:AJ226" si="233">AC224+AE224</f>
        <v>74.909000000000006</v>
      </c>
      <c r="AJ224" s="950">
        <f t="shared" si="233"/>
        <v>64.7</v>
      </c>
      <c r="AK224" s="859">
        <f t="shared" si="230"/>
        <v>74.909000000000006</v>
      </c>
      <c r="AL224" s="951">
        <f t="shared" si="231"/>
        <v>64.7</v>
      </c>
      <c r="AM224" s="893">
        <f t="shared" si="219"/>
        <v>74.909000000000006</v>
      </c>
      <c r="AN224" s="900">
        <f t="shared" si="220"/>
        <v>64.7</v>
      </c>
      <c r="AQ224" s="99"/>
      <c r="AT224" s="101"/>
      <c r="AU224" s="11"/>
      <c r="AV224" s="11"/>
    </row>
    <row r="225" spans="1:48" ht="14.25" customHeight="1" thickBot="1">
      <c r="A225" s="1615" t="s">
        <v>481</v>
      </c>
      <c r="B225" s="1615"/>
      <c r="C225" s="1619"/>
      <c r="D225" s="87"/>
      <c r="E225" s="1620" t="s">
        <v>124</v>
      </c>
      <c r="F225" s="87"/>
      <c r="G225" s="87"/>
      <c r="H225" s="1621"/>
      <c r="I225" s="2233" t="s">
        <v>482</v>
      </c>
      <c r="J225" s="1622"/>
      <c r="K225" s="87"/>
      <c r="L225" s="87"/>
      <c r="M225" s="87"/>
      <c r="T225" s="335"/>
      <c r="U225" s="11"/>
      <c r="V225" s="826"/>
      <c r="X225" s="826"/>
      <c r="AB225" s="901" t="s">
        <v>314</v>
      </c>
      <c r="AC225" s="932"/>
      <c r="AD225" s="952"/>
      <c r="AE225" s="861"/>
      <c r="AF225" s="953"/>
      <c r="AG225" s="932"/>
      <c r="AH225" s="952"/>
      <c r="AI225" s="861">
        <f t="shared" si="233"/>
        <v>0</v>
      </c>
      <c r="AJ225" s="954">
        <f t="shared" si="233"/>
        <v>0</v>
      </c>
      <c r="AK225" s="861">
        <f t="shared" si="230"/>
        <v>0</v>
      </c>
      <c r="AL225" s="955">
        <f t="shared" si="231"/>
        <v>0</v>
      </c>
      <c r="AM225" s="882">
        <f t="shared" si="219"/>
        <v>0</v>
      </c>
      <c r="AN225" s="896">
        <f t="shared" si="220"/>
        <v>0</v>
      </c>
      <c r="AQ225" s="191"/>
      <c r="AT225" s="101"/>
      <c r="AU225" s="11"/>
      <c r="AV225" s="11"/>
    </row>
    <row r="226" spans="1:48" ht="12.75" customHeight="1" thickBot="1">
      <c r="A226" s="1623" t="s">
        <v>2</v>
      </c>
      <c r="B226" s="1624" t="s">
        <v>3</v>
      </c>
      <c r="C226" s="1625" t="s">
        <v>4</v>
      </c>
      <c r="D226" s="232" t="s">
        <v>58</v>
      </c>
      <c r="E226" s="107"/>
      <c r="F226" s="107"/>
      <c r="G226" s="107"/>
      <c r="H226" s="107"/>
      <c r="I226" s="107"/>
      <c r="J226" s="107"/>
      <c r="K226" s="107"/>
      <c r="L226" s="223"/>
      <c r="M226" s="87"/>
      <c r="T226" s="11"/>
      <c r="U226" s="11"/>
      <c r="V226" s="826"/>
      <c r="X226" s="826"/>
      <c r="AB226" s="902" t="s">
        <v>310</v>
      </c>
      <c r="AC226" s="956">
        <f t="shared" ref="AC226:AH226" si="234">SUM(AC224:AC225)</f>
        <v>0</v>
      </c>
      <c r="AD226" s="957">
        <f>SUM(AD224:AD225)</f>
        <v>0</v>
      </c>
      <c r="AE226" s="958">
        <f t="shared" si="234"/>
        <v>74.909000000000006</v>
      </c>
      <c r="AF226" s="904">
        <f t="shared" si="234"/>
        <v>64.7</v>
      </c>
      <c r="AG226" s="956">
        <f t="shared" si="234"/>
        <v>0</v>
      </c>
      <c r="AH226" s="957">
        <f t="shared" si="234"/>
        <v>0</v>
      </c>
      <c r="AI226" s="903">
        <f t="shared" si="233"/>
        <v>74.909000000000006</v>
      </c>
      <c r="AJ226" s="959">
        <f t="shared" si="233"/>
        <v>64.7</v>
      </c>
      <c r="AK226" s="903">
        <f t="shared" si="230"/>
        <v>74.909000000000006</v>
      </c>
      <c r="AL226" s="960">
        <f t="shared" si="231"/>
        <v>64.7</v>
      </c>
      <c r="AM226" s="903">
        <f t="shared" si="219"/>
        <v>74.909000000000006</v>
      </c>
      <c r="AN226" s="904">
        <f t="shared" si="220"/>
        <v>64.7</v>
      </c>
      <c r="AQ226" s="93"/>
      <c r="AT226" s="101"/>
      <c r="AU226" s="11"/>
      <c r="AV226" s="11"/>
    </row>
    <row r="227" spans="1:48" ht="14.25" customHeight="1" thickBot="1">
      <c r="A227" s="1627" t="s">
        <v>5</v>
      </c>
      <c r="B227" s="87"/>
      <c r="C227" s="1628" t="s">
        <v>59</v>
      </c>
      <c r="D227" s="2149"/>
      <c r="E227" s="101"/>
      <c r="F227" s="101"/>
      <c r="G227" s="571"/>
      <c r="H227" s="101"/>
      <c r="I227" s="101"/>
      <c r="J227" s="571"/>
      <c r="K227" s="101"/>
      <c r="L227" s="97"/>
      <c r="M227" s="87"/>
      <c r="T227" s="137"/>
      <c r="U227" s="11"/>
      <c r="V227" s="268"/>
      <c r="X227" s="268"/>
      <c r="AB227" s="905" t="s">
        <v>214</v>
      </c>
      <c r="AC227" s="961"/>
      <c r="AD227" s="962"/>
      <c r="AE227" s="963"/>
      <c r="AF227" s="964"/>
      <c r="AG227" s="961"/>
      <c r="AH227" s="962"/>
      <c r="AI227" s="860">
        <f t="shared" ref="AI227" si="235">AC227+AE227</f>
        <v>0</v>
      </c>
      <c r="AJ227" s="969">
        <f t="shared" ref="AJ227" si="236">AD227+AF227</f>
        <v>0</v>
      </c>
      <c r="AK227" s="860">
        <f t="shared" si="230"/>
        <v>0</v>
      </c>
      <c r="AL227" s="970">
        <f>AF227+AH227</f>
        <v>0</v>
      </c>
      <c r="AM227" s="893">
        <f t="shared" si="219"/>
        <v>0</v>
      </c>
      <c r="AN227" s="900">
        <f t="shared" si="220"/>
        <v>0</v>
      </c>
      <c r="AQ227" s="99"/>
      <c r="AT227" s="101"/>
      <c r="AU227" s="11"/>
      <c r="AV227" s="11"/>
    </row>
    <row r="228" spans="1:48" ht="15.75" customHeight="1" thickBot="1">
      <c r="A228" s="1663" t="s">
        <v>221</v>
      </c>
      <c r="B228" s="107"/>
      <c r="C228" s="223"/>
      <c r="D228" s="2346" t="s">
        <v>541</v>
      </c>
      <c r="E228" s="1203"/>
      <c r="F228" s="1639"/>
      <c r="G228" s="2734"/>
      <c r="H228" s="2932" t="s">
        <v>428</v>
      </c>
      <c r="I228" s="2932"/>
      <c r="J228" s="1190"/>
      <c r="K228" s="1190"/>
      <c r="L228" s="1191"/>
      <c r="M228" s="87"/>
      <c r="T228" s="11"/>
      <c r="U228" s="11"/>
      <c r="V228" s="821"/>
      <c r="X228" s="821"/>
      <c r="AB228" s="906" t="s">
        <v>91</v>
      </c>
      <c r="AC228" s="965"/>
      <c r="AD228" s="966"/>
      <c r="AE228" s="967">
        <f>H186</f>
        <v>6.1740000000000004</v>
      </c>
      <c r="AF228" s="968">
        <f>I186</f>
        <v>5.5</v>
      </c>
      <c r="AG228" s="965"/>
      <c r="AH228" s="966"/>
      <c r="AI228" s="860">
        <f t="shared" ref="AI228:AJ230" si="237">AC228+AE228</f>
        <v>6.1740000000000004</v>
      </c>
      <c r="AJ228" s="969">
        <f t="shared" si="237"/>
        <v>5.5</v>
      </c>
      <c r="AK228" s="860">
        <f t="shared" si="230"/>
        <v>6.1740000000000004</v>
      </c>
      <c r="AL228" s="970">
        <f>AF228+AH228</f>
        <v>5.5</v>
      </c>
      <c r="AM228" s="873">
        <f t="shared" si="219"/>
        <v>6.1740000000000004</v>
      </c>
      <c r="AN228" s="895">
        <f t="shared" si="220"/>
        <v>5.5</v>
      </c>
      <c r="AQ228" s="99"/>
      <c r="AT228" s="101"/>
      <c r="AU228" s="11"/>
      <c r="AV228" s="11"/>
    </row>
    <row r="229" spans="1:48" ht="15" customHeight="1" thickBot="1">
      <c r="A229" s="232"/>
      <c r="B229" s="332" t="s">
        <v>131</v>
      </c>
      <c r="C229" s="223"/>
      <c r="D229" s="2139" t="s">
        <v>88</v>
      </c>
      <c r="E229" s="634" t="s">
        <v>89</v>
      </c>
      <c r="F229" s="1216" t="s">
        <v>90</v>
      </c>
      <c r="G229" s="2702" t="s">
        <v>88</v>
      </c>
      <c r="H229" s="2703" t="s">
        <v>89</v>
      </c>
      <c r="I229" s="2866" t="s">
        <v>90</v>
      </c>
      <c r="J229" s="1215" t="s">
        <v>88</v>
      </c>
      <c r="K229" s="634" t="s">
        <v>89</v>
      </c>
      <c r="L229" s="1216" t="s">
        <v>90</v>
      </c>
      <c r="M229" s="87"/>
      <c r="T229" s="11"/>
      <c r="U229" s="11"/>
      <c r="V229" s="268"/>
      <c r="X229" s="821"/>
      <c r="AB229" s="907" t="s">
        <v>215</v>
      </c>
      <c r="AC229" s="971"/>
      <c r="AD229" s="972"/>
      <c r="AE229" s="973"/>
      <c r="AF229" s="974"/>
      <c r="AG229" s="971"/>
      <c r="AH229" s="972"/>
      <c r="AI229" s="861">
        <f t="shared" si="237"/>
        <v>0</v>
      </c>
      <c r="AJ229" s="975">
        <f t="shared" si="237"/>
        <v>0</v>
      </c>
      <c r="AK229" s="861">
        <f t="shared" si="230"/>
        <v>0</v>
      </c>
      <c r="AL229" s="976">
        <f>AF229+AH229</f>
        <v>0</v>
      </c>
      <c r="AM229" s="882">
        <f t="shared" si="219"/>
        <v>0</v>
      </c>
      <c r="AN229" s="896">
        <f t="shared" si="220"/>
        <v>0</v>
      </c>
      <c r="AQ229" s="191"/>
      <c r="AT229" s="101"/>
      <c r="AU229" s="11"/>
      <c r="AV229" s="11"/>
    </row>
    <row r="230" spans="1:48" ht="13.5" customHeight="1" thickBot="1">
      <c r="A230" s="158" t="s">
        <v>540</v>
      </c>
      <c r="B230" s="240" t="s">
        <v>856</v>
      </c>
      <c r="C230" s="2741">
        <v>90</v>
      </c>
      <c r="D230" s="2606" t="s">
        <v>106</v>
      </c>
      <c r="E230" s="2347">
        <v>93.19</v>
      </c>
      <c r="F230" s="1153">
        <v>65.319999999999993</v>
      </c>
      <c r="G230" s="2633" t="s">
        <v>43</v>
      </c>
      <c r="H230" s="2867">
        <v>48.06</v>
      </c>
      <c r="I230" s="2933">
        <v>36</v>
      </c>
      <c r="J230" s="1205" t="s">
        <v>539</v>
      </c>
      <c r="K230" s="125">
        <v>41.4</v>
      </c>
      <c r="L230" s="1153">
        <v>41.4</v>
      </c>
      <c r="M230" s="87"/>
      <c r="T230" s="11"/>
      <c r="U230" s="11"/>
      <c r="V230" s="828"/>
      <c r="X230" s="828"/>
      <c r="Y230" s="886"/>
      <c r="Z230" s="283"/>
      <c r="AB230" s="1066" t="s">
        <v>311</v>
      </c>
      <c r="AC230" s="1067">
        <f t="shared" ref="AC230:AH230" si="238">SUM(AC227:AC229)</f>
        <v>0</v>
      </c>
      <c r="AD230" s="944">
        <f t="shared" si="238"/>
        <v>0</v>
      </c>
      <c r="AE230" s="1067">
        <f t="shared" si="238"/>
        <v>6.1740000000000004</v>
      </c>
      <c r="AF230" s="944">
        <f t="shared" si="238"/>
        <v>5.5</v>
      </c>
      <c r="AG230" s="1067">
        <f t="shared" si="238"/>
        <v>0</v>
      </c>
      <c r="AH230" s="944">
        <f t="shared" si="238"/>
        <v>0</v>
      </c>
      <c r="AI230" s="943">
        <f t="shared" si="237"/>
        <v>6.1740000000000004</v>
      </c>
      <c r="AJ230" s="945">
        <f t="shared" si="237"/>
        <v>5.5</v>
      </c>
      <c r="AK230" s="943">
        <f t="shared" si="230"/>
        <v>6.1740000000000004</v>
      </c>
      <c r="AL230" s="946">
        <f>AF230+AH230</f>
        <v>5.5</v>
      </c>
      <c r="AM230" s="908">
        <f t="shared" si="219"/>
        <v>6.1740000000000004</v>
      </c>
      <c r="AN230" s="909">
        <f t="shared" si="220"/>
        <v>5.5</v>
      </c>
      <c r="AQ230" s="101"/>
      <c r="AT230" s="11"/>
    </row>
    <row r="231" spans="1:48" ht="13.5" customHeight="1">
      <c r="A231" s="158" t="s">
        <v>543</v>
      </c>
      <c r="B231" s="258" t="s">
        <v>428</v>
      </c>
      <c r="C231" s="1217">
        <v>180</v>
      </c>
      <c r="D231" s="183" t="s">
        <v>75</v>
      </c>
      <c r="E231" s="224">
        <v>23.4</v>
      </c>
      <c r="F231" s="226">
        <v>23.4</v>
      </c>
      <c r="G231" s="2715" t="s">
        <v>64</v>
      </c>
      <c r="H231" s="224">
        <v>27.9</v>
      </c>
      <c r="I231" s="1206">
        <v>22.32</v>
      </c>
      <c r="J231" s="240" t="s">
        <v>542</v>
      </c>
      <c r="K231" s="224">
        <v>1.62</v>
      </c>
      <c r="L231" s="226">
        <v>1.62</v>
      </c>
      <c r="M231" s="87"/>
      <c r="T231" s="11"/>
      <c r="U231" s="11"/>
      <c r="V231" s="828"/>
      <c r="X231" s="828"/>
      <c r="Y231" s="886"/>
      <c r="Z231" s="1008"/>
      <c r="AB231" s="1614" t="s">
        <v>433</v>
      </c>
      <c r="AD231" s="821"/>
      <c r="AF231" s="821"/>
      <c r="AH231" s="101"/>
      <c r="AJ231" s="831"/>
      <c r="AL231" s="834"/>
      <c r="AM231" s="11"/>
      <c r="AQ231" s="101"/>
      <c r="AT231" s="11"/>
    </row>
    <row r="232" spans="1:48" ht="14.25" customHeight="1">
      <c r="A232" s="186" t="s">
        <v>360</v>
      </c>
      <c r="B232" s="240" t="s">
        <v>244</v>
      </c>
      <c r="C232" s="2759">
        <v>200</v>
      </c>
      <c r="D232" s="183" t="s">
        <v>116</v>
      </c>
      <c r="E232" s="1660">
        <v>18</v>
      </c>
      <c r="F232" s="226">
        <v>18</v>
      </c>
      <c r="G232" s="2715" t="s">
        <v>544</v>
      </c>
      <c r="H232" s="224">
        <v>21.42</v>
      </c>
      <c r="I232" s="1206">
        <v>18</v>
      </c>
      <c r="J232" s="240" t="s">
        <v>385</v>
      </c>
      <c r="K232" s="224">
        <v>4.32</v>
      </c>
      <c r="L232" s="1207">
        <v>4.32</v>
      </c>
      <c r="M232" s="87"/>
      <c r="T232" s="139"/>
      <c r="U232" s="11"/>
      <c r="Y232" s="1009"/>
      <c r="Z232" s="74"/>
      <c r="AB232" t="s">
        <v>294</v>
      </c>
      <c r="AM232" s="101"/>
      <c r="AN232" s="11"/>
      <c r="AQ232" s="132"/>
    </row>
    <row r="233" spans="1:48" ht="15" customHeight="1">
      <c r="A233" s="2221" t="s">
        <v>9</v>
      </c>
      <c r="B233" s="240" t="s">
        <v>10</v>
      </c>
      <c r="C233" s="2906">
        <v>30</v>
      </c>
      <c r="D233" s="184" t="s">
        <v>77</v>
      </c>
      <c r="E233" s="224">
        <v>1.29</v>
      </c>
      <c r="F233" s="226">
        <v>1.29</v>
      </c>
      <c r="G233" s="2715" t="s">
        <v>545</v>
      </c>
      <c r="H233" s="224">
        <v>26.1</v>
      </c>
      <c r="I233" s="1206">
        <v>20.88</v>
      </c>
      <c r="J233" s="240" t="s">
        <v>64</v>
      </c>
      <c r="K233" s="224">
        <v>5.4</v>
      </c>
      <c r="L233" s="226">
        <v>4.32</v>
      </c>
      <c r="M233" s="87"/>
      <c r="N233" s="1614" t="s">
        <v>433</v>
      </c>
      <c r="AB233" s="94" t="str">
        <f>A228</f>
        <v xml:space="preserve">  5 - й   день</v>
      </c>
      <c r="AC233" s="2" t="s">
        <v>419</v>
      </c>
      <c r="AH233" s="128" t="s">
        <v>124</v>
      </c>
      <c r="AJ233" s="294" t="str">
        <f>I225</f>
        <v>О С Е Н Ь    2024  -   __  г.г.</v>
      </c>
      <c r="AK233" s="61"/>
      <c r="AM233" s="11"/>
      <c r="AN233" s="11"/>
      <c r="AQ233" s="101"/>
      <c r="AU233" s="48"/>
      <c r="AV233" s="563"/>
    </row>
    <row r="234" spans="1:48" ht="15.75" thickBot="1">
      <c r="A234" s="2897" t="s">
        <v>9</v>
      </c>
      <c r="B234" s="240" t="s">
        <v>317</v>
      </c>
      <c r="C234" s="2759">
        <v>20</v>
      </c>
      <c r="D234" s="183" t="s">
        <v>363</v>
      </c>
      <c r="E234" s="1660">
        <v>0.2</v>
      </c>
      <c r="F234" s="2869">
        <v>0.2</v>
      </c>
      <c r="G234" s="2715" t="s">
        <v>362</v>
      </c>
      <c r="H234" s="224">
        <v>27</v>
      </c>
      <c r="I234" s="1206"/>
      <c r="J234" s="1146" t="s">
        <v>354</v>
      </c>
      <c r="K234" s="224">
        <v>1.8</v>
      </c>
      <c r="L234" s="1207">
        <v>1.8</v>
      </c>
      <c r="M234" s="87"/>
      <c r="N234" t="s">
        <v>294</v>
      </c>
      <c r="AM234" s="37"/>
      <c r="AN234" s="70"/>
      <c r="AQ234" s="101"/>
      <c r="AU234" s="320"/>
      <c r="AV234" s="320"/>
    </row>
    <row r="235" spans="1:48" ht="15.75" thickBot="1">
      <c r="A235" s="2758" t="s">
        <v>373</v>
      </c>
      <c r="B235" s="240" t="s">
        <v>1018</v>
      </c>
      <c r="C235" s="2759">
        <v>105</v>
      </c>
      <c r="D235" s="2907" t="s">
        <v>553</v>
      </c>
      <c r="E235" s="2636"/>
      <c r="F235" s="2908"/>
      <c r="G235" s="2715" t="s">
        <v>77</v>
      </c>
      <c r="H235" s="224">
        <v>7.2</v>
      </c>
      <c r="I235" s="1206">
        <v>7.2</v>
      </c>
      <c r="J235" s="1146" t="s">
        <v>367</v>
      </c>
      <c r="K235" s="2745">
        <v>1.35</v>
      </c>
      <c r="L235" s="2746">
        <v>1.35</v>
      </c>
      <c r="M235" s="87"/>
      <c r="N235" s="94" t="str">
        <f>A228</f>
        <v xml:space="preserve">  5 - й   день</v>
      </c>
      <c r="O235" s="2" t="str">
        <f>A225</f>
        <v>Возрастная категория:   7 - 11   лет</v>
      </c>
      <c r="T235" s="128" t="s">
        <v>124</v>
      </c>
      <c r="V235" s="294" t="str">
        <f>I225</f>
        <v>О С Е Н Ь    2024  -   __  г.г.</v>
      </c>
      <c r="W235" s="61"/>
      <c r="X235" s="1010"/>
      <c r="AB235" s="815" t="s">
        <v>243</v>
      </c>
      <c r="AC235" s="816" t="s">
        <v>295</v>
      </c>
      <c r="AD235" s="817"/>
      <c r="AE235" s="816" t="s">
        <v>296</v>
      </c>
      <c r="AF235" s="817"/>
      <c r="AG235" s="816" t="s">
        <v>297</v>
      </c>
      <c r="AH235" s="817"/>
      <c r="AI235" s="816" t="s">
        <v>300</v>
      </c>
      <c r="AJ235" s="817"/>
      <c r="AK235" s="863" t="s">
        <v>301</v>
      </c>
      <c r="AL235" s="817"/>
      <c r="AM235" s="887" t="s">
        <v>302</v>
      </c>
      <c r="AN235" s="888"/>
      <c r="AQ235" s="1759"/>
      <c r="AU235" s="320"/>
      <c r="AV235" s="320"/>
    </row>
    <row r="236" spans="1:48" ht="12.75" customHeight="1" thickBot="1">
      <c r="A236" s="98"/>
      <c r="B236" s="1208"/>
      <c r="C236" s="101"/>
      <c r="D236" s="237" t="s">
        <v>81</v>
      </c>
      <c r="E236" s="238">
        <v>2.57</v>
      </c>
      <c r="F236" s="244">
        <v>2.57</v>
      </c>
      <c r="G236" s="3120" t="s">
        <v>548</v>
      </c>
      <c r="H236" s="1675"/>
      <c r="I236" s="1675"/>
      <c r="J236" s="1222" t="s">
        <v>134</v>
      </c>
      <c r="K236" s="2934">
        <v>5.9299999999999999E-2</v>
      </c>
      <c r="L236" s="2935">
        <v>5.9299999999999999E-2</v>
      </c>
      <c r="M236" s="87"/>
      <c r="AB236" s="1069" t="s">
        <v>325</v>
      </c>
      <c r="AC236" s="818" t="s">
        <v>89</v>
      </c>
      <c r="AD236" s="820" t="s">
        <v>90</v>
      </c>
      <c r="AE236" s="864" t="s">
        <v>89</v>
      </c>
      <c r="AF236" s="865" t="s">
        <v>90</v>
      </c>
      <c r="AG236" s="864" t="s">
        <v>89</v>
      </c>
      <c r="AH236" s="865" t="s">
        <v>90</v>
      </c>
      <c r="AI236" s="818" t="s">
        <v>89</v>
      </c>
      <c r="AJ236" s="819" t="s">
        <v>90</v>
      </c>
      <c r="AK236" s="866" t="s">
        <v>89</v>
      </c>
      <c r="AL236" s="819" t="s">
        <v>90</v>
      </c>
      <c r="AM236" s="1072" t="s">
        <v>89</v>
      </c>
      <c r="AN236" s="1073" t="s">
        <v>90</v>
      </c>
      <c r="AQ236" s="101"/>
      <c r="AU236" s="14"/>
      <c r="AV236" s="14"/>
    </row>
    <row r="237" spans="1:48" ht="15.75" thickBot="1">
      <c r="A237" s="98"/>
      <c r="B237" s="1208"/>
      <c r="C237" s="101"/>
      <c r="D237" s="1137" t="s">
        <v>1018</v>
      </c>
      <c r="E237" s="1190"/>
      <c r="F237" s="3347"/>
      <c r="G237" s="2715" t="s">
        <v>549</v>
      </c>
      <c r="H237" s="224">
        <v>62.777999999999999</v>
      </c>
      <c r="I237" s="1206">
        <v>40.502000000000002</v>
      </c>
      <c r="J237" s="240" t="s">
        <v>363</v>
      </c>
      <c r="K237" s="1660">
        <v>0.5</v>
      </c>
      <c r="L237" s="2869">
        <v>0.5</v>
      </c>
      <c r="M237" s="87"/>
      <c r="N237" s="1084" t="s">
        <v>328</v>
      </c>
      <c r="O237" s="182"/>
      <c r="P237" s="182"/>
      <c r="Q237" s="182"/>
      <c r="R237" s="182"/>
      <c r="S237" s="182"/>
      <c r="T237" s="182"/>
      <c r="U237" s="182"/>
      <c r="V237" s="182"/>
      <c r="W237" s="182"/>
      <c r="X237" s="813"/>
      <c r="AB237" s="910" t="s">
        <v>65</v>
      </c>
      <c r="AC237" s="947"/>
      <c r="AD237" s="977"/>
      <c r="AE237" s="947"/>
      <c r="AF237" s="978"/>
      <c r="AG237" s="947"/>
      <c r="AH237" s="979"/>
      <c r="AI237" s="859">
        <f t="shared" ref="AI237:AI246" si="239">AC237+AE237</f>
        <v>0</v>
      </c>
      <c r="AJ237" s="980">
        <f t="shared" ref="AJ237:AJ246" si="240">AD237+AF237</f>
        <v>0</v>
      </c>
      <c r="AK237" s="859">
        <f t="shared" ref="AK237:AK246" si="241">AE237+AG237</f>
        <v>0</v>
      </c>
      <c r="AL237" s="981">
        <f t="shared" ref="AL237:AL246" si="242">AF237+AH237</f>
        <v>0</v>
      </c>
      <c r="AM237" s="893">
        <f t="shared" ref="AM237:AM245" si="243">AC237+AE237+AG237</f>
        <v>0</v>
      </c>
      <c r="AN237" s="900">
        <f t="shared" ref="AN237:AN245" si="244">AD237+AF237+AH237</f>
        <v>0</v>
      </c>
      <c r="AQ237" s="96"/>
      <c r="AU237" s="14"/>
      <c r="AV237" s="14"/>
    </row>
    <row r="238" spans="1:48" ht="14.25" customHeight="1" thickBot="1">
      <c r="A238" s="1223" t="s">
        <v>291</v>
      </c>
      <c r="B238" s="1224"/>
      <c r="C238" s="2837">
        <f>SUM(C230:C237)</f>
        <v>625</v>
      </c>
      <c r="D238" s="1225" t="s">
        <v>789</v>
      </c>
      <c r="E238" s="2191">
        <v>150.15</v>
      </c>
      <c r="F238" s="3348">
        <v>105</v>
      </c>
      <c r="G238" s="2715" t="s">
        <v>551</v>
      </c>
      <c r="H238" s="1675"/>
      <c r="I238" s="1209">
        <v>1.84</v>
      </c>
      <c r="J238" s="2787" t="s">
        <v>552</v>
      </c>
      <c r="K238" s="1675"/>
      <c r="L238" s="2732"/>
      <c r="M238" s="87"/>
      <c r="N238" s="640"/>
      <c r="O238" s="17" t="s">
        <v>329</v>
      </c>
      <c r="P238" s="17"/>
      <c r="Q238" s="17"/>
      <c r="R238" s="17"/>
      <c r="S238" s="17"/>
      <c r="T238" s="17"/>
      <c r="U238" s="17"/>
      <c r="V238" s="17"/>
      <c r="W238" s="17"/>
      <c r="X238" s="814"/>
      <c r="AB238" s="910" t="s">
        <v>434</v>
      </c>
      <c r="AC238" s="925"/>
      <c r="AD238" s="982"/>
      <c r="AE238" s="925"/>
      <c r="AF238" s="983"/>
      <c r="AG238" s="925"/>
      <c r="AH238" s="984"/>
      <c r="AI238" s="860">
        <f t="shared" si="239"/>
        <v>0</v>
      </c>
      <c r="AJ238" s="985">
        <f t="shared" si="240"/>
        <v>0</v>
      </c>
      <c r="AK238" s="860">
        <f t="shared" si="241"/>
        <v>0</v>
      </c>
      <c r="AL238" s="916">
        <f t="shared" si="242"/>
        <v>0</v>
      </c>
      <c r="AM238" s="873">
        <f t="shared" si="243"/>
        <v>0</v>
      </c>
      <c r="AN238" s="895">
        <f t="shared" si="244"/>
        <v>0</v>
      </c>
      <c r="AQ238" s="96"/>
      <c r="AU238" s="11"/>
      <c r="AV238" s="11"/>
    </row>
    <row r="239" spans="1:48" ht="12.75" customHeight="1" thickBot="1">
      <c r="A239" s="568"/>
      <c r="B239" s="332" t="s">
        <v>108</v>
      </c>
      <c r="C239" s="223"/>
      <c r="D239" s="3119" t="s">
        <v>681</v>
      </c>
      <c r="E239" s="3099"/>
      <c r="F239" s="3099"/>
      <c r="G239" s="2938"/>
      <c r="H239" s="2362"/>
      <c r="I239" s="2363"/>
      <c r="J239" s="2939" t="s">
        <v>686</v>
      </c>
      <c r="K239" s="3473"/>
      <c r="L239" s="3474"/>
      <c r="M239" s="87"/>
      <c r="Z239" s="11"/>
      <c r="AB239" s="910" t="s">
        <v>67</v>
      </c>
      <c r="AC239" s="986"/>
      <c r="AD239" s="1042"/>
      <c r="AE239" s="986"/>
      <c r="AF239" s="988"/>
      <c r="AG239" s="986"/>
      <c r="AH239" s="989"/>
      <c r="AI239" s="860">
        <f t="shared" si="239"/>
        <v>0</v>
      </c>
      <c r="AJ239" s="985">
        <f t="shared" si="240"/>
        <v>0</v>
      </c>
      <c r="AK239" s="860">
        <f t="shared" si="241"/>
        <v>0</v>
      </c>
      <c r="AL239" s="916">
        <f t="shared" si="242"/>
        <v>0</v>
      </c>
      <c r="AM239" s="873">
        <f t="shared" si="243"/>
        <v>0</v>
      </c>
      <c r="AN239" s="895">
        <f t="shared" si="244"/>
        <v>0</v>
      </c>
      <c r="AQ239" s="96"/>
      <c r="AU239" s="11"/>
      <c r="AV239" s="11"/>
    </row>
    <row r="240" spans="1:48" ht="13.5" customHeight="1" thickBot="1">
      <c r="A240" s="1553" t="s">
        <v>682</v>
      </c>
      <c r="B240" s="1442" t="s">
        <v>1011</v>
      </c>
      <c r="C240" s="1554">
        <v>60</v>
      </c>
      <c r="D240" s="2766" t="s">
        <v>88</v>
      </c>
      <c r="E240" s="2767" t="s">
        <v>89</v>
      </c>
      <c r="F240" s="2768" t="s">
        <v>90</v>
      </c>
      <c r="G240" s="2766" t="s">
        <v>88</v>
      </c>
      <c r="H240" s="2767" t="s">
        <v>89</v>
      </c>
      <c r="I240" s="2768" t="s">
        <v>90</v>
      </c>
      <c r="J240" s="2766" t="s">
        <v>88</v>
      </c>
      <c r="K240" s="2767" t="s">
        <v>89</v>
      </c>
      <c r="L240" s="2768" t="s">
        <v>90</v>
      </c>
      <c r="M240" s="87"/>
      <c r="Z240" s="37"/>
      <c r="AB240" s="910" t="s">
        <v>68</v>
      </c>
      <c r="AC240" s="925"/>
      <c r="AD240" s="987"/>
      <c r="AE240" s="925"/>
      <c r="AF240" s="1186"/>
      <c r="AG240" s="925"/>
      <c r="AH240" s="989"/>
      <c r="AI240" s="860">
        <f t="shared" si="239"/>
        <v>0</v>
      </c>
      <c r="AJ240" s="985">
        <f t="shared" si="240"/>
        <v>0</v>
      </c>
      <c r="AK240" s="860">
        <f t="shared" si="241"/>
        <v>0</v>
      </c>
      <c r="AL240" s="916">
        <f t="shared" si="242"/>
        <v>0</v>
      </c>
      <c r="AM240" s="873">
        <f t="shared" si="243"/>
        <v>0</v>
      </c>
      <c r="AN240" s="895">
        <f t="shared" si="244"/>
        <v>0</v>
      </c>
      <c r="AQ240" s="96"/>
      <c r="AU240" s="11"/>
      <c r="AV240" s="11"/>
    </row>
    <row r="241" spans="1:48">
      <c r="A241" s="2740" t="s">
        <v>689</v>
      </c>
      <c r="B241" s="2718" t="s">
        <v>683</v>
      </c>
      <c r="C241" s="2940">
        <v>200</v>
      </c>
      <c r="D241" s="126" t="s">
        <v>688</v>
      </c>
      <c r="E241" s="125">
        <v>12</v>
      </c>
      <c r="F241" s="2743">
        <v>12</v>
      </c>
      <c r="G241" s="2941" t="s">
        <v>691</v>
      </c>
      <c r="H241" s="95"/>
      <c r="I241" s="127"/>
      <c r="J241" s="126" t="s">
        <v>61</v>
      </c>
      <c r="K241" s="125">
        <v>176.923</v>
      </c>
      <c r="L241" s="2909">
        <v>175</v>
      </c>
      <c r="M241" s="87"/>
      <c r="N241" s="815" t="s">
        <v>243</v>
      </c>
      <c r="O241" s="816" t="s">
        <v>295</v>
      </c>
      <c r="P241" s="817"/>
      <c r="Q241" s="816" t="s">
        <v>296</v>
      </c>
      <c r="R241" s="817"/>
      <c r="S241" s="816" t="s">
        <v>297</v>
      </c>
      <c r="T241" s="817"/>
      <c r="U241" s="816" t="s">
        <v>298</v>
      </c>
      <c r="V241" s="817"/>
      <c r="W241" s="816" t="s">
        <v>301</v>
      </c>
      <c r="X241" s="817"/>
      <c r="Y241" s="1762" t="s">
        <v>302</v>
      </c>
      <c r="Z241" s="867"/>
      <c r="AB241" s="910" t="s">
        <v>70</v>
      </c>
      <c r="AC241" s="925"/>
      <c r="AD241" s="982"/>
      <c r="AE241" s="925"/>
      <c r="AF241" s="983"/>
      <c r="AG241" s="925"/>
      <c r="AH241" s="984"/>
      <c r="AI241" s="860">
        <f t="shared" si="239"/>
        <v>0</v>
      </c>
      <c r="AJ241" s="985">
        <f t="shared" si="240"/>
        <v>0</v>
      </c>
      <c r="AK241" s="860">
        <f t="shared" si="241"/>
        <v>0</v>
      </c>
      <c r="AL241" s="916">
        <f t="shared" si="242"/>
        <v>0</v>
      </c>
      <c r="AM241" s="873">
        <f t="shared" si="243"/>
        <v>0</v>
      </c>
      <c r="AN241" s="895">
        <f t="shared" si="244"/>
        <v>0</v>
      </c>
      <c r="AQ241" s="96"/>
      <c r="AU241" s="11"/>
      <c r="AV241" s="11"/>
    </row>
    <row r="242" spans="1:48" ht="15.75" thickBot="1">
      <c r="A242" s="2373" t="s">
        <v>690</v>
      </c>
      <c r="B242" s="3332" t="s">
        <v>678</v>
      </c>
      <c r="C242" s="1695"/>
      <c r="D242" s="183" t="s">
        <v>513</v>
      </c>
      <c r="E242" s="224">
        <v>10</v>
      </c>
      <c r="F242" s="1204">
        <v>8</v>
      </c>
      <c r="G242" s="240" t="s">
        <v>687</v>
      </c>
      <c r="H242" s="636">
        <v>39.56</v>
      </c>
      <c r="I242" s="1649">
        <v>34.200000000000003</v>
      </c>
      <c r="J242" s="183" t="s">
        <v>354</v>
      </c>
      <c r="K242" s="224">
        <v>21.6</v>
      </c>
      <c r="L242" s="1207">
        <v>21.6</v>
      </c>
      <c r="M242" s="87"/>
      <c r="N242" s="647"/>
      <c r="O242" s="818" t="s">
        <v>89</v>
      </c>
      <c r="P242" s="819" t="s">
        <v>90</v>
      </c>
      <c r="Q242" s="818" t="s">
        <v>89</v>
      </c>
      <c r="R242" s="819" t="s">
        <v>90</v>
      </c>
      <c r="S242" s="818" t="s">
        <v>89</v>
      </c>
      <c r="T242" s="819" t="s">
        <v>90</v>
      </c>
      <c r="U242" s="818" t="s">
        <v>89</v>
      </c>
      <c r="V242" s="819" t="s">
        <v>90</v>
      </c>
      <c r="W242" s="818" t="s">
        <v>89</v>
      </c>
      <c r="X242" s="820" t="s">
        <v>90</v>
      </c>
      <c r="Y242" s="868" t="s">
        <v>89</v>
      </c>
      <c r="Z242" s="869" t="s">
        <v>90</v>
      </c>
      <c r="AB242" s="910" t="s">
        <v>71</v>
      </c>
      <c r="AC242" s="925"/>
      <c r="AD242" s="990"/>
      <c r="AE242" s="925">
        <f>E241</f>
        <v>12</v>
      </c>
      <c r="AF242" s="983">
        <f>F241</f>
        <v>12</v>
      </c>
      <c r="AG242" s="925"/>
      <c r="AH242" s="984"/>
      <c r="AI242" s="860">
        <f t="shared" si="239"/>
        <v>12</v>
      </c>
      <c r="AJ242" s="985">
        <f t="shared" si="240"/>
        <v>12</v>
      </c>
      <c r="AK242" s="860">
        <f t="shared" si="241"/>
        <v>12</v>
      </c>
      <c r="AL242" s="916">
        <f t="shared" si="242"/>
        <v>12</v>
      </c>
      <c r="AM242" s="873">
        <f t="shared" si="243"/>
        <v>12</v>
      </c>
      <c r="AN242" s="895">
        <f t="shared" si="244"/>
        <v>12</v>
      </c>
      <c r="AQ242" s="96"/>
    </row>
    <row r="243" spans="1:48">
      <c r="A243" s="158" t="s">
        <v>908</v>
      </c>
      <c r="B243" s="258" t="s">
        <v>686</v>
      </c>
      <c r="C243" s="635">
        <v>180</v>
      </c>
      <c r="D243" s="183" t="s">
        <v>133</v>
      </c>
      <c r="E243" s="224">
        <v>9.6</v>
      </c>
      <c r="F243" s="1489">
        <v>8</v>
      </c>
      <c r="G243" s="1146" t="s">
        <v>135</v>
      </c>
      <c r="H243" s="224" t="s">
        <v>692</v>
      </c>
      <c r="I243" s="1189">
        <v>2.4</v>
      </c>
      <c r="J243" s="184" t="s">
        <v>126</v>
      </c>
      <c r="K243" s="224">
        <v>0.5</v>
      </c>
      <c r="L243" s="1207">
        <v>0.5</v>
      </c>
      <c r="M243" s="1047"/>
      <c r="N243" s="1085" t="s">
        <v>117</v>
      </c>
      <c r="O243" s="835">
        <f>C234</f>
        <v>20</v>
      </c>
      <c r="P243" s="1011">
        <f>C234</f>
        <v>20</v>
      </c>
      <c r="Q243" s="849">
        <f>C248</f>
        <v>20</v>
      </c>
      <c r="R243" s="1003">
        <f>C248</f>
        <v>20</v>
      </c>
      <c r="S243" s="849"/>
      <c r="T243" s="1012"/>
      <c r="U243" s="849">
        <f>O243+Q243</f>
        <v>40</v>
      </c>
      <c r="V243" s="1002">
        <f>P243+R243</f>
        <v>40</v>
      </c>
      <c r="W243" s="849">
        <f>Q243+S243</f>
        <v>20</v>
      </c>
      <c r="X243" s="1003">
        <f>R243+T243</f>
        <v>20</v>
      </c>
      <c r="Y243" s="870">
        <f t="shared" ref="Y243:Y279" si="245">O243+Q243+S243</f>
        <v>40</v>
      </c>
      <c r="Z243" s="871">
        <f t="shared" ref="Z243:Z279" si="246">P243+R243+T243</f>
        <v>40</v>
      </c>
      <c r="AB243" s="911" t="s">
        <v>327</v>
      </c>
      <c r="AC243" s="925"/>
      <c r="AD243" s="982"/>
      <c r="AE243" s="1093"/>
      <c r="AF243" s="1183"/>
      <c r="AG243" s="925"/>
      <c r="AH243" s="984"/>
      <c r="AI243" s="860">
        <f t="shared" si="239"/>
        <v>0</v>
      </c>
      <c r="AJ243" s="985">
        <f t="shared" si="240"/>
        <v>0</v>
      </c>
      <c r="AK243" s="860">
        <f t="shared" si="241"/>
        <v>0</v>
      </c>
      <c r="AL243" s="916">
        <f t="shared" si="242"/>
        <v>0</v>
      </c>
      <c r="AM243" s="873">
        <f t="shared" si="243"/>
        <v>0</v>
      </c>
      <c r="AN243" s="895">
        <f t="shared" si="244"/>
        <v>0</v>
      </c>
      <c r="AQ243" s="96"/>
    </row>
    <row r="244" spans="1:48" ht="14.25" customHeight="1" thickBot="1">
      <c r="A244" s="1635" t="s">
        <v>918</v>
      </c>
      <c r="B244" s="165" t="s">
        <v>917</v>
      </c>
      <c r="C244" s="1884">
        <v>30</v>
      </c>
      <c r="D244" s="2367" t="s">
        <v>81</v>
      </c>
      <c r="E244" s="238">
        <v>2</v>
      </c>
      <c r="F244" s="2368">
        <v>2</v>
      </c>
      <c r="G244" s="240" t="s">
        <v>133</v>
      </c>
      <c r="H244" s="224">
        <v>3.57</v>
      </c>
      <c r="I244" s="1189">
        <v>3</v>
      </c>
      <c r="J244" s="2813" t="s">
        <v>138</v>
      </c>
      <c r="K244" s="2365" t="s">
        <v>863</v>
      </c>
      <c r="L244" s="1207">
        <v>5.4</v>
      </c>
      <c r="M244" s="87"/>
      <c r="N244" s="872" t="s">
        <v>116</v>
      </c>
      <c r="O244" s="836">
        <f>E232+C233</f>
        <v>48</v>
      </c>
      <c r="P244" s="1013">
        <f>F232+C233</f>
        <v>48</v>
      </c>
      <c r="Q244" s="836">
        <f>C247</f>
        <v>30</v>
      </c>
      <c r="R244" s="1014">
        <f>C247</f>
        <v>30</v>
      </c>
      <c r="S244" s="836">
        <f>C258</f>
        <v>20</v>
      </c>
      <c r="T244" s="1013">
        <f>C258</f>
        <v>20</v>
      </c>
      <c r="U244" s="836">
        <f t="shared" ref="U244:U248" si="247">O244+Q244</f>
        <v>78</v>
      </c>
      <c r="V244" s="1005">
        <f t="shared" ref="V244:V248" si="248">P244+R244</f>
        <v>78</v>
      </c>
      <c r="W244" s="836">
        <f t="shared" ref="W244:W248" si="249">Q244+S244</f>
        <v>50</v>
      </c>
      <c r="X244" s="916">
        <f t="shared" ref="X244:X248" si="250">R244+T244</f>
        <v>50</v>
      </c>
      <c r="Y244" s="873">
        <f t="shared" si="245"/>
        <v>98</v>
      </c>
      <c r="Z244" s="874">
        <f t="shared" si="246"/>
        <v>98</v>
      </c>
      <c r="AB244" s="1070" t="s">
        <v>326</v>
      </c>
      <c r="AC244" s="932"/>
      <c r="AD244" s="991"/>
      <c r="AE244" s="932"/>
      <c r="AF244" s="992"/>
      <c r="AG244" s="932"/>
      <c r="AH244" s="993"/>
      <c r="AI244" s="861">
        <f t="shared" si="239"/>
        <v>0</v>
      </c>
      <c r="AJ244" s="994">
        <f t="shared" si="240"/>
        <v>0</v>
      </c>
      <c r="AK244" s="861">
        <f t="shared" si="241"/>
        <v>0</v>
      </c>
      <c r="AL244" s="825">
        <f t="shared" si="242"/>
        <v>0</v>
      </c>
      <c r="AM244" s="882">
        <f t="shared" si="243"/>
        <v>0</v>
      </c>
      <c r="AN244" s="896">
        <f t="shared" si="244"/>
        <v>0</v>
      </c>
      <c r="AQ244" s="96"/>
    </row>
    <row r="245" spans="1:48" ht="13.5" customHeight="1" thickBot="1">
      <c r="A245" s="1553" t="s">
        <v>730</v>
      </c>
      <c r="B245" s="258" t="s">
        <v>731</v>
      </c>
      <c r="C245" s="635">
        <v>190</v>
      </c>
      <c r="D245" s="183" t="s">
        <v>363</v>
      </c>
      <c r="E245" s="224">
        <v>0.4</v>
      </c>
      <c r="F245" s="1489">
        <v>0.4</v>
      </c>
      <c r="G245" s="2942" t="s">
        <v>363</v>
      </c>
      <c r="H245" s="238">
        <v>0.15</v>
      </c>
      <c r="I245" s="2604">
        <v>0.15</v>
      </c>
      <c r="J245" s="183" t="s">
        <v>363</v>
      </c>
      <c r="K245" s="224">
        <v>0.28000000000000003</v>
      </c>
      <c r="L245" s="1207">
        <v>0.28000000000000003</v>
      </c>
      <c r="M245" s="87"/>
      <c r="N245" s="872" t="s">
        <v>74</v>
      </c>
      <c r="O245" s="836">
        <f>K234</f>
        <v>1.8</v>
      </c>
      <c r="P245" s="1107">
        <f>L234</f>
        <v>1.8</v>
      </c>
      <c r="Q245" s="836">
        <f>K242</f>
        <v>21.6</v>
      </c>
      <c r="R245" s="1005">
        <f>L242</f>
        <v>21.6</v>
      </c>
      <c r="S245" s="836">
        <f>E261</f>
        <v>0.87</v>
      </c>
      <c r="T245" s="2190">
        <f>F261</f>
        <v>0.87</v>
      </c>
      <c r="U245" s="836">
        <f t="shared" si="247"/>
        <v>23.400000000000002</v>
      </c>
      <c r="V245" s="1005">
        <f t="shared" si="248"/>
        <v>23.400000000000002</v>
      </c>
      <c r="W245" s="836">
        <f t="shared" si="249"/>
        <v>22.470000000000002</v>
      </c>
      <c r="X245" s="916">
        <f t="shared" si="250"/>
        <v>22.470000000000002</v>
      </c>
      <c r="Y245" s="873">
        <f t="shared" si="245"/>
        <v>24.270000000000003</v>
      </c>
      <c r="Z245" s="874">
        <f t="shared" si="246"/>
        <v>24.270000000000003</v>
      </c>
      <c r="AB245" s="912" t="s">
        <v>312</v>
      </c>
      <c r="AC245" s="995">
        <f t="shared" ref="AC245:AG245" si="251">SUM(AC237:AC244)</f>
        <v>0</v>
      </c>
      <c r="AD245" s="996">
        <f t="shared" si="251"/>
        <v>0</v>
      </c>
      <c r="AE245" s="997">
        <f t="shared" si="251"/>
        <v>12</v>
      </c>
      <c r="AF245" s="914">
        <f t="shared" si="251"/>
        <v>12</v>
      </c>
      <c r="AG245" s="995">
        <f t="shared" si="251"/>
        <v>0</v>
      </c>
      <c r="AH245" s="998">
        <f>SUM(AH237:AH244)</f>
        <v>0</v>
      </c>
      <c r="AI245" s="913">
        <f t="shared" si="239"/>
        <v>12</v>
      </c>
      <c r="AJ245" s="999">
        <f t="shared" si="240"/>
        <v>12</v>
      </c>
      <c r="AK245" s="913">
        <f t="shared" si="241"/>
        <v>12</v>
      </c>
      <c r="AL245" s="1000">
        <f t="shared" si="242"/>
        <v>12</v>
      </c>
      <c r="AM245" s="913">
        <f t="shared" si="243"/>
        <v>12</v>
      </c>
      <c r="AN245" s="914">
        <f t="shared" si="244"/>
        <v>12</v>
      </c>
      <c r="AQ245" s="122"/>
    </row>
    <row r="246" spans="1:48">
      <c r="A246" s="525"/>
      <c r="B246" s="165" t="s">
        <v>732</v>
      </c>
      <c r="C246" s="2798"/>
      <c r="D246" s="2943" t="s">
        <v>134</v>
      </c>
      <c r="E246" s="2814">
        <v>8.0000000000000002E-3</v>
      </c>
      <c r="F246" s="2944">
        <v>8.0000000000000002E-3</v>
      </c>
      <c r="G246" s="258" t="s">
        <v>76</v>
      </c>
      <c r="H246" s="224">
        <v>0.4</v>
      </c>
      <c r="I246" s="1489">
        <v>0.4</v>
      </c>
      <c r="J246" s="183" t="s">
        <v>367</v>
      </c>
      <c r="K246" s="1634">
        <v>10.06</v>
      </c>
      <c r="L246" s="1207">
        <v>10.06</v>
      </c>
      <c r="M246" s="87"/>
      <c r="N246" s="875" t="s">
        <v>303</v>
      </c>
      <c r="O246" s="837">
        <f t="shared" ref="O246:T246" si="252">AC245</f>
        <v>0</v>
      </c>
      <c r="P246" s="1043">
        <f t="shared" si="252"/>
        <v>0</v>
      </c>
      <c r="Q246" s="837">
        <f t="shared" si="252"/>
        <v>12</v>
      </c>
      <c r="R246" s="1017">
        <f t="shared" si="252"/>
        <v>12</v>
      </c>
      <c r="S246" s="837">
        <f t="shared" si="252"/>
        <v>0</v>
      </c>
      <c r="T246" s="1018">
        <f t="shared" si="252"/>
        <v>0</v>
      </c>
      <c r="U246" s="837">
        <f t="shared" si="247"/>
        <v>12</v>
      </c>
      <c r="V246" s="877">
        <f t="shared" si="248"/>
        <v>12</v>
      </c>
      <c r="W246" s="837">
        <f t="shared" si="249"/>
        <v>12</v>
      </c>
      <c r="X246" s="1017">
        <f t="shared" si="250"/>
        <v>12</v>
      </c>
      <c r="Y246" s="876">
        <f t="shared" si="245"/>
        <v>12</v>
      </c>
      <c r="Z246" s="877">
        <f t="shared" si="246"/>
        <v>12</v>
      </c>
      <c r="AB246" s="1330" t="s">
        <v>409</v>
      </c>
      <c r="AC246" s="857"/>
      <c r="AD246" s="1094"/>
      <c r="AE246" s="859"/>
      <c r="AF246" s="1001"/>
      <c r="AG246" s="862"/>
      <c r="AH246" s="1102"/>
      <c r="AI246" s="862">
        <f t="shared" si="239"/>
        <v>0</v>
      </c>
      <c r="AJ246" s="1002">
        <f t="shared" si="240"/>
        <v>0</v>
      </c>
      <c r="AK246" s="862">
        <f t="shared" si="241"/>
        <v>0</v>
      </c>
      <c r="AL246" s="1003">
        <f t="shared" si="242"/>
        <v>0</v>
      </c>
      <c r="AM246" s="1071"/>
      <c r="AN246" s="1082">
        <f t="shared" ref="AN246:AN260" si="253">AD246+AF246+AH246</f>
        <v>0</v>
      </c>
      <c r="AQ246" s="101"/>
    </row>
    <row r="247" spans="1:48" ht="12.75" customHeight="1">
      <c r="A247" s="2221" t="s">
        <v>9</v>
      </c>
      <c r="B247" s="240" t="s">
        <v>10</v>
      </c>
      <c r="C247" s="229">
        <v>30</v>
      </c>
      <c r="D247" s="237" t="s">
        <v>76</v>
      </c>
      <c r="E247" s="224">
        <v>200</v>
      </c>
      <c r="F247" s="1489">
        <v>200</v>
      </c>
      <c r="G247" s="2945" t="s">
        <v>955</v>
      </c>
      <c r="H247" s="1631"/>
      <c r="I247" s="1631"/>
      <c r="J247" s="237" t="s">
        <v>77</v>
      </c>
      <c r="K247" s="3235">
        <v>3.6</v>
      </c>
      <c r="L247" s="1154">
        <v>3.6</v>
      </c>
      <c r="M247" s="87"/>
      <c r="N247" s="872" t="s">
        <v>93</v>
      </c>
      <c r="O247" s="836"/>
      <c r="P247" s="829"/>
      <c r="Q247" s="836"/>
      <c r="R247" s="916"/>
      <c r="S247" s="836"/>
      <c r="T247" s="1019"/>
      <c r="U247" s="836">
        <f t="shared" si="247"/>
        <v>0</v>
      </c>
      <c r="V247" s="1005">
        <f t="shared" si="248"/>
        <v>0</v>
      </c>
      <c r="W247" s="836">
        <f t="shared" si="249"/>
        <v>0</v>
      </c>
      <c r="X247" s="916">
        <f t="shared" si="250"/>
        <v>0</v>
      </c>
      <c r="Y247" s="873">
        <f t="shared" si="245"/>
        <v>0</v>
      </c>
      <c r="Z247" s="874">
        <f t="shared" si="246"/>
        <v>0</v>
      </c>
      <c r="AB247" s="890" t="s">
        <v>324</v>
      </c>
      <c r="AC247" s="711"/>
      <c r="AD247" s="1095"/>
      <c r="AE247" s="860"/>
      <c r="AF247" s="1004"/>
      <c r="AG247" s="860"/>
      <c r="AH247" s="1022"/>
      <c r="AI247" s="860">
        <f t="shared" ref="AI247:AL250" si="254">AC247+AE247</f>
        <v>0</v>
      </c>
      <c r="AJ247" s="1005">
        <f t="shared" si="254"/>
        <v>0</v>
      </c>
      <c r="AK247" s="860">
        <f t="shared" si="254"/>
        <v>0</v>
      </c>
      <c r="AL247" s="916">
        <f t="shared" si="254"/>
        <v>0</v>
      </c>
      <c r="AM247" s="1071">
        <f t="shared" ref="AM247:AM260" si="255">AC247+AE247+AG247</f>
        <v>0</v>
      </c>
      <c r="AN247" s="1082">
        <f t="shared" si="253"/>
        <v>0</v>
      </c>
      <c r="AQ247" s="106"/>
    </row>
    <row r="248" spans="1:48" ht="15.75" thickBot="1">
      <c r="A248" s="2253" t="s">
        <v>9</v>
      </c>
      <c r="B248" s="240" t="s">
        <v>317</v>
      </c>
      <c r="C248" s="229">
        <v>20</v>
      </c>
      <c r="D248" s="240" t="s">
        <v>551</v>
      </c>
      <c r="E248" s="1675"/>
      <c r="F248" s="3458">
        <v>0.65</v>
      </c>
      <c r="G248" s="3190" t="s">
        <v>693</v>
      </c>
      <c r="H248" s="1631"/>
      <c r="I248" s="2946"/>
      <c r="J248" s="2799" t="s">
        <v>909</v>
      </c>
      <c r="K248" s="1675"/>
      <c r="L248" s="2732"/>
      <c r="M248" s="87"/>
      <c r="N248" s="408" t="s">
        <v>43</v>
      </c>
      <c r="O248" s="1105">
        <f>H230</f>
        <v>48.06</v>
      </c>
      <c r="P248" s="1023">
        <f>I230</f>
        <v>36</v>
      </c>
      <c r="Q248" s="1105"/>
      <c r="R248" s="1028"/>
      <c r="S248" s="836"/>
      <c r="T248" s="1019"/>
      <c r="U248" s="836">
        <f t="shared" si="247"/>
        <v>48.06</v>
      </c>
      <c r="V248" s="1005">
        <f t="shared" si="248"/>
        <v>36</v>
      </c>
      <c r="W248" s="836">
        <f t="shared" si="249"/>
        <v>0</v>
      </c>
      <c r="X248" s="916">
        <f t="shared" si="250"/>
        <v>0</v>
      </c>
      <c r="Y248" s="873">
        <f t="shared" si="245"/>
        <v>48.06</v>
      </c>
      <c r="Z248" s="874">
        <f t="shared" si="246"/>
        <v>36</v>
      </c>
      <c r="AB248" s="889" t="s">
        <v>229</v>
      </c>
      <c r="AC248" s="711">
        <f>H237</f>
        <v>62.777999999999999</v>
      </c>
      <c r="AD248" s="1108">
        <f>I237</f>
        <v>40.502000000000002</v>
      </c>
      <c r="AE248" s="860"/>
      <c r="AF248" s="1004"/>
      <c r="AG248" s="860"/>
      <c r="AH248" s="1022"/>
      <c r="AI248" s="860">
        <f t="shared" si="254"/>
        <v>62.777999999999999</v>
      </c>
      <c r="AJ248" s="1005">
        <f t="shared" si="254"/>
        <v>40.502000000000002</v>
      </c>
      <c r="AK248" s="860">
        <f t="shared" si="254"/>
        <v>0</v>
      </c>
      <c r="AL248" s="916">
        <f t="shared" si="254"/>
        <v>0</v>
      </c>
      <c r="AM248" s="1071">
        <f t="shared" si="255"/>
        <v>62.777999999999999</v>
      </c>
      <c r="AN248" s="1082">
        <f t="shared" si="253"/>
        <v>40.502000000000002</v>
      </c>
      <c r="AQ248" s="106"/>
    </row>
    <row r="249" spans="1:48" ht="15.75" thickBot="1">
      <c r="A249" s="2705"/>
      <c r="B249" s="3236"/>
      <c r="C249" s="2707"/>
      <c r="D249" s="2631" t="s">
        <v>680</v>
      </c>
      <c r="E249" s="1190"/>
      <c r="F249" s="1191"/>
      <c r="G249" s="2634" t="s">
        <v>731</v>
      </c>
      <c r="H249" s="2805"/>
      <c r="I249" s="2806"/>
      <c r="J249" s="183" t="s">
        <v>992</v>
      </c>
      <c r="K249" s="224">
        <v>0.7</v>
      </c>
      <c r="L249" s="1207">
        <v>0.7</v>
      </c>
      <c r="M249" s="87"/>
      <c r="N249" s="1396" t="s">
        <v>415</v>
      </c>
      <c r="O249" s="838">
        <f t="shared" ref="O249:T249" si="256">AC260</f>
        <v>143.59800000000001</v>
      </c>
      <c r="P249" s="1020">
        <f t="shared" si="256"/>
        <v>106.02200000000001</v>
      </c>
      <c r="Q249" s="1398">
        <f t="shared" si="256"/>
        <v>67.927999999999997</v>
      </c>
      <c r="R249" s="1502">
        <f t="shared" si="256"/>
        <v>54.805999999999997</v>
      </c>
      <c r="S249" s="838">
        <f t="shared" si="256"/>
        <v>40.5</v>
      </c>
      <c r="T249" s="1022">
        <f t="shared" si="256"/>
        <v>34.020000000000003</v>
      </c>
      <c r="U249" s="1398">
        <f t="shared" ref="U249:X251" si="257">O249+Q249</f>
        <v>211.52600000000001</v>
      </c>
      <c r="V249" s="879">
        <f t="shared" si="257"/>
        <v>160.828</v>
      </c>
      <c r="W249" s="1398">
        <f t="shared" si="257"/>
        <v>108.428</v>
      </c>
      <c r="X249" s="1399">
        <f t="shared" si="257"/>
        <v>88.825999999999993</v>
      </c>
      <c r="Y249" s="1400">
        <f t="shared" si="245"/>
        <v>252.02600000000001</v>
      </c>
      <c r="Z249" s="879">
        <f t="shared" si="246"/>
        <v>194.84800000000001</v>
      </c>
      <c r="AB249" s="891" t="s">
        <v>355</v>
      </c>
      <c r="AC249" s="711"/>
      <c r="AD249" s="1097"/>
      <c r="AE249" s="860"/>
      <c r="AF249" s="1004"/>
      <c r="AG249" s="861"/>
      <c r="AH249" s="1103"/>
      <c r="AI249" s="861">
        <f t="shared" si="254"/>
        <v>0</v>
      </c>
      <c r="AJ249" s="1007">
        <f t="shared" si="254"/>
        <v>0</v>
      </c>
      <c r="AK249" s="861">
        <f t="shared" si="254"/>
        <v>0</v>
      </c>
      <c r="AL249" s="825">
        <f t="shared" si="254"/>
        <v>0</v>
      </c>
      <c r="AM249" s="1071">
        <f t="shared" si="255"/>
        <v>0</v>
      </c>
      <c r="AN249" s="1082">
        <f t="shared" si="253"/>
        <v>0</v>
      </c>
      <c r="AQ249" s="205"/>
    </row>
    <row r="250" spans="1:48" ht="15.75" thickBot="1">
      <c r="A250" s="98"/>
      <c r="B250" s="1208"/>
      <c r="C250" s="97"/>
      <c r="D250" s="2766" t="s">
        <v>88</v>
      </c>
      <c r="E250" s="2767" t="s">
        <v>89</v>
      </c>
      <c r="F250" s="2768" t="s">
        <v>90</v>
      </c>
      <c r="G250" s="2392" t="s">
        <v>732</v>
      </c>
      <c r="H250" s="2810"/>
      <c r="I250" s="2868"/>
      <c r="J250" s="3475" t="s">
        <v>917</v>
      </c>
      <c r="K250" s="224"/>
      <c r="L250" s="1207"/>
      <c r="M250" s="87"/>
      <c r="N250" s="1397" t="s">
        <v>416</v>
      </c>
      <c r="O250" s="838">
        <f t="shared" ref="O250:T250" si="258">AC267</f>
        <v>4.32</v>
      </c>
      <c r="P250" s="1020">
        <f t="shared" si="258"/>
        <v>4.32</v>
      </c>
      <c r="Q250" s="838">
        <f t="shared" si="258"/>
        <v>8.0000000000000002E-3</v>
      </c>
      <c r="R250" s="1021">
        <f t="shared" si="258"/>
        <v>8.0000000000000002E-3</v>
      </c>
      <c r="S250" s="838">
        <f t="shared" si="258"/>
        <v>0</v>
      </c>
      <c r="T250" s="1022">
        <f t="shared" si="258"/>
        <v>0</v>
      </c>
      <c r="U250" s="838">
        <f t="shared" si="257"/>
        <v>4.3280000000000003</v>
      </c>
      <c r="V250" s="879">
        <f t="shared" si="257"/>
        <v>4.3280000000000003</v>
      </c>
      <c r="W250" s="838">
        <f t="shared" si="257"/>
        <v>8.0000000000000002E-3</v>
      </c>
      <c r="X250" s="1021">
        <f t="shared" si="257"/>
        <v>8.0000000000000002E-3</v>
      </c>
      <c r="Y250" s="878">
        <f t="shared" si="245"/>
        <v>4.3280000000000003</v>
      </c>
      <c r="Z250" s="879">
        <f t="shared" si="246"/>
        <v>4.3280000000000003</v>
      </c>
      <c r="AB250" s="891" t="s">
        <v>60</v>
      </c>
      <c r="AC250" s="857"/>
      <c r="AD250" s="1094"/>
      <c r="AE250" s="859"/>
      <c r="AF250" s="1001"/>
      <c r="AG250" s="860"/>
      <c r="AH250" s="1022"/>
      <c r="AI250" s="860">
        <f t="shared" si="254"/>
        <v>0</v>
      </c>
      <c r="AJ250" s="1005">
        <f t="shared" si="254"/>
        <v>0</v>
      </c>
      <c r="AK250" s="860">
        <f t="shared" si="254"/>
        <v>0</v>
      </c>
      <c r="AL250" s="916">
        <f t="shared" si="254"/>
        <v>0</v>
      </c>
      <c r="AM250" s="1071">
        <f t="shared" si="255"/>
        <v>0</v>
      </c>
      <c r="AN250" s="1082">
        <f t="shared" si="253"/>
        <v>0</v>
      </c>
      <c r="AQ250" s="205"/>
    </row>
    <row r="251" spans="1:48">
      <c r="A251" s="98"/>
      <c r="B251" s="1208"/>
      <c r="C251" s="97"/>
      <c r="D251" s="126" t="s">
        <v>513</v>
      </c>
      <c r="E251" s="125">
        <v>44.758000000000003</v>
      </c>
      <c r="F251" s="1153">
        <v>35.805999999999997</v>
      </c>
      <c r="G251" s="126" t="s">
        <v>120</v>
      </c>
      <c r="H251" s="125">
        <v>3.5</v>
      </c>
      <c r="I251" s="2351">
        <v>3.5</v>
      </c>
      <c r="J251" s="183" t="s">
        <v>524</v>
      </c>
      <c r="K251" s="3476">
        <v>15</v>
      </c>
      <c r="L251" s="3477">
        <v>15</v>
      </c>
      <c r="M251" s="87"/>
      <c r="N251" s="872" t="s">
        <v>66</v>
      </c>
      <c r="O251" s="839">
        <f t="shared" ref="O251:T251" si="259">AC275</f>
        <v>150.15</v>
      </c>
      <c r="P251" s="1023">
        <f t="shared" si="259"/>
        <v>105</v>
      </c>
      <c r="Q251" s="839">
        <f t="shared" si="259"/>
        <v>32.344000000000001</v>
      </c>
      <c r="R251" s="916">
        <f t="shared" si="259"/>
        <v>22.5</v>
      </c>
      <c r="S251" s="839">
        <f t="shared" si="259"/>
        <v>64</v>
      </c>
      <c r="T251" s="1019">
        <f t="shared" si="259"/>
        <v>57</v>
      </c>
      <c r="U251" s="839">
        <f t="shared" si="257"/>
        <v>182.494</v>
      </c>
      <c r="V251" s="1005">
        <f t="shared" si="257"/>
        <v>127.5</v>
      </c>
      <c r="W251" s="839">
        <f t="shared" si="257"/>
        <v>96.343999999999994</v>
      </c>
      <c r="X251" s="916">
        <f t="shared" si="257"/>
        <v>79.5</v>
      </c>
      <c r="Y251" s="873">
        <f t="shared" si="245"/>
        <v>246.494</v>
      </c>
      <c r="Z251" s="874">
        <f t="shared" si="246"/>
        <v>184.5</v>
      </c>
      <c r="AB251" s="1173" t="s">
        <v>364</v>
      </c>
      <c r="AC251" s="711"/>
      <c r="AD251" s="1095"/>
      <c r="AE251" s="860"/>
      <c r="AF251" s="1004"/>
      <c r="AG251" s="860"/>
      <c r="AH251" s="1022"/>
      <c r="AI251" s="860">
        <f t="shared" ref="AI251:AI252" si="260">AC251+AE251</f>
        <v>0</v>
      </c>
      <c r="AJ251" s="1005">
        <f t="shared" ref="AJ251:AJ252" si="261">AD251+AF251</f>
        <v>0</v>
      </c>
      <c r="AK251" s="860">
        <f t="shared" ref="AK251:AK252" si="262">AE251+AG251</f>
        <v>0</v>
      </c>
      <c r="AL251" s="916">
        <f t="shared" ref="AL251:AL252" si="263">AF251+AH251</f>
        <v>0</v>
      </c>
      <c r="AM251" s="1071">
        <f t="shared" si="255"/>
        <v>0</v>
      </c>
      <c r="AN251" s="1082">
        <f t="shared" si="253"/>
        <v>0</v>
      </c>
      <c r="AQ251" s="99"/>
    </row>
    <row r="252" spans="1:48" ht="14.25" customHeight="1">
      <c r="A252" s="98"/>
      <c r="B252" s="2609"/>
      <c r="C252" s="97"/>
      <c r="D252" s="2699" t="s">
        <v>923</v>
      </c>
      <c r="E252" s="101"/>
      <c r="F252" s="97"/>
      <c r="G252" s="237" t="s">
        <v>559</v>
      </c>
      <c r="H252" s="238">
        <v>15</v>
      </c>
      <c r="I252" s="2617">
        <v>15</v>
      </c>
      <c r="J252" s="183" t="s">
        <v>367</v>
      </c>
      <c r="K252" s="1634">
        <v>6.06</v>
      </c>
      <c r="L252" s="1207">
        <v>6.06</v>
      </c>
      <c r="M252" s="87"/>
      <c r="N252" s="880" t="s">
        <v>92</v>
      </c>
      <c r="O252" s="1134">
        <f t="shared" ref="O252:T252" si="264">AC279</f>
        <v>0</v>
      </c>
      <c r="P252" s="829">
        <f t="shared" si="264"/>
        <v>0</v>
      </c>
      <c r="Q252" s="839">
        <f t="shared" si="264"/>
        <v>15</v>
      </c>
      <c r="R252" s="1005">
        <f t="shared" si="264"/>
        <v>15</v>
      </c>
      <c r="S252" s="839">
        <f t="shared" si="264"/>
        <v>0</v>
      </c>
      <c r="T252" s="1019">
        <f t="shared" si="264"/>
        <v>0</v>
      </c>
      <c r="U252" s="836">
        <f t="shared" ref="U252:U274" si="265">O252+Q252</f>
        <v>15</v>
      </c>
      <c r="V252" s="1005">
        <f t="shared" ref="V252:V279" si="266">P252+R252</f>
        <v>15</v>
      </c>
      <c r="W252" s="836">
        <f t="shared" ref="W252:W277" si="267">Q252+S252</f>
        <v>15</v>
      </c>
      <c r="X252" s="916">
        <f t="shared" ref="X252:X279" si="268">R252+T252</f>
        <v>15</v>
      </c>
      <c r="Y252" s="873">
        <f t="shared" si="245"/>
        <v>15</v>
      </c>
      <c r="Z252" s="874">
        <f t="shared" si="246"/>
        <v>15</v>
      </c>
      <c r="AB252" s="890" t="s">
        <v>365</v>
      </c>
      <c r="AC252" s="711"/>
      <c r="AD252" s="1096"/>
      <c r="AE252" s="860"/>
      <c r="AF252" s="1004"/>
      <c r="AG252" s="860"/>
      <c r="AH252" s="1022"/>
      <c r="AI252" s="860">
        <f t="shared" si="260"/>
        <v>0</v>
      </c>
      <c r="AJ252" s="1005">
        <f t="shared" si="261"/>
        <v>0</v>
      </c>
      <c r="AK252" s="860">
        <f t="shared" si="262"/>
        <v>0</v>
      </c>
      <c r="AL252" s="916">
        <f t="shared" si="263"/>
        <v>0</v>
      </c>
      <c r="AM252" s="1071">
        <f t="shared" si="255"/>
        <v>0</v>
      </c>
      <c r="AN252" s="1082">
        <f t="shared" si="253"/>
        <v>0</v>
      </c>
      <c r="AQ252" s="106"/>
    </row>
    <row r="253" spans="1:48" ht="12.75" customHeight="1">
      <c r="A253" s="98"/>
      <c r="B253" s="2613"/>
      <c r="C253" s="97"/>
      <c r="D253" s="183" t="s">
        <v>684</v>
      </c>
      <c r="E253" s="224">
        <v>32.344000000000001</v>
      </c>
      <c r="F253" s="226">
        <v>22.5</v>
      </c>
      <c r="G253" s="183" t="s">
        <v>75</v>
      </c>
      <c r="H253" s="224">
        <v>189.5</v>
      </c>
      <c r="I253" s="2785">
        <v>189.5</v>
      </c>
      <c r="J253" s="183" t="s">
        <v>76</v>
      </c>
      <c r="K253" s="224">
        <v>12.3</v>
      </c>
      <c r="L253" s="1207">
        <v>12.3</v>
      </c>
      <c r="M253" s="87"/>
      <c r="N253" s="872" t="s">
        <v>115</v>
      </c>
      <c r="O253" s="836">
        <f>C232</f>
        <v>200</v>
      </c>
      <c r="P253" s="829">
        <f>C232</f>
        <v>200</v>
      </c>
      <c r="Q253" s="836"/>
      <c r="R253" s="916"/>
      <c r="S253" s="836"/>
      <c r="T253" s="1019"/>
      <c r="U253" s="836">
        <f t="shared" si="265"/>
        <v>200</v>
      </c>
      <c r="V253" s="1005">
        <f t="shared" si="266"/>
        <v>200</v>
      </c>
      <c r="W253" s="836">
        <f t="shared" si="267"/>
        <v>0</v>
      </c>
      <c r="X253" s="916">
        <f t="shared" si="268"/>
        <v>0</v>
      </c>
      <c r="Y253" s="873">
        <f t="shared" si="245"/>
        <v>200</v>
      </c>
      <c r="Z253" s="874">
        <f t="shared" si="246"/>
        <v>200</v>
      </c>
      <c r="AB253" s="891" t="s">
        <v>109</v>
      </c>
      <c r="AC253" s="711">
        <f>H233</f>
        <v>26.1</v>
      </c>
      <c r="AD253" s="1096">
        <f>I233</f>
        <v>20.88</v>
      </c>
      <c r="AE253" s="860"/>
      <c r="AF253" s="1004"/>
      <c r="AG253" s="860"/>
      <c r="AH253" s="1022"/>
      <c r="AI253" s="860">
        <f t="shared" ref="AI253:AL260" si="269">AC253+AE253</f>
        <v>26.1</v>
      </c>
      <c r="AJ253" s="1005">
        <f t="shared" si="269"/>
        <v>20.88</v>
      </c>
      <c r="AK253" s="860">
        <f t="shared" si="269"/>
        <v>0</v>
      </c>
      <c r="AL253" s="916">
        <f t="shared" si="269"/>
        <v>0</v>
      </c>
      <c r="AM253" s="1071">
        <f t="shared" si="255"/>
        <v>26.1</v>
      </c>
      <c r="AN253" s="1082">
        <f t="shared" si="253"/>
        <v>20.88</v>
      </c>
      <c r="AQ253" s="205"/>
    </row>
    <row r="254" spans="1:48" ht="14.25" customHeight="1" thickBot="1">
      <c r="A254" s="1223" t="s">
        <v>292</v>
      </c>
      <c r="B254" s="1211"/>
      <c r="C254" s="1773">
        <f>SUM(C240:C253)</f>
        <v>710</v>
      </c>
      <c r="D254" s="2947" t="s">
        <v>81</v>
      </c>
      <c r="E254" s="1213">
        <v>3</v>
      </c>
      <c r="F254" s="2824">
        <v>3</v>
      </c>
      <c r="G254" s="237" t="s">
        <v>76</v>
      </c>
      <c r="H254" s="238">
        <v>10</v>
      </c>
      <c r="I254" s="2617">
        <v>10</v>
      </c>
      <c r="J254" s="1210"/>
      <c r="K254" s="1212"/>
      <c r="L254" s="2755"/>
      <c r="M254" s="87"/>
      <c r="N254" s="408" t="s">
        <v>315</v>
      </c>
      <c r="O254" s="836">
        <f t="shared" ref="O254:T254" si="270">AC282</f>
        <v>0</v>
      </c>
      <c r="P254" s="829">
        <f t="shared" si="270"/>
        <v>0</v>
      </c>
      <c r="Q254" s="836">
        <f t="shared" si="270"/>
        <v>39.56</v>
      </c>
      <c r="R254" s="916">
        <f>AF282</f>
        <v>34.200000000000003</v>
      </c>
      <c r="S254" s="836">
        <f t="shared" si="270"/>
        <v>0</v>
      </c>
      <c r="T254" s="1019">
        <f t="shared" si="270"/>
        <v>0</v>
      </c>
      <c r="U254" s="836">
        <f t="shared" si="265"/>
        <v>39.56</v>
      </c>
      <c r="V254" s="1005">
        <f t="shared" si="266"/>
        <v>34.200000000000003</v>
      </c>
      <c r="W254" s="836">
        <f t="shared" si="267"/>
        <v>39.56</v>
      </c>
      <c r="X254" s="916">
        <f t="shared" si="268"/>
        <v>34.200000000000003</v>
      </c>
      <c r="Y254" s="873">
        <f t="shared" si="245"/>
        <v>39.56</v>
      </c>
      <c r="Z254" s="874">
        <f t="shared" si="246"/>
        <v>34.200000000000003</v>
      </c>
      <c r="AB254" s="891" t="s">
        <v>79</v>
      </c>
      <c r="AC254" s="711">
        <f>H232</f>
        <v>21.42</v>
      </c>
      <c r="AD254" s="1098">
        <f>I232</f>
        <v>18</v>
      </c>
      <c r="AE254" s="860">
        <f>E243+H244</f>
        <v>13.17</v>
      </c>
      <c r="AF254" s="1004">
        <f>F243+I244</f>
        <v>11</v>
      </c>
      <c r="AG254" s="860">
        <f>E258</f>
        <v>40.5</v>
      </c>
      <c r="AH254" s="1022">
        <f>F258</f>
        <v>34.020000000000003</v>
      </c>
      <c r="AI254" s="860">
        <f t="shared" si="269"/>
        <v>34.590000000000003</v>
      </c>
      <c r="AJ254" s="1005">
        <f t="shared" si="269"/>
        <v>29</v>
      </c>
      <c r="AK254" s="860">
        <f t="shared" si="269"/>
        <v>53.67</v>
      </c>
      <c r="AL254" s="916">
        <f t="shared" si="269"/>
        <v>45.02</v>
      </c>
      <c r="AM254" s="1071">
        <f t="shared" si="255"/>
        <v>75.09</v>
      </c>
      <c r="AN254" s="1082">
        <f t="shared" si="253"/>
        <v>63.02</v>
      </c>
      <c r="AQ254" s="205"/>
    </row>
    <row r="255" spans="1:48" ht="14.25" customHeight="1" thickBot="1">
      <c r="A255" s="1683"/>
      <c r="B255" s="1671" t="s">
        <v>199</v>
      </c>
      <c r="C255" s="1684"/>
      <c r="D255" s="2948" t="s">
        <v>793</v>
      </c>
      <c r="E255" s="107"/>
      <c r="F255" s="107"/>
      <c r="G255" s="107"/>
      <c r="H255" s="107"/>
      <c r="I255" s="107"/>
      <c r="J255" s="2645" t="s">
        <v>809</v>
      </c>
      <c r="K255" s="2949"/>
      <c r="L255" s="2950"/>
      <c r="M255" s="87"/>
      <c r="N255" s="872" t="s">
        <v>316</v>
      </c>
      <c r="O255" s="836">
        <f t="shared" ref="O255:T255" si="271">AC286</f>
        <v>0</v>
      </c>
      <c r="P255" s="1023">
        <f t="shared" si="271"/>
        <v>0</v>
      </c>
      <c r="Q255" s="836">
        <f t="shared" si="271"/>
        <v>0</v>
      </c>
      <c r="R255" s="1005">
        <f t="shared" si="271"/>
        <v>0</v>
      </c>
      <c r="S255" s="836">
        <f t="shared" si="271"/>
        <v>0</v>
      </c>
      <c r="T255" s="1024">
        <f t="shared" si="271"/>
        <v>0</v>
      </c>
      <c r="U255" s="836">
        <f t="shared" si="265"/>
        <v>0</v>
      </c>
      <c r="V255" s="1005">
        <f t="shared" si="266"/>
        <v>0</v>
      </c>
      <c r="W255" s="836">
        <f t="shared" si="267"/>
        <v>0</v>
      </c>
      <c r="X255" s="916">
        <f t="shared" si="268"/>
        <v>0</v>
      </c>
      <c r="Y255" s="873">
        <f t="shared" si="245"/>
        <v>0</v>
      </c>
      <c r="Z255" s="874">
        <f t="shared" si="246"/>
        <v>0</v>
      </c>
      <c r="AB255" s="891" t="s">
        <v>64</v>
      </c>
      <c r="AC255" s="711">
        <f>H231+K233</f>
        <v>33.299999999999997</v>
      </c>
      <c r="AD255" s="1098">
        <f>I231+L233</f>
        <v>26.64</v>
      </c>
      <c r="AE255" s="860">
        <f>E242+E251</f>
        <v>54.758000000000003</v>
      </c>
      <c r="AF255" s="1004">
        <f>F242+F251</f>
        <v>43.805999999999997</v>
      </c>
      <c r="AG255" s="860"/>
      <c r="AH255" s="1022"/>
      <c r="AI255" s="860">
        <f t="shared" si="269"/>
        <v>88.057999999999993</v>
      </c>
      <c r="AJ255" s="1005">
        <f t="shared" si="269"/>
        <v>70.445999999999998</v>
      </c>
      <c r="AK255" s="860">
        <f t="shared" si="269"/>
        <v>54.758000000000003</v>
      </c>
      <c r="AL255" s="916">
        <f t="shared" si="269"/>
        <v>43.805999999999997</v>
      </c>
      <c r="AM255" s="1071">
        <f t="shared" si="255"/>
        <v>88.057999999999993</v>
      </c>
      <c r="AN255" s="1082">
        <f t="shared" si="253"/>
        <v>70.445999999999998</v>
      </c>
      <c r="AQ255" s="205"/>
    </row>
    <row r="256" spans="1:48" ht="13.5" customHeight="1" thickBot="1">
      <c r="A256" s="158" t="s">
        <v>810</v>
      </c>
      <c r="B256" s="258" t="s">
        <v>809</v>
      </c>
      <c r="C256" s="2741">
        <v>200</v>
      </c>
      <c r="D256" s="2766" t="s">
        <v>88</v>
      </c>
      <c r="E256" s="2767" t="s">
        <v>89</v>
      </c>
      <c r="F256" s="2768" t="s">
        <v>90</v>
      </c>
      <c r="G256" s="2725" t="s">
        <v>88</v>
      </c>
      <c r="H256" s="2951" t="s">
        <v>89</v>
      </c>
      <c r="I256" s="2768" t="s">
        <v>90</v>
      </c>
      <c r="J256" s="1179" t="s">
        <v>88</v>
      </c>
      <c r="K256" s="156" t="s">
        <v>89</v>
      </c>
      <c r="L256" s="2701" t="s">
        <v>90</v>
      </c>
      <c r="M256" s="87"/>
      <c r="N256" s="872" t="s">
        <v>106</v>
      </c>
      <c r="O256" s="839">
        <f>E230</f>
        <v>93.19</v>
      </c>
      <c r="P256" s="829">
        <f>F230</f>
        <v>65.319999999999993</v>
      </c>
      <c r="Q256" s="836"/>
      <c r="R256" s="916"/>
      <c r="S256" s="839">
        <f>E257</f>
        <v>83.522000000000006</v>
      </c>
      <c r="T256" s="1019">
        <f>F257</f>
        <v>58</v>
      </c>
      <c r="U256" s="836">
        <f t="shared" si="265"/>
        <v>93.19</v>
      </c>
      <c r="V256" s="1005">
        <f t="shared" si="266"/>
        <v>65.319999999999993</v>
      </c>
      <c r="W256" s="836">
        <f t="shared" si="267"/>
        <v>83.522000000000006</v>
      </c>
      <c r="X256" s="916">
        <f t="shared" si="268"/>
        <v>58</v>
      </c>
      <c r="Y256" s="873">
        <f t="shared" si="245"/>
        <v>176.71199999999999</v>
      </c>
      <c r="Z256" s="874">
        <f t="shared" si="246"/>
        <v>123.32</v>
      </c>
      <c r="AB256" s="891" t="s">
        <v>69</v>
      </c>
      <c r="AC256" s="711"/>
      <c r="AD256" s="1096"/>
      <c r="AE256" s="860"/>
      <c r="AF256" s="1004"/>
      <c r="AG256" s="860"/>
      <c r="AH256" s="1022"/>
      <c r="AI256" s="860">
        <f t="shared" si="269"/>
        <v>0</v>
      </c>
      <c r="AJ256" s="1005">
        <f t="shared" si="269"/>
        <v>0</v>
      </c>
      <c r="AK256" s="860">
        <f t="shared" si="269"/>
        <v>0</v>
      </c>
      <c r="AL256" s="916">
        <f t="shared" si="269"/>
        <v>0</v>
      </c>
      <c r="AM256" s="1071">
        <f t="shared" si="255"/>
        <v>0</v>
      </c>
      <c r="AN256" s="1082">
        <f t="shared" si="253"/>
        <v>0</v>
      </c>
      <c r="AQ256" s="205"/>
    </row>
    <row r="257" spans="1:43" ht="14.25" customHeight="1">
      <c r="A257" s="1923" t="s">
        <v>791</v>
      </c>
      <c r="B257" s="3330" t="s">
        <v>792</v>
      </c>
      <c r="C257" s="2875">
        <v>90</v>
      </c>
      <c r="D257" s="126" t="s">
        <v>106</v>
      </c>
      <c r="E257" s="125">
        <v>83.522000000000006</v>
      </c>
      <c r="F257" s="1646">
        <v>58</v>
      </c>
      <c r="G257" s="2878" t="s">
        <v>439</v>
      </c>
      <c r="H257" s="2847">
        <v>7.8</v>
      </c>
      <c r="I257" s="2877">
        <v>7.8</v>
      </c>
      <c r="J257" s="2952" t="s">
        <v>808</v>
      </c>
      <c r="K257" s="2814">
        <v>56</v>
      </c>
      <c r="L257" s="2378">
        <v>50</v>
      </c>
      <c r="M257" s="87"/>
      <c r="N257" s="872" t="s">
        <v>62</v>
      </c>
      <c r="O257" s="836"/>
      <c r="P257" s="829"/>
      <c r="Q257" s="836"/>
      <c r="R257" s="916"/>
      <c r="S257" s="836"/>
      <c r="T257" s="1019"/>
      <c r="U257" s="836">
        <f t="shared" si="265"/>
        <v>0</v>
      </c>
      <c r="V257" s="1005">
        <f t="shared" si="266"/>
        <v>0</v>
      </c>
      <c r="W257" s="836">
        <f t="shared" si="267"/>
        <v>0</v>
      </c>
      <c r="X257" s="916">
        <f t="shared" si="268"/>
        <v>0</v>
      </c>
      <c r="Y257" s="873">
        <f t="shared" si="245"/>
        <v>0</v>
      </c>
      <c r="Z257" s="874">
        <f t="shared" si="246"/>
        <v>0</v>
      </c>
      <c r="AB257" s="891" t="s">
        <v>113</v>
      </c>
      <c r="AC257" s="711"/>
      <c r="AD257" s="1099"/>
      <c r="AE257" s="860"/>
      <c r="AF257" s="1004"/>
      <c r="AG257" s="860"/>
      <c r="AH257" s="1022"/>
      <c r="AI257" s="860">
        <f t="shared" si="269"/>
        <v>0</v>
      </c>
      <c r="AJ257" s="1005">
        <f t="shared" si="269"/>
        <v>0</v>
      </c>
      <c r="AK257" s="860">
        <f t="shared" si="269"/>
        <v>0</v>
      </c>
      <c r="AL257" s="916">
        <f t="shared" si="269"/>
        <v>0</v>
      </c>
      <c r="AM257" s="1071">
        <f t="shared" si="255"/>
        <v>0</v>
      </c>
      <c r="AN257" s="1082">
        <f t="shared" si="253"/>
        <v>0</v>
      </c>
      <c r="AQ257" s="205"/>
    </row>
    <row r="258" spans="1:43">
      <c r="A258" s="186" t="s">
        <v>9</v>
      </c>
      <c r="B258" s="240" t="s">
        <v>10</v>
      </c>
      <c r="C258" s="2759">
        <v>20</v>
      </c>
      <c r="D258" s="183" t="s">
        <v>137</v>
      </c>
      <c r="E258" s="224">
        <v>40.5</v>
      </c>
      <c r="F258" s="1204">
        <v>34.020000000000003</v>
      </c>
      <c r="G258" s="1665" t="s">
        <v>81</v>
      </c>
      <c r="H258" s="2745">
        <v>1.8</v>
      </c>
      <c r="I258" s="2749">
        <v>1.8</v>
      </c>
      <c r="J258" s="2618" t="s">
        <v>811</v>
      </c>
      <c r="K258" s="2895">
        <v>8</v>
      </c>
      <c r="L258" s="2896">
        <v>7</v>
      </c>
      <c r="M258" s="102"/>
      <c r="N258" s="872" t="s">
        <v>57</v>
      </c>
      <c r="O258" s="836">
        <f>E231</f>
        <v>23.4</v>
      </c>
      <c r="P258" s="1025">
        <f>F231</f>
        <v>23.4</v>
      </c>
      <c r="Q258" s="836">
        <f>H253</f>
        <v>189.5</v>
      </c>
      <c r="R258" s="1005">
        <f>I253</f>
        <v>189.5</v>
      </c>
      <c r="S258" s="836"/>
      <c r="T258" s="1016"/>
      <c r="U258" s="836">
        <f t="shared" si="265"/>
        <v>212.9</v>
      </c>
      <c r="V258" s="1005">
        <f t="shared" si="266"/>
        <v>212.9</v>
      </c>
      <c r="W258" s="836">
        <f t="shared" si="267"/>
        <v>189.5</v>
      </c>
      <c r="X258" s="916">
        <f t="shared" si="268"/>
        <v>189.5</v>
      </c>
      <c r="Y258" s="873">
        <f t="shared" si="245"/>
        <v>212.9</v>
      </c>
      <c r="Z258" s="874">
        <f t="shared" si="246"/>
        <v>212.9</v>
      </c>
      <c r="AB258" s="891" t="s">
        <v>114</v>
      </c>
      <c r="AC258" s="711"/>
      <c r="AD258" s="1100"/>
      <c r="AE258" s="860"/>
      <c r="AF258" s="1004"/>
      <c r="AG258" s="860"/>
      <c r="AH258" s="1022"/>
      <c r="AI258" s="860">
        <f t="shared" si="269"/>
        <v>0</v>
      </c>
      <c r="AJ258" s="1005">
        <f t="shared" si="269"/>
        <v>0</v>
      </c>
      <c r="AK258" s="860">
        <f t="shared" si="269"/>
        <v>0</v>
      </c>
      <c r="AL258" s="916">
        <f t="shared" si="269"/>
        <v>0</v>
      </c>
      <c r="AM258" s="1071">
        <f t="shared" si="255"/>
        <v>0</v>
      </c>
      <c r="AN258" s="1082">
        <f t="shared" si="253"/>
        <v>0</v>
      </c>
      <c r="AQ258" s="205"/>
    </row>
    <row r="259" spans="1:43" ht="14.25" customHeight="1" thickBot="1">
      <c r="A259" s="98"/>
      <c r="B259" s="2608"/>
      <c r="C259" s="101"/>
      <c r="D259" s="2953" t="s">
        <v>825</v>
      </c>
      <c r="E259" s="101"/>
      <c r="F259" s="101"/>
      <c r="G259" s="1665" t="s">
        <v>81</v>
      </c>
      <c r="H259" s="2745">
        <v>1.8</v>
      </c>
      <c r="I259" s="2749">
        <v>1.8</v>
      </c>
      <c r="J259" s="2618" t="s">
        <v>559</v>
      </c>
      <c r="K259" s="224">
        <v>5</v>
      </c>
      <c r="L259" s="1207">
        <v>5</v>
      </c>
      <c r="M259" s="96"/>
      <c r="N259" s="872" t="s">
        <v>121</v>
      </c>
      <c r="O259" s="836"/>
      <c r="P259" s="829"/>
      <c r="Q259" s="836"/>
      <c r="R259" s="916"/>
      <c r="S259" s="836"/>
      <c r="T259" s="1019"/>
      <c r="U259" s="836">
        <f t="shared" si="265"/>
        <v>0</v>
      </c>
      <c r="V259" s="1005">
        <f t="shared" si="266"/>
        <v>0</v>
      </c>
      <c r="W259" s="836">
        <f t="shared" si="267"/>
        <v>0</v>
      </c>
      <c r="X259" s="916">
        <f t="shared" si="268"/>
        <v>0</v>
      </c>
      <c r="Y259" s="873">
        <f t="shared" si="245"/>
        <v>0</v>
      </c>
      <c r="Z259" s="881">
        <f t="shared" si="246"/>
        <v>0</v>
      </c>
      <c r="AB259" s="2262" t="s">
        <v>503</v>
      </c>
      <c r="AC259" s="858"/>
      <c r="AD259" s="1101"/>
      <c r="AE259" s="861"/>
      <c r="AF259" s="1006"/>
      <c r="AG259" s="861"/>
      <c r="AH259" s="1103"/>
      <c r="AI259" s="861">
        <f t="shared" si="269"/>
        <v>0</v>
      </c>
      <c r="AJ259" s="1007">
        <f t="shared" si="269"/>
        <v>0</v>
      </c>
      <c r="AK259" s="861">
        <f t="shared" si="269"/>
        <v>0</v>
      </c>
      <c r="AL259" s="825">
        <f t="shared" si="269"/>
        <v>0</v>
      </c>
      <c r="AM259" s="1373">
        <f t="shared" si="255"/>
        <v>0</v>
      </c>
      <c r="AN259" s="1359">
        <f t="shared" si="253"/>
        <v>0</v>
      </c>
      <c r="AQ259" s="1422"/>
    </row>
    <row r="260" spans="1:43" ht="15" customHeight="1" thickBot="1">
      <c r="A260" s="98"/>
      <c r="B260" s="1208"/>
      <c r="C260" s="101"/>
      <c r="D260" s="237" t="s">
        <v>138</v>
      </c>
      <c r="E260" s="2954" t="s">
        <v>812</v>
      </c>
      <c r="F260" s="2784">
        <v>12.6</v>
      </c>
      <c r="G260" s="2955" t="s">
        <v>52</v>
      </c>
      <c r="H260" s="636">
        <v>0.9</v>
      </c>
      <c r="I260" s="2604">
        <v>0.9</v>
      </c>
      <c r="J260" s="2618" t="s">
        <v>765</v>
      </c>
      <c r="K260" s="224">
        <v>195</v>
      </c>
      <c r="L260" s="1219">
        <v>195</v>
      </c>
      <c r="M260" s="96"/>
      <c r="N260" s="872" t="s">
        <v>61</v>
      </c>
      <c r="O260" s="836"/>
      <c r="P260" s="829"/>
      <c r="Q260" s="836">
        <f>K241</f>
        <v>176.923</v>
      </c>
      <c r="R260" s="916">
        <f>L241</f>
        <v>175</v>
      </c>
      <c r="S260" s="836"/>
      <c r="T260" s="1019"/>
      <c r="U260" s="836">
        <f t="shared" si="265"/>
        <v>176.923</v>
      </c>
      <c r="V260" s="1005">
        <f t="shared" si="266"/>
        <v>175</v>
      </c>
      <c r="W260" s="836">
        <f t="shared" si="267"/>
        <v>176.923</v>
      </c>
      <c r="X260" s="916">
        <f t="shared" si="268"/>
        <v>175</v>
      </c>
      <c r="Y260" s="873">
        <f t="shared" si="245"/>
        <v>176.923</v>
      </c>
      <c r="Z260" s="881">
        <f t="shared" si="246"/>
        <v>175</v>
      </c>
      <c r="AB260" s="1352" t="s">
        <v>410</v>
      </c>
      <c r="AC260" s="1378">
        <f t="shared" ref="AC260:AG260" si="272">SUM(AC247:AC259)</f>
        <v>143.59800000000001</v>
      </c>
      <c r="AD260" s="1379">
        <f>SUM(AD247:AD259)</f>
        <v>106.02200000000001</v>
      </c>
      <c r="AE260" s="1380">
        <f t="shared" si="272"/>
        <v>67.927999999999997</v>
      </c>
      <c r="AF260" s="1381">
        <f t="shared" si="272"/>
        <v>54.805999999999997</v>
      </c>
      <c r="AG260" s="1382">
        <f t="shared" si="272"/>
        <v>40.5</v>
      </c>
      <c r="AH260" s="1355">
        <f>SUM(AH247:AH259)</f>
        <v>34.020000000000003</v>
      </c>
      <c r="AI260" s="1371">
        <f t="shared" si="269"/>
        <v>211.52600000000001</v>
      </c>
      <c r="AJ260" s="2263">
        <f t="shared" si="269"/>
        <v>160.828</v>
      </c>
      <c r="AK260" s="1371">
        <f t="shared" si="269"/>
        <v>108.428</v>
      </c>
      <c r="AL260" s="2264">
        <f t="shared" si="269"/>
        <v>88.825999999999993</v>
      </c>
      <c r="AM260" s="1386">
        <f t="shared" si="255"/>
        <v>252.02600000000001</v>
      </c>
      <c r="AN260" s="1083">
        <f t="shared" si="253"/>
        <v>194.84800000000001</v>
      </c>
      <c r="AQ260" s="198"/>
    </row>
    <row r="261" spans="1:43" ht="15.75" thickBot="1">
      <c r="A261" s="1223" t="s">
        <v>293</v>
      </c>
      <c r="B261" s="1224"/>
      <c r="C261" s="2926">
        <f>SUM(C256:C259)</f>
        <v>310</v>
      </c>
      <c r="D261" s="1225" t="s">
        <v>74</v>
      </c>
      <c r="E261" s="1213">
        <v>0.87</v>
      </c>
      <c r="F261" s="2762">
        <v>0.87</v>
      </c>
      <c r="G261" s="2902"/>
      <c r="H261" s="2911"/>
      <c r="I261" s="2911"/>
      <c r="J261" s="1210"/>
      <c r="K261" s="1212"/>
      <c r="L261" s="2755"/>
      <c r="M261" s="96"/>
      <c r="N261" s="872" t="s">
        <v>334</v>
      </c>
      <c r="O261" s="836"/>
      <c r="P261" s="829"/>
      <c r="Q261" s="836"/>
      <c r="R261" s="916"/>
      <c r="S261" s="836"/>
      <c r="T261" s="1019"/>
      <c r="U261" s="836">
        <f t="shared" si="265"/>
        <v>0</v>
      </c>
      <c r="V261" s="1005">
        <f t="shared" si="266"/>
        <v>0</v>
      </c>
      <c r="W261" s="836">
        <f t="shared" si="267"/>
        <v>0</v>
      </c>
      <c r="X261" s="916">
        <f t="shared" si="268"/>
        <v>0</v>
      </c>
      <c r="Y261" s="873">
        <f t="shared" si="245"/>
        <v>0</v>
      </c>
      <c r="Z261" s="881">
        <f t="shared" si="246"/>
        <v>0</v>
      </c>
      <c r="AB261" s="1330" t="s">
        <v>426</v>
      </c>
      <c r="AC261" s="1327"/>
      <c r="AD261" s="1331"/>
      <c r="AE261" s="1332"/>
      <c r="AF261" s="1333"/>
      <c r="AG261" s="1332"/>
      <c r="AH261" s="1334"/>
      <c r="AQ261" s="101"/>
    </row>
    <row r="262" spans="1:43">
      <c r="A262" s="87"/>
      <c r="B262" s="1503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102"/>
      <c r="N262" s="872" t="s">
        <v>63</v>
      </c>
      <c r="O262" s="836"/>
      <c r="P262" s="829"/>
      <c r="Q262" s="836"/>
      <c r="R262" s="916"/>
      <c r="S262" s="836"/>
      <c r="T262" s="1019"/>
      <c r="U262" s="836">
        <f t="shared" si="265"/>
        <v>0</v>
      </c>
      <c r="V262" s="1005">
        <f t="shared" si="266"/>
        <v>0</v>
      </c>
      <c r="W262" s="836">
        <f t="shared" si="267"/>
        <v>0</v>
      </c>
      <c r="X262" s="916">
        <f t="shared" si="268"/>
        <v>0</v>
      </c>
      <c r="Y262" s="873">
        <f t="shared" si="245"/>
        <v>0</v>
      </c>
      <c r="Z262" s="881">
        <f t="shared" si="246"/>
        <v>0</v>
      </c>
      <c r="AB262" s="891"/>
      <c r="AC262" s="711"/>
      <c r="AD262" s="1096"/>
      <c r="AE262" s="860"/>
      <c r="AF262" s="1004"/>
      <c r="AG262" s="860"/>
      <c r="AH262" s="1022"/>
      <c r="AI262" s="860">
        <f t="shared" ref="AI262:AL267" si="273">AC262+AE262</f>
        <v>0</v>
      </c>
      <c r="AJ262" s="1005">
        <f t="shared" si="273"/>
        <v>0</v>
      </c>
      <c r="AK262" s="860">
        <f t="shared" si="273"/>
        <v>0</v>
      </c>
      <c r="AL262" s="916">
        <f t="shared" si="273"/>
        <v>0</v>
      </c>
      <c r="AM262" s="1071">
        <f t="shared" ref="AM262:AN270" si="274">AC262+AE262+AG262</f>
        <v>0</v>
      </c>
      <c r="AN262" s="1082">
        <f t="shared" si="274"/>
        <v>0</v>
      </c>
      <c r="AQ262" s="205"/>
    </row>
    <row r="263" spans="1:43">
      <c r="A263" s="1616"/>
      <c r="B263" s="87"/>
      <c r="C263" s="93"/>
      <c r="D263" s="87"/>
      <c r="E263" s="11"/>
      <c r="F263" s="96"/>
      <c r="G263" s="95"/>
      <c r="H263" s="132"/>
      <c r="I263" s="11"/>
      <c r="J263" s="3107"/>
      <c r="K263" s="11"/>
      <c r="M263" s="101"/>
      <c r="N263" s="872" t="s">
        <v>77</v>
      </c>
      <c r="O263" s="1105">
        <f>H235+K231+E233</f>
        <v>10.11</v>
      </c>
      <c r="P263" s="1023">
        <f>I235+L231+F233</f>
        <v>10.11</v>
      </c>
      <c r="Q263" s="836">
        <f>K247</f>
        <v>3.6</v>
      </c>
      <c r="R263" s="1005">
        <f>L247</f>
        <v>3.6</v>
      </c>
      <c r="S263" s="836"/>
      <c r="T263" s="1024"/>
      <c r="U263" s="836">
        <f t="shared" si="265"/>
        <v>13.709999999999999</v>
      </c>
      <c r="V263" s="1005">
        <f t="shared" si="266"/>
        <v>13.709999999999999</v>
      </c>
      <c r="W263" s="836">
        <f t="shared" si="267"/>
        <v>3.6</v>
      </c>
      <c r="X263" s="916">
        <f t="shared" si="268"/>
        <v>3.6</v>
      </c>
      <c r="Y263" s="873">
        <f t="shared" si="245"/>
        <v>13.709999999999999</v>
      </c>
      <c r="Z263" s="881">
        <f t="shared" si="246"/>
        <v>13.709999999999999</v>
      </c>
      <c r="AB263" s="891" t="s">
        <v>112</v>
      </c>
      <c r="AC263" s="711"/>
      <c r="AD263" s="1096"/>
      <c r="AE263" s="860"/>
      <c r="AF263" s="1004"/>
      <c r="AG263" s="860"/>
      <c r="AH263" s="1022"/>
      <c r="AI263" s="860">
        <f t="shared" si="273"/>
        <v>0</v>
      </c>
      <c r="AJ263" s="1005">
        <f t="shared" si="273"/>
        <v>0</v>
      </c>
      <c r="AK263" s="860">
        <f t="shared" si="273"/>
        <v>0</v>
      </c>
      <c r="AL263" s="916">
        <f t="shared" si="273"/>
        <v>0</v>
      </c>
      <c r="AM263" s="1071">
        <f t="shared" si="274"/>
        <v>0</v>
      </c>
      <c r="AN263" s="1082">
        <f t="shared" si="274"/>
        <v>0</v>
      </c>
      <c r="AQ263" s="205"/>
    </row>
    <row r="264" spans="1:43">
      <c r="A264" s="2790"/>
      <c r="B264" s="1503"/>
      <c r="C264" s="101"/>
      <c r="D264" s="87"/>
      <c r="E264" s="11"/>
      <c r="F264" s="96"/>
      <c r="G264" s="95"/>
      <c r="H264" s="132"/>
      <c r="I264" s="11"/>
      <c r="J264" s="3107"/>
      <c r="K264" s="11"/>
      <c r="M264" s="101"/>
      <c r="N264" s="872" t="s">
        <v>81</v>
      </c>
      <c r="O264" s="1105">
        <f>E236</f>
        <v>2.57</v>
      </c>
      <c r="P264" s="1023">
        <f>F236</f>
        <v>2.57</v>
      </c>
      <c r="Q264" s="836">
        <f>E244+E254</f>
        <v>5</v>
      </c>
      <c r="R264" s="916">
        <f>F244+F254</f>
        <v>5</v>
      </c>
      <c r="S264" s="836">
        <f>H258+H259</f>
        <v>3.6</v>
      </c>
      <c r="T264" s="1019">
        <f>I258+I259</f>
        <v>3.6</v>
      </c>
      <c r="U264" s="836">
        <f t="shared" si="265"/>
        <v>7.57</v>
      </c>
      <c r="V264" s="1005">
        <f t="shared" si="266"/>
        <v>7.57</v>
      </c>
      <c r="W264" s="836">
        <f t="shared" si="267"/>
        <v>8.6</v>
      </c>
      <c r="X264" s="916">
        <f t="shared" si="268"/>
        <v>8.6</v>
      </c>
      <c r="Y264" s="873">
        <f t="shared" si="245"/>
        <v>11.17</v>
      </c>
      <c r="Z264" s="881">
        <f t="shared" si="246"/>
        <v>11.17</v>
      </c>
      <c r="AB264" s="891" t="s">
        <v>110</v>
      </c>
      <c r="AC264" s="1106"/>
      <c r="AD264" s="1498"/>
      <c r="AE264" s="860"/>
      <c r="AF264" s="1004"/>
      <c r="AG264" s="860"/>
      <c r="AH264" s="1022"/>
      <c r="AI264" s="860">
        <f t="shared" si="273"/>
        <v>0</v>
      </c>
      <c r="AJ264" s="1005">
        <f t="shared" si="273"/>
        <v>0</v>
      </c>
      <c r="AK264" s="860">
        <f t="shared" si="273"/>
        <v>0</v>
      </c>
      <c r="AL264" s="916">
        <f t="shared" si="273"/>
        <v>0</v>
      </c>
      <c r="AM264" s="1071">
        <f t="shared" si="274"/>
        <v>0</v>
      </c>
      <c r="AN264" s="1082">
        <f t="shared" si="274"/>
        <v>0</v>
      </c>
      <c r="AQ264" s="205"/>
    </row>
    <row r="265" spans="1:43">
      <c r="A265" s="530"/>
      <c r="B265" s="1503"/>
      <c r="C265" s="87"/>
      <c r="D265" s="3108"/>
      <c r="E265" s="11"/>
      <c r="F265" s="96"/>
      <c r="G265" s="3109"/>
      <c r="H265" s="132"/>
      <c r="I265" s="11"/>
      <c r="J265" s="3107"/>
      <c r="K265" s="11"/>
      <c r="M265" s="101"/>
      <c r="N265" s="575" t="s">
        <v>125</v>
      </c>
      <c r="O265" s="1166">
        <f>P265/1000/0.04</f>
        <v>0</v>
      </c>
      <c r="P265" s="1023"/>
      <c r="Q265" s="1166">
        <f>R265/1000/0.04</f>
        <v>0.19500000000000001</v>
      </c>
      <c r="R265" s="1005">
        <f>I243+L244</f>
        <v>7.8000000000000007</v>
      </c>
      <c r="S265" s="1166">
        <f>T265/1000/0.04</f>
        <v>0.315</v>
      </c>
      <c r="T265" s="1024">
        <f>F260</f>
        <v>12.6</v>
      </c>
      <c r="U265" s="836">
        <f t="shared" si="265"/>
        <v>0.19500000000000001</v>
      </c>
      <c r="V265" s="1005">
        <f t="shared" si="266"/>
        <v>7.8000000000000007</v>
      </c>
      <c r="W265" s="836">
        <f t="shared" si="267"/>
        <v>0.51</v>
      </c>
      <c r="X265" s="916">
        <f t="shared" si="268"/>
        <v>20.399999999999999</v>
      </c>
      <c r="Y265" s="873">
        <f t="shared" si="245"/>
        <v>0.51</v>
      </c>
      <c r="Z265" s="881">
        <f t="shared" si="246"/>
        <v>20.399999999999999</v>
      </c>
      <c r="AB265" s="891" t="s">
        <v>322</v>
      </c>
      <c r="AC265" s="711"/>
      <c r="AD265" s="1100"/>
      <c r="AE265" s="860"/>
      <c r="AF265" s="1004"/>
      <c r="AG265" s="860"/>
      <c r="AH265" s="1022"/>
      <c r="AI265" s="860">
        <f t="shared" si="273"/>
        <v>0</v>
      </c>
      <c r="AJ265" s="1005">
        <f t="shared" si="273"/>
        <v>0</v>
      </c>
      <c r="AK265" s="860">
        <f t="shared" si="273"/>
        <v>0</v>
      </c>
      <c r="AL265" s="916">
        <f t="shared" si="273"/>
        <v>0</v>
      </c>
      <c r="AM265" s="1071">
        <f t="shared" si="274"/>
        <v>0</v>
      </c>
      <c r="AN265" s="1082">
        <f t="shared" si="274"/>
        <v>0</v>
      </c>
      <c r="AQ265" s="205"/>
    </row>
    <row r="266" spans="1:43" ht="15.75" thickBot="1">
      <c r="A266" s="3319"/>
      <c r="B266" s="1503"/>
      <c r="C266" s="87"/>
      <c r="D266" s="11"/>
      <c r="E266" s="11"/>
      <c r="F266" s="96"/>
      <c r="G266" s="95"/>
      <c r="H266" s="132"/>
      <c r="I266" s="11"/>
      <c r="J266" s="3107"/>
      <c r="K266" s="11"/>
      <c r="M266" s="101"/>
      <c r="N266" s="872" t="s">
        <v>48</v>
      </c>
      <c r="O266" s="836">
        <f>K235</f>
        <v>1.35</v>
      </c>
      <c r="P266" s="1023">
        <f>L235</f>
        <v>1.35</v>
      </c>
      <c r="Q266" s="1105">
        <f>H252+K246+K252</f>
        <v>31.12</v>
      </c>
      <c r="R266" s="1028">
        <f>I252+L246+L252</f>
        <v>31.12</v>
      </c>
      <c r="S266" s="836">
        <f>K259</f>
        <v>5</v>
      </c>
      <c r="T266" s="1016">
        <f>L259</f>
        <v>5</v>
      </c>
      <c r="U266" s="836">
        <f t="shared" si="265"/>
        <v>32.47</v>
      </c>
      <c r="V266" s="1005">
        <f t="shared" si="266"/>
        <v>32.47</v>
      </c>
      <c r="W266" s="836">
        <f t="shared" si="267"/>
        <v>36.120000000000005</v>
      </c>
      <c r="X266" s="916">
        <f t="shared" si="268"/>
        <v>36.120000000000005</v>
      </c>
      <c r="Y266" s="873">
        <f t="shared" si="245"/>
        <v>37.47</v>
      </c>
      <c r="Z266" s="881">
        <f t="shared" si="246"/>
        <v>37.47</v>
      </c>
      <c r="AB266" s="2262" t="s">
        <v>85</v>
      </c>
      <c r="AC266" s="858">
        <f>K232</f>
        <v>4.32</v>
      </c>
      <c r="AD266" s="2267">
        <f>L232</f>
        <v>4.32</v>
      </c>
      <c r="AE266" s="861">
        <f>E246</f>
        <v>8.0000000000000002E-3</v>
      </c>
      <c r="AF266" s="1006">
        <f>F246</f>
        <v>8.0000000000000002E-3</v>
      </c>
      <c r="AG266" s="861"/>
      <c r="AH266" s="1103"/>
      <c r="AI266" s="861">
        <f t="shared" si="273"/>
        <v>4.3280000000000003</v>
      </c>
      <c r="AJ266" s="1007">
        <f t="shared" si="273"/>
        <v>4.3280000000000003</v>
      </c>
      <c r="AK266" s="861">
        <f t="shared" si="273"/>
        <v>8.0000000000000002E-3</v>
      </c>
      <c r="AL266" s="825">
        <f t="shared" si="273"/>
        <v>8.0000000000000002E-3</v>
      </c>
      <c r="AM266" s="1373">
        <f t="shared" si="274"/>
        <v>4.3280000000000003</v>
      </c>
      <c r="AN266" s="1359">
        <f t="shared" si="274"/>
        <v>4.3280000000000003</v>
      </c>
      <c r="AQ266" s="106"/>
    </row>
    <row r="267" spans="1:43" ht="15.75" thickBot="1">
      <c r="A267" s="87"/>
      <c r="B267" s="1503"/>
      <c r="C267" s="87"/>
      <c r="D267" s="11"/>
      <c r="E267" s="101"/>
      <c r="F267" s="96"/>
      <c r="G267" s="253"/>
      <c r="H267" s="132"/>
      <c r="I267" s="11"/>
      <c r="J267" s="3107"/>
      <c r="K267" s="101"/>
      <c r="L267" s="87"/>
      <c r="M267" s="87"/>
      <c r="N267" s="872" t="s">
        <v>122</v>
      </c>
      <c r="O267" s="836"/>
      <c r="P267" s="829"/>
      <c r="Q267" s="836"/>
      <c r="R267" s="916"/>
      <c r="S267" s="836"/>
      <c r="T267" s="1019"/>
      <c r="U267" s="836">
        <f t="shared" si="265"/>
        <v>0</v>
      </c>
      <c r="V267" s="1005">
        <f t="shared" si="266"/>
        <v>0</v>
      </c>
      <c r="W267" s="836">
        <f t="shared" si="267"/>
        <v>0</v>
      </c>
      <c r="X267" s="916">
        <f t="shared" si="268"/>
        <v>0</v>
      </c>
      <c r="Y267" s="873">
        <f t="shared" si="245"/>
        <v>0</v>
      </c>
      <c r="Z267" s="881">
        <f t="shared" si="246"/>
        <v>0</v>
      </c>
      <c r="AB267" s="1352" t="s">
        <v>411</v>
      </c>
      <c r="AC267" s="2265">
        <f t="shared" ref="AC267:AG267" si="275">SUM(AC262:AC266)</f>
        <v>4.32</v>
      </c>
      <c r="AD267" s="1355">
        <f t="shared" si="275"/>
        <v>4.32</v>
      </c>
      <c r="AE267" s="1378">
        <f t="shared" si="275"/>
        <v>8.0000000000000002E-3</v>
      </c>
      <c r="AF267" s="1355">
        <f t="shared" si="275"/>
        <v>8.0000000000000002E-3</v>
      </c>
      <c r="AG267" s="1378">
        <f t="shared" si="275"/>
        <v>0</v>
      </c>
      <c r="AH267" s="1355">
        <f>SUM(AH262:AH266)</f>
        <v>0</v>
      </c>
      <c r="AI267" s="1371">
        <f t="shared" si="273"/>
        <v>4.3280000000000003</v>
      </c>
      <c r="AJ267" s="2263">
        <f t="shared" si="273"/>
        <v>4.3280000000000003</v>
      </c>
      <c r="AK267" s="1371">
        <f t="shared" si="273"/>
        <v>8.0000000000000002E-3</v>
      </c>
      <c r="AL267" s="2264">
        <f t="shared" si="273"/>
        <v>8.0000000000000002E-3</v>
      </c>
      <c r="AM267" s="1386">
        <f t="shared" si="274"/>
        <v>4.3280000000000003</v>
      </c>
      <c r="AN267" s="1083">
        <f t="shared" si="274"/>
        <v>4.3280000000000003</v>
      </c>
      <c r="AQ267" s="198"/>
    </row>
    <row r="268" spans="1:43" ht="15.75" thickBot="1">
      <c r="A268" s="87"/>
      <c r="B268" s="96"/>
      <c r="C268" s="95"/>
      <c r="D268" s="11"/>
      <c r="E268" s="101"/>
      <c r="F268" s="96"/>
      <c r="G268" s="95"/>
      <c r="H268" s="132"/>
      <c r="I268" s="11"/>
      <c r="J268" s="3107"/>
      <c r="K268" s="101"/>
      <c r="L268" s="3098"/>
      <c r="M268" s="87"/>
      <c r="N268" s="872" t="s">
        <v>331</v>
      </c>
      <c r="O268" s="836"/>
      <c r="P268" s="829"/>
      <c r="Q268" s="836"/>
      <c r="R268" s="916"/>
      <c r="S268" s="836"/>
      <c r="T268" s="1019"/>
      <c r="U268" s="836">
        <f t="shared" si="265"/>
        <v>0</v>
      </c>
      <c r="V268" s="1005">
        <f t="shared" si="266"/>
        <v>0</v>
      </c>
      <c r="W268" s="836">
        <f t="shared" si="267"/>
        <v>0</v>
      </c>
      <c r="X268" s="916">
        <f t="shared" si="268"/>
        <v>0</v>
      </c>
      <c r="Y268" s="873">
        <f t="shared" si="245"/>
        <v>0</v>
      </c>
      <c r="Z268" s="881">
        <f t="shared" si="246"/>
        <v>0</v>
      </c>
      <c r="AB268" s="2268" t="s">
        <v>412</v>
      </c>
      <c r="AC268" s="2269">
        <f t="shared" ref="AC268:AH268" si="276">AC260+AC267</f>
        <v>147.91800000000001</v>
      </c>
      <c r="AD268" s="2270">
        <f t="shared" si="276"/>
        <v>110.34200000000001</v>
      </c>
      <c r="AE268" s="2309">
        <f>AE260+AE267</f>
        <v>67.935999999999993</v>
      </c>
      <c r="AF268" s="2271">
        <f t="shared" si="276"/>
        <v>54.814</v>
      </c>
      <c r="AG268" s="2269">
        <f t="shared" si="276"/>
        <v>40.5</v>
      </c>
      <c r="AH268" s="2272">
        <f t="shared" si="276"/>
        <v>34.020000000000003</v>
      </c>
      <c r="AI268" s="2273">
        <f>AC268+AE268</f>
        <v>215.85399999999998</v>
      </c>
      <c r="AJ268" s="2274">
        <f>AD268+AF268</f>
        <v>165.15600000000001</v>
      </c>
      <c r="AK268" s="2273">
        <f t="shared" ref="AK268:AK270" si="277">AE268+AG268</f>
        <v>108.43599999999999</v>
      </c>
      <c r="AL268" s="2275">
        <f t="shared" ref="AL268" si="278">AF268+AH268</f>
        <v>88.834000000000003</v>
      </c>
      <c r="AM268" s="2310">
        <f t="shared" si="274"/>
        <v>256.35399999999998</v>
      </c>
      <c r="AN268" s="2313">
        <f t="shared" si="274"/>
        <v>199.17600000000002</v>
      </c>
      <c r="AQ268" s="121"/>
    </row>
    <row r="269" spans="1:43" ht="15.75" thickBot="1">
      <c r="M269" s="87"/>
      <c r="N269" s="872" t="s">
        <v>120</v>
      </c>
      <c r="O269" s="836"/>
      <c r="P269" s="829"/>
      <c r="Q269" s="1134">
        <f>H251</f>
        <v>3.5</v>
      </c>
      <c r="R269" s="1028">
        <f>I251</f>
        <v>3.5</v>
      </c>
      <c r="S269" s="836"/>
      <c r="T269" s="1019"/>
      <c r="U269" s="836">
        <f t="shared" si="265"/>
        <v>3.5</v>
      </c>
      <c r="V269" s="1005">
        <f t="shared" si="266"/>
        <v>3.5</v>
      </c>
      <c r="W269" s="836">
        <f t="shared" si="267"/>
        <v>3.5</v>
      </c>
      <c r="X269" s="916">
        <f t="shared" si="268"/>
        <v>3.5</v>
      </c>
      <c r="Y269" s="873">
        <f t="shared" si="245"/>
        <v>3.5</v>
      </c>
      <c r="Z269" s="881">
        <f t="shared" si="246"/>
        <v>3.5</v>
      </c>
      <c r="AB269" s="2287" t="s">
        <v>358</v>
      </c>
      <c r="AC269" s="2183"/>
      <c r="AD269" s="2288"/>
      <c r="AE269" s="2289"/>
      <c r="AF269" s="2300"/>
      <c r="AG269" s="2301"/>
      <c r="AH269" s="2302"/>
      <c r="AI269" s="2303">
        <f>AC269+AE269</f>
        <v>0</v>
      </c>
      <c r="AJ269" s="945">
        <f>AD269+AF269</f>
        <v>0</v>
      </c>
      <c r="AK269" s="2292">
        <f t="shared" si="277"/>
        <v>0</v>
      </c>
      <c r="AL269" s="946">
        <f>AF269+AH269</f>
        <v>0</v>
      </c>
      <c r="AM269" s="2286">
        <f t="shared" si="274"/>
        <v>0</v>
      </c>
      <c r="AN269" s="900">
        <f t="shared" si="274"/>
        <v>0</v>
      </c>
      <c r="AQ269" s="93"/>
    </row>
    <row r="270" spans="1:43">
      <c r="M270" s="87"/>
      <c r="N270" s="872" t="s">
        <v>119</v>
      </c>
      <c r="O270" s="836"/>
      <c r="P270" s="829"/>
      <c r="Q270" s="836"/>
      <c r="R270" s="916"/>
      <c r="S270" s="836"/>
      <c r="T270" s="1019"/>
      <c r="U270" s="836">
        <f t="shared" si="265"/>
        <v>0</v>
      </c>
      <c r="V270" s="1005">
        <f t="shared" si="266"/>
        <v>0</v>
      </c>
      <c r="W270" s="836">
        <f t="shared" si="267"/>
        <v>0</v>
      </c>
      <c r="X270" s="916">
        <f t="shared" si="268"/>
        <v>0</v>
      </c>
      <c r="Y270" s="873">
        <f t="shared" si="245"/>
        <v>0</v>
      </c>
      <c r="Z270" s="881">
        <f t="shared" si="246"/>
        <v>0</v>
      </c>
      <c r="AB270" s="1325" t="s">
        <v>304</v>
      </c>
      <c r="AC270" s="1326"/>
      <c r="AD270" s="2282"/>
      <c r="AE270" s="857"/>
      <c r="AF270" s="2297"/>
      <c r="AG270" s="857"/>
      <c r="AH270" s="2298"/>
      <c r="AI270" s="2299">
        <f>AC270+AE270</f>
        <v>0</v>
      </c>
      <c r="AJ270" s="2284">
        <f t="shared" ref="AJ270" si="279">AD270+AF270</f>
        <v>0</v>
      </c>
      <c r="AK270" s="859">
        <f t="shared" si="277"/>
        <v>0</v>
      </c>
      <c r="AL270" s="2285">
        <f t="shared" ref="AL270" si="280">AF270+AH270</f>
        <v>0</v>
      </c>
      <c r="AM270" s="2286">
        <f t="shared" si="274"/>
        <v>0</v>
      </c>
      <c r="AN270" s="900">
        <f t="shared" si="274"/>
        <v>0</v>
      </c>
      <c r="AQ270" s="95"/>
    </row>
    <row r="271" spans="1:43" ht="12" customHeight="1">
      <c r="M271" s="87"/>
      <c r="N271" s="872" t="s">
        <v>72</v>
      </c>
      <c r="O271" s="836"/>
      <c r="P271" s="829"/>
      <c r="Q271" s="836">
        <f>K249</f>
        <v>0.7</v>
      </c>
      <c r="R271" s="916">
        <f>L249</f>
        <v>0.7</v>
      </c>
      <c r="S271" s="836"/>
      <c r="T271" s="1019"/>
      <c r="U271" s="836">
        <f t="shared" si="265"/>
        <v>0.7</v>
      </c>
      <c r="V271" s="1005">
        <f t="shared" si="266"/>
        <v>0.7</v>
      </c>
      <c r="W271" s="836">
        <f t="shared" si="267"/>
        <v>0.7</v>
      </c>
      <c r="X271" s="916">
        <f t="shared" si="268"/>
        <v>0.7</v>
      </c>
      <c r="Y271" s="873">
        <f t="shared" si="245"/>
        <v>0.7</v>
      </c>
      <c r="Z271" s="881">
        <f t="shared" si="246"/>
        <v>0.7</v>
      </c>
      <c r="AB271" s="917" t="s">
        <v>305</v>
      </c>
      <c r="AC271" s="918"/>
      <c r="AD271" s="919"/>
      <c r="AE271" s="1104">
        <f>E253</f>
        <v>32.344000000000001</v>
      </c>
      <c r="AF271" s="920">
        <f>F253</f>
        <v>22.5</v>
      </c>
      <c r="AG271" s="860">
        <f>K257</f>
        <v>56</v>
      </c>
      <c r="AH271" s="921">
        <f>L257</f>
        <v>50</v>
      </c>
      <c r="AI271" s="860">
        <f t="shared" ref="AI271:AL274" si="281">AC271+AE271</f>
        <v>32.344000000000001</v>
      </c>
      <c r="AJ271" s="922">
        <f t="shared" si="281"/>
        <v>22.5</v>
      </c>
      <c r="AK271" s="860">
        <f t="shared" si="281"/>
        <v>88.343999999999994</v>
      </c>
      <c r="AL271" s="923">
        <f t="shared" si="281"/>
        <v>72.5</v>
      </c>
      <c r="AM271" s="894">
        <f t="shared" ref="AM271:AM286" si="282">AC271+AE271+AG271</f>
        <v>88.343999999999994</v>
      </c>
      <c r="AN271" s="895">
        <f t="shared" ref="AN271:AN286" si="283">AD271+AF271+AH271</f>
        <v>72.5</v>
      </c>
      <c r="AQ271" s="99"/>
    </row>
    <row r="272" spans="1:43" ht="14.25" customHeight="1">
      <c r="M272" s="87"/>
      <c r="N272" s="408" t="s">
        <v>332</v>
      </c>
      <c r="O272" s="836">
        <f>K237+E234</f>
        <v>0.7</v>
      </c>
      <c r="P272" s="829">
        <f>L237+F234</f>
        <v>0.7</v>
      </c>
      <c r="Q272" s="836">
        <f>E245+H245+K245</f>
        <v>0.83000000000000007</v>
      </c>
      <c r="R272" s="916">
        <f>F245+I245+L245</f>
        <v>0.83000000000000007</v>
      </c>
      <c r="S272" s="836">
        <f>H260</f>
        <v>0.9</v>
      </c>
      <c r="T272" s="1019">
        <f>I260</f>
        <v>0.9</v>
      </c>
      <c r="U272" s="836">
        <f t="shared" si="265"/>
        <v>1.53</v>
      </c>
      <c r="V272" s="1005">
        <f t="shared" si="266"/>
        <v>1.53</v>
      </c>
      <c r="W272" s="836">
        <f t="shared" si="267"/>
        <v>1.73</v>
      </c>
      <c r="X272" s="916">
        <f t="shared" si="268"/>
        <v>1.73</v>
      </c>
      <c r="Y272" s="873">
        <f t="shared" si="245"/>
        <v>2.4300000000000002</v>
      </c>
      <c r="Z272" s="881">
        <f t="shared" si="246"/>
        <v>2.4300000000000002</v>
      </c>
      <c r="AB272" s="924" t="s">
        <v>306</v>
      </c>
      <c r="AC272" s="925">
        <f>E238</f>
        <v>150.15</v>
      </c>
      <c r="AD272" s="926">
        <f>F238</f>
        <v>105</v>
      </c>
      <c r="AE272" s="711"/>
      <c r="AF272" s="927"/>
      <c r="AG272" s="928"/>
      <c r="AH272" s="929"/>
      <c r="AI272" s="860">
        <f t="shared" si="281"/>
        <v>150.15</v>
      </c>
      <c r="AJ272" s="922">
        <f t="shared" si="281"/>
        <v>105</v>
      </c>
      <c r="AK272" s="860">
        <f t="shared" si="281"/>
        <v>0</v>
      </c>
      <c r="AL272" s="923">
        <f t="shared" si="281"/>
        <v>0</v>
      </c>
      <c r="AM272" s="873">
        <f t="shared" si="282"/>
        <v>150.15</v>
      </c>
      <c r="AN272" s="895">
        <f t="shared" si="283"/>
        <v>105</v>
      </c>
      <c r="AQ272" s="99"/>
    </row>
    <row r="273" spans="1:48" ht="12" customHeight="1">
      <c r="M273" s="87"/>
      <c r="N273" s="872" t="s">
        <v>333</v>
      </c>
      <c r="O273" s="836"/>
      <c r="P273" s="829"/>
      <c r="Q273" s="836">
        <f>K243</f>
        <v>0.5</v>
      </c>
      <c r="R273" s="916">
        <f>L243</f>
        <v>0.5</v>
      </c>
      <c r="S273" s="836"/>
      <c r="T273" s="1019"/>
      <c r="U273" s="836">
        <f t="shared" si="265"/>
        <v>0.5</v>
      </c>
      <c r="V273" s="1005">
        <f t="shared" si="266"/>
        <v>0.5</v>
      </c>
      <c r="W273" s="836">
        <f t="shared" si="267"/>
        <v>0.5</v>
      </c>
      <c r="X273" s="916">
        <f t="shared" si="268"/>
        <v>0.5</v>
      </c>
      <c r="Y273" s="873">
        <f t="shared" si="245"/>
        <v>0.5</v>
      </c>
      <c r="Z273" s="881">
        <f t="shared" si="246"/>
        <v>0.5</v>
      </c>
      <c r="AB273" s="930" t="s">
        <v>307</v>
      </c>
      <c r="AC273" s="925"/>
      <c r="AD273" s="926"/>
      <c r="AE273" s="1104"/>
      <c r="AF273" s="927"/>
      <c r="AG273" s="860"/>
      <c r="AH273" s="929"/>
      <c r="AI273" s="860">
        <f t="shared" si="281"/>
        <v>0</v>
      </c>
      <c r="AJ273" s="922">
        <f t="shared" si="281"/>
        <v>0</v>
      </c>
      <c r="AK273" s="860">
        <f t="shared" si="281"/>
        <v>0</v>
      </c>
      <c r="AL273" s="923">
        <f t="shared" si="281"/>
        <v>0</v>
      </c>
      <c r="AM273" s="873">
        <f t="shared" si="282"/>
        <v>0</v>
      </c>
      <c r="AN273" s="895">
        <f t="shared" si="283"/>
        <v>0</v>
      </c>
      <c r="AQ273" s="99"/>
    </row>
    <row r="274" spans="1:48" ht="14.25" customHeight="1" thickBot="1">
      <c r="M274" s="101"/>
      <c r="N274" s="845" t="s">
        <v>136</v>
      </c>
      <c r="O274" s="840">
        <f t="shared" ref="O274:T274" si="284">O275+O276+O277+O278</f>
        <v>1.8993</v>
      </c>
      <c r="P274" s="1029">
        <f t="shared" si="284"/>
        <v>1.8993</v>
      </c>
      <c r="Q274" s="840">
        <f>Q275+Q276+Q277+Q278</f>
        <v>0.65800000000000003</v>
      </c>
      <c r="R274" s="1030">
        <f>R275+R276+R277+R278</f>
        <v>0.65800000000000003</v>
      </c>
      <c r="S274" s="850">
        <f t="shared" si="284"/>
        <v>0</v>
      </c>
      <c r="T274" s="1031">
        <f t="shared" si="284"/>
        <v>0</v>
      </c>
      <c r="U274" s="836">
        <f t="shared" si="265"/>
        <v>2.5573000000000001</v>
      </c>
      <c r="V274" s="1005">
        <f t="shared" si="266"/>
        <v>2.5573000000000001</v>
      </c>
      <c r="W274" s="836">
        <f t="shared" si="267"/>
        <v>0.65800000000000003</v>
      </c>
      <c r="X274" s="916">
        <f t="shared" si="268"/>
        <v>0.65800000000000003</v>
      </c>
      <c r="Y274" s="873">
        <f t="shared" si="245"/>
        <v>2.5573000000000001</v>
      </c>
      <c r="Z274" s="881">
        <f t="shared" si="246"/>
        <v>2.5573000000000001</v>
      </c>
      <c r="AB274" s="931" t="s">
        <v>308</v>
      </c>
      <c r="AC274" s="932"/>
      <c r="AD274" s="933"/>
      <c r="AE274" s="858"/>
      <c r="AF274" s="934"/>
      <c r="AG274" s="861">
        <f>K258</f>
        <v>8</v>
      </c>
      <c r="AH274" s="935">
        <f>L258</f>
        <v>7</v>
      </c>
      <c r="AI274" s="861">
        <f>AC274+AE274</f>
        <v>0</v>
      </c>
      <c r="AJ274" s="922">
        <f t="shared" si="281"/>
        <v>0</v>
      </c>
      <c r="AK274" s="861">
        <f t="shared" ref="AK274:AK286" si="285">AE274+AG274</f>
        <v>8</v>
      </c>
      <c r="AL274" s="923">
        <f t="shared" si="281"/>
        <v>7</v>
      </c>
      <c r="AM274" s="882">
        <f t="shared" si="282"/>
        <v>8</v>
      </c>
      <c r="AN274" s="896">
        <f t="shared" si="283"/>
        <v>7</v>
      </c>
      <c r="AQ274" s="101"/>
    </row>
    <row r="275" spans="1:48" ht="14.25" customHeight="1" thickBot="1">
      <c r="M275" s="101"/>
      <c r="N275" s="846" t="s">
        <v>134</v>
      </c>
      <c r="O275" s="841">
        <f>K236</f>
        <v>5.9299999999999999E-2</v>
      </c>
      <c r="P275" s="1032">
        <f>L236</f>
        <v>5.9299999999999999E-2</v>
      </c>
      <c r="Q275" s="841">
        <f>E246</f>
        <v>8.0000000000000002E-3</v>
      </c>
      <c r="R275" s="1033">
        <f>F246</f>
        <v>8.0000000000000002E-3</v>
      </c>
      <c r="S275" s="851"/>
      <c r="T275" s="1032"/>
      <c r="U275" s="855">
        <f>O275+Q275</f>
        <v>6.7299999999999999E-2</v>
      </c>
      <c r="V275" s="1033">
        <f t="shared" si="266"/>
        <v>6.7299999999999999E-2</v>
      </c>
      <c r="W275" s="837">
        <f t="shared" si="267"/>
        <v>8.0000000000000002E-3</v>
      </c>
      <c r="X275" s="1033">
        <f t="shared" si="268"/>
        <v>8.0000000000000002E-3</v>
      </c>
      <c r="Y275" s="873">
        <f t="shared" si="245"/>
        <v>6.7299999999999999E-2</v>
      </c>
      <c r="Z275" s="881">
        <f t="shared" si="246"/>
        <v>6.7299999999999999E-2</v>
      </c>
      <c r="AB275" s="938" t="s">
        <v>309</v>
      </c>
      <c r="AC275" s="1175">
        <f t="shared" ref="AC275:AG275" si="286">SUM(AC270:AC274)</f>
        <v>150.15</v>
      </c>
      <c r="AD275" s="940">
        <f t="shared" si="286"/>
        <v>105</v>
      </c>
      <c r="AE275" s="941">
        <f t="shared" si="286"/>
        <v>32.344000000000001</v>
      </c>
      <c r="AF275" s="942">
        <f t="shared" si="286"/>
        <v>22.5</v>
      </c>
      <c r="AG275" s="943">
        <f t="shared" si="286"/>
        <v>64</v>
      </c>
      <c r="AH275" s="944">
        <f>SUM(AH270:AH274)</f>
        <v>57</v>
      </c>
      <c r="AI275" s="943">
        <f>AC275+AE275</f>
        <v>182.494</v>
      </c>
      <c r="AJ275" s="945">
        <f>AD275+AF275</f>
        <v>127.5</v>
      </c>
      <c r="AK275" s="943">
        <f t="shared" si="285"/>
        <v>96.343999999999994</v>
      </c>
      <c r="AL275" s="946">
        <f>AF275+AH275</f>
        <v>79.5</v>
      </c>
      <c r="AM275" s="897">
        <f t="shared" si="282"/>
        <v>246.494</v>
      </c>
      <c r="AN275" s="898">
        <f t="shared" si="283"/>
        <v>184.5</v>
      </c>
      <c r="AQ275" s="191"/>
      <c r="AU275" s="11"/>
      <c r="AV275" s="11"/>
    </row>
    <row r="276" spans="1:48" ht="13.5" customHeight="1">
      <c r="M276" s="101"/>
      <c r="N276" s="847" t="s">
        <v>299</v>
      </c>
      <c r="O276" s="842">
        <f>I238</f>
        <v>1.84</v>
      </c>
      <c r="P276" s="1034">
        <f>I238</f>
        <v>1.84</v>
      </c>
      <c r="Q276" s="842">
        <f>F248</f>
        <v>0.65</v>
      </c>
      <c r="R276" s="1035">
        <f>F248</f>
        <v>0.65</v>
      </c>
      <c r="S276" s="852"/>
      <c r="T276" s="1034"/>
      <c r="U276" s="855">
        <f>O276+Q276</f>
        <v>2.4900000000000002</v>
      </c>
      <c r="V276" s="1033">
        <f t="shared" si="266"/>
        <v>2.4900000000000002</v>
      </c>
      <c r="W276" s="837">
        <f t="shared" si="267"/>
        <v>0.65</v>
      </c>
      <c r="X276" s="1033">
        <f t="shared" si="268"/>
        <v>0.65</v>
      </c>
      <c r="Y276" s="873">
        <f t="shared" si="245"/>
        <v>2.4900000000000002</v>
      </c>
      <c r="Z276" s="881">
        <f t="shared" si="246"/>
        <v>2.4900000000000002</v>
      </c>
      <c r="AB276" s="1065" t="s">
        <v>318</v>
      </c>
      <c r="AC276" s="961"/>
      <c r="AD276" s="1055"/>
      <c r="AE276" s="963"/>
      <c r="AF276" s="1058"/>
      <c r="AG276" s="961"/>
      <c r="AH276" s="1055"/>
      <c r="AI276" s="860">
        <f t="shared" ref="AI276" si="287">AC276+AE276</f>
        <v>0</v>
      </c>
      <c r="AJ276" s="1061">
        <f t="shared" ref="AJ276" si="288">AD276+AF276</f>
        <v>0</v>
      </c>
      <c r="AK276" s="860">
        <f t="shared" si="285"/>
        <v>0</v>
      </c>
      <c r="AL276" s="1017">
        <f t="shared" ref="AL276" si="289">AF276+AH276</f>
        <v>0</v>
      </c>
      <c r="AM276" s="893">
        <f t="shared" si="282"/>
        <v>0</v>
      </c>
      <c r="AN276" s="900">
        <f t="shared" si="283"/>
        <v>0</v>
      </c>
      <c r="AQ276" s="1761"/>
      <c r="AU276" s="11"/>
      <c r="AV276" s="11"/>
    </row>
    <row r="277" spans="1:48">
      <c r="M277" s="101"/>
      <c r="N277" s="848" t="s">
        <v>118</v>
      </c>
      <c r="O277" s="843"/>
      <c r="P277" s="1036"/>
      <c r="Q277" s="843"/>
      <c r="R277" s="1037"/>
      <c r="S277" s="853"/>
      <c r="T277" s="1036"/>
      <c r="U277" s="855">
        <f>O277+Q277</f>
        <v>0</v>
      </c>
      <c r="V277" s="1033">
        <f t="shared" si="266"/>
        <v>0</v>
      </c>
      <c r="W277" s="837">
        <f t="shared" si="267"/>
        <v>0</v>
      </c>
      <c r="X277" s="1033">
        <f t="shared" si="268"/>
        <v>0</v>
      </c>
      <c r="Y277" s="882">
        <f t="shared" si="245"/>
        <v>0</v>
      </c>
      <c r="Z277" s="883">
        <f t="shared" si="246"/>
        <v>0</v>
      </c>
      <c r="AB277" s="1051" t="s">
        <v>527</v>
      </c>
      <c r="AC277" s="965"/>
      <c r="AD277" s="1056"/>
      <c r="AE277" s="3089">
        <f>K251</f>
        <v>15</v>
      </c>
      <c r="AF277" s="3090">
        <f>L251</f>
        <v>15</v>
      </c>
      <c r="AG277" s="965"/>
      <c r="AH277" s="1056"/>
      <c r="AI277" s="860">
        <f t="shared" ref="AI277:AJ279" si="290">AC277+AE277</f>
        <v>15</v>
      </c>
      <c r="AJ277" s="1061">
        <f t="shared" si="290"/>
        <v>15</v>
      </c>
      <c r="AK277" s="860">
        <f t="shared" si="285"/>
        <v>15</v>
      </c>
      <c r="AL277" s="1017">
        <f t="shared" ref="AL277:AL282" si="291">AF277+AH277</f>
        <v>15</v>
      </c>
      <c r="AM277" s="873">
        <f t="shared" si="282"/>
        <v>15</v>
      </c>
      <c r="AN277" s="895">
        <f t="shared" si="283"/>
        <v>15</v>
      </c>
      <c r="AQ277" s="99"/>
      <c r="AU277" s="11"/>
      <c r="AV277" s="11"/>
    </row>
    <row r="278" spans="1:48" ht="15.75" thickBot="1">
      <c r="A278" s="87"/>
      <c r="B278" s="109"/>
      <c r="C278" s="101"/>
      <c r="D278" s="11"/>
      <c r="E278" s="101"/>
      <c r="F278" s="96"/>
      <c r="G278" s="95"/>
      <c r="H278" s="132"/>
      <c r="I278" s="11"/>
      <c r="J278" s="3107"/>
      <c r="K278" s="101"/>
      <c r="L278" s="101"/>
      <c r="M278" s="101"/>
      <c r="N278" s="848" t="s">
        <v>339</v>
      </c>
      <c r="O278" s="843"/>
      <c r="P278" s="1036"/>
      <c r="Q278" s="843"/>
      <c r="R278" s="1037"/>
      <c r="S278" s="853"/>
      <c r="T278" s="1036"/>
      <c r="U278" s="855">
        <f>O278+Q278</f>
        <v>0</v>
      </c>
      <c r="V278" s="1033">
        <f t="shared" si="266"/>
        <v>0</v>
      </c>
      <c r="W278" s="837">
        <f>Q278+S278</f>
        <v>0</v>
      </c>
      <c r="X278" s="1033">
        <f t="shared" si="268"/>
        <v>0</v>
      </c>
      <c r="Y278" s="882">
        <f t="shared" si="245"/>
        <v>0</v>
      </c>
      <c r="Z278" s="883">
        <f t="shared" si="246"/>
        <v>0</v>
      </c>
      <c r="AB278" s="1052" t="s">
        <v>356</v>
      </c>
      <c r="AC278" s="971"/>
      <c r="AD278" s="1057"/>
      <c r="AE278" s="973"/>
      <c r="AF278" s="1060"/>
      <c r="AG278" s="971"/>
      <c r="AH278" s="1057"/>
      <c r="AI278" s="861">
        <f t="shared" si="290"/>
        <v>0</v>
      </c>
      <c r="AJ278" s="1062">
        <f t="shared" si="290"/>
        <v>0</v>
      </c>
      <c r="AK278" s="861">
        <f t="shared" si="285"/>
        <v>0</v>
      </c>
      <c r="AL278" s="1064">
        <f t="shared" si="291"/>
        <v>0</v>
      </c>
      <c r="AM278" s="882">
        <f t="shared" si="282"/>
        <v>0</v>
      </c>
      <c r="AN278" s="896">
        <f t="shared" si="283"/>
        <v>0</v>
      </c>
      <c r="AQ278" s="99"/>
      <c r="AT278" s="573"/>
      <c r="AU278" s="11"/>
      <c r="AV278" s="11"/>
    </row>
    <row r="279" spans="1:48" ht="14.25" customHeight="1" thickBot="1">
      <c r="A279" s="101"/>
      <c r="B279" s="109"/>
      <c r="C279" s="101"/>
      <c r="D279" s="101"/>
      <c r="E279" s="101"/>
      <c r="F279" s="101"/>
      <c r="G279" s="96"/>
      <c r="H279" s="95"/>
      <c r="I279" s="132"/>
      <c r="J279" s="101"/>
      <c r="K279" s="101"/>
      <c r="L279" s="101"/>
      <c r="M279" s="101"/>
      <c r="N279" s="412" t="s">
        <v>87</v>
      </c>
      <c r="O279" s="844"/>
      <c r="P279" s="1038"/>
      <c r="Q279" s="844"/>
      <c r="R279" s="1039"/>
      <c r="S279" s="854">
        <f>H257</f>
        <v>7.8</v>
      </c>
      <c r="T279" s="1040">
        <f>I257</f>
        <v>7.8</v>
      </c>
      <c r="U279" s="856">
        <f>O279+Q279</f>
        <v>0</v>
      </c>
      <c r="V279" s="1041">
        <f t="shared" si="266"/>
        <v>0</v>
      </c>
      <c r="W279" s="856">
        <f>Q279+S279</f>
        <v>7.8</v>
      </c>
      <c r="X279" s="1041">
        <f t="shared" si="268"/>
        <v>7.8</v>
      </c>
      <c r="Y279" s="884">
        <f t="shared" si="245"/>
        <v>7.8</v>
      </c>
      <c r="Z279" s="885">
        <f t="shared" si="246"/>
        <v>7.8</v>
      </c>
      <c r="AB279" s="1053" t="s">
        <v>320</v>
      </c>
      <c r="AC279" s="1068">
        <f t="shared" ref="AC279:AH279" si="292">SUM(AC276:AC278)</f>
        <v>0</v>
      </c>
      <c r="AD279" s="1000">
        <f t="shared" si="292"/>
        <v>0</v>
      </c>
      <c r="AE279" s="1054">
        <f t="shared" si="292"/>
        <v>15</v>
      </c>
      <c r="AF279" s="998">
        <f t="shared" si="292"/>
        <v>15</v>
      </c>
      <c r="AG279" s="1068">
        <f t="shared" si="292"/>
        <v>0</v>
      </c>
      <c r="AH279" s="1000">
        <f t="shared" si="292"/>
        <v>0</v>
      </c>
      <c r="AI279" s="913">
        <f t="shared" si="290"/>
        <v>15</v>
      </c>
      <c r="AJ279" s="999">
        <f t="shared" si="290"/>
        <v>15</v>
      </c>
      <c r="AK279" s="913">
        <f t="shared" si="285"/>
        <v>15</v>
      </c>
      <c r="AL279" s="1000">
        <f t="shared" si="291"/>
        <v>15</v>
      </c>
      <c r="AM279" s="913">
        <f t="shared" si="282"/>
        <v>15</v>
      </c>
      <c r="AN279" s="914">
        <f t="shared" si="283"/>
        <v>15</v>
      </c>
      <c r="AQ279" s="191"/>
      <c r="AT279" s="573"/>
      <c r="AU279" s="11"/>
      <c r="AV279" s="11"/>
    </row>
    <row r="280" spans="1:48">
      <c r="A280" s="87"/>
      <c r="B280" s="1614" t="s">
        <v>196</v>
      </c>
      <c r="C280" s="87"/>
      <c r="D280" s="87"/>
      <c r="E280" s="87"/>
      <c r="F280" s="1615"/>
      <c r="G280" s="96"/>
      <c r="H280" s="497"/>
      <c r="I280" s="132"/>
      <c r="J280" s="87"/>
      <c r="K280" s="1615"/>
      <c r="L280" s="87"/>
      <c r="M280" s="101"/>
      <c r="P280" s="317"/>
      <c r="Q280" s="15"/>
      <c r="R280" s="81"/>
      <c r="S280" s="11"/>
      <c r="T280" s="11"/>
      <c r="U280" s="11"/>
      <c r="V280" s="11"/>
      <c r="AB280" s="899" t="s">
        <v>313</v>
      </c>
      <c r="AC280" s="947"/>
      <c r="AD280" s="948"/>
      <c r="AE280" s="859">
        <f>H242</f>
        <v>39.56</v>
      </c>
      <c r="AF280" s="2369">
        <f>I242</f>
        <v>34.200000000000003</v>
      </c>
      <c r="AG280" s="947"/>
      <c r="AH280" s="948"/>
      <c r="AI280" s="861">
        <f t="shared" ref="AI280:AJ282" si="293">AC280+AE280</f>
        <v>39.56</v>
      </c>
      <c r="AJ280" s="950">
        <f t="shared" si="293"/>
        <v>34.200000000000003</v>
      </c>
      <c r="AK280" s="859">
        <f t="shared" si="285"/>
        <v>39.56</v>
      </c>
      <c r="AL280" s="951">
        <f t="shared" si="291"/>
        <v>34.200000000000003</v>
      </c>
      <c r="AM280" s="893">
        <f t="shared" si="282"/>
        <v>39.56</v>
      </c>
      <c r="AN280" s="900">
        <f t="shared" si="283"/>
        <v>34.200000000000003</v>
      </c>
      <c r="AQ280" s="99"/>
      <c r="AT280" s="573"/>
      <c r="AU280" s="11"/>
      <c r="AV280" s="11"/>
    </row>
    <row r="281" spans="1:48" ht="13.5" customHeight="1" thickBot="1">
      <c r="A281" s="87"/>
      <c r="B281" s="87"/>
      <c r="C281" s="1616" t="s">
        <v>361</v>
      </c>
      <c r="D281" s="87"/>
      <c r="E281" s="1617"/>
      <c r="F281" s="87"/>
      <c r="G281" s="96"/>
      <c r="H281" s="95"/>
      <c r="I281" s="138"/>
      <c r="J281" s="87"/>
      <c r="K281" s="1618" t="s">
        <v>104</v>
      </c>
      <c r="L281" s="87"/>
      <c r="M281" s="101"/>
      <c r="P281" s="7"/>
      <c r="Q281" s="15"/>
      <c r="R281" s="131"/>
      <c r="S281" s="333"/>
      <c r="T281" s="77"/>
      <c r="U281" s="131"/>
      <c r="V281" s="11"/>
      <c r="AB281" s="901" t="s">
        <v>314</v>
      </c>
      <c r="AC281" s="932"/>
      <c r="AD281" s="952"/>
      <c r="AE281" s="861"/>
      <c r="AF281" s="953"/>
      <c r="AG281" s="932"/>
      <c r="AH281" s="952"/>
      <c r="AI281" s="861">
        <f t="shared" si="293"/>
        <v>0</v>
      </c>
      <c r="AJ281" s="954">
        <f t="shared" si="293"/>
        <v>0</v>
      </c>
      <c r="AK281" s="861">
        <f t="shared" si="285"/>
        <v>0</v>
      </c>
      <c r="AL281" s="955">
        <f t="shared" si="291"/>
        <v>0</v>
      </c>
      <c r="AM281" s="882">
        <f t="shared" si="282"/>
        <v>0</v>
      </c>
      <c r="AN281" s="896">
        <f t="shared" si="283"/>
        <v>0</v>
      </c>
      <c r="AQ281" s="99"/>
      <c r="AT281" s="101"/>
      <c r="AU281" s="11"/>
      <c r="AV281" s="11"/>
    </row>
    <row r="282" spans="1:48" ht="14.25" customHeight="1" thickBot="1">
      <c r="A282" s="1615" t="s">
        <v>481</v>
      </c>
      <c r="B282" s="1615"/>
      <c r="C282" s="1619"/>
      <c r="D282" s="87"/>
      <c r="E282" s="1620" t="s">
        <v>123</v>
      </c>
      <c r="F282" s="87"/>
      <c r="G282" s="87"/>
      <c r="H282" s="1621"/>
      <c r="I282" s="2233" t="s">
        <v>482</v>
      </c>
      <c r="J282" s="1622"/>
      <c r="K282" s="87"/>
      <c r="L282" s="87"/>
      <c r="M282" s="87"/>
      <c r="P282" s="7"/>
      <c r="Q282" s="5"/>
      <c r="R282" s="11"/>
      <c r="S282" s="213"/>
      <c r="T282" s="11"/>
      <c r="V282" s="155"/>
      <c r="X282" s="826"/>
      <c r="AB282" s="902" t="s">
        <v>310</v>
      </c>
      <c r="AC282" s="956">
        <f t="shared" ref="AC282:AG282" si="294">SUM(AC280:AC281)</f>
        <v>0</v>
      </c>
      <c r="AD282" s="957">
        <f t="shared" si="294"/>
        <v>0</v>
      </c>
      <c r="AE282" s="958">
        <f t="shared" si="294"/>
        <v>39.56</v>
      </c>
      <c r="AF282" s="904">
        <f t="shared" si="294"/>
        <v>34.200000000000003</v>
      </c>
      <c r="AG282" s="956">
        <f t="shared" si="294"/>
        <v>0</v>
      </c>
      <c r="AH282" s="957">
        <f>SUM(AH280:AH281)</f>
        <v>0</v>
      </c>
      <c r="AI282" s="903">
        <f t="shared" si="293"/>
        <v>39.56</v>
      </c>
      <c r="AJ282" s="959">
        <f t="shared" si="293"/>
        <v>34.200000000000003</v>
      </c>
      <c r="AK282" s="903">
        <f t="shared" si="285"/>
        <v>39.56</v>
      </c>
      <c r="AL282" s="960">
        <f t="shared" si="291"/>
        <v>34.200000000000003</v>
      </c>
      <c r="AM282" s="903">
        <f t="shared" si="282"/>
        <v>39.56</v>
      </c>
      <c r="AN282" s="904">
        <f t="shared" si="283"/>
        <v>34.200000000000003</v>
      </c>
      <c r="AQ282" s="191"/>
      <c r="AT282" s="101"/>
      <c r="AU282" s="11"/>
      <c r="AV282" s="11"/>
    </row>
    <row r="283" spans="1:48" ht="15" customHeight="1" thickBot="1">
      <c r="A283" s="87"/>
      <c r="B283" s="1503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Q283" s="15"/>
      <c r="R283" s="11"/>
      <c r="S283" s="108"/>
      <c r="T283" s="11"/>
      <c r="U283" s="4"/>
      <c r="V283" s="7"/>
      <c r="W283" s="11"/>
      <c r="X283" s="826"/>
      <c r="AB283" s="905" t="s">
        <v>214</v>
      </c>
      <c r="AC283" s="961"/>
      <c r="AD283" s="962"/>
      <c r="AE283" s="963"/>
      <c r="AF283" s="964"/>
      <c r="AG283" s="961"/>
      <c r="AH283" s="962"/>
      <c r="AI283" s="860">
        <f t="shared" ref="AI283" si="295">AC283+AE283</f>
        <v>0</v>
      </c>
      <c r="AJ283" s="969">
        <f t="shared" ref="AJ283" si="296">AD283+AF283</f>
        <v>0</v>
      </c>
      <c r="AK283" s="860">
        <f t="shared" si="285"/>
        <v>0</v>
      </c>
      <c r="AL283" s="970">
        <f>AF283+AH283</f>
        <v>0</v>
      </c>
      <c r="AM283" s="893">
        <f t="shared" si="282"/>
        <v>0</v>
      </c>
      <c r="AN283" s="900">
        <f t="shared" si="283"/>
        <v>0</v>
      </c>
      <c r="AQ283" s="93"/>
      <c r="AT283" s="101"/>
      <c r="AU283" s="11"/>
      <c r="AV283" s="11"/>
    </row>
    <row r="284" spans="1:48" ht="14.25" customHeight="1">
      <c r="A284" s="1623" t="s">
        <v>2</v>
      </c>
      <c r="B284" s="1624" t="s">
        <v>3</v>
      </c>
      <c r="C284" s="1625" t="s">
        <v>4</v>
      </c>
      <c r="D284" s="232" t="s">
        <v>58</v>
      </c>
      <c r="E284" s="107"/>
      <c r="F284" s="107"/>
      <c r="G284" s="107"/>
      <c r="H284" s="107"/>
      <c r="I284" s="107"/>
      <c r="J284" s="107"/>
      <c r="K284" s="107"/>
      <c r="L284" s="223"/>
      <c r="M284" s="87"/>
      <c r="Q284" s="15"/>
      <c r="R284" s="335"/>
      <c r="S284" s="11"/>
      <c r="T284" s="11"/>
      <c r="U284" s="4"/>
      <c r="V284" s="317"/>
      <c r="W284" s="101"/>
      <c r="X284" s="268"/>
      <c r="AB284" s="906" t="s">
        <v>91</v>
      </c>
      <c r="AC284" s="965"/>
      <c r="AD284" s="966"/>
      <c r="AE284" s="967"/>
      <c r="AF284" s="968"/>
      <c r="AG284" s="965"/>
      <c r="AH284" s="966"/>
      <c r="AI284" s="860">
        <f t="shared" ref="AI284:AJ286" si="297">AC284+AE284</f>
        <v>0</v>
      </c>
      <c r="AJ284" s="969">
        <f t="shared" si="297"/>
        <v>0</v>
      </c>
      <c r="AK284" s="860">
        <f t="shared" si="285"/>
        <v>0</v>
      </c>
      <c r="AL284" s="970">
        <f>AF284+AH284</f>
        <v>0</v>
      </c>
      <c r="AM284" s="873">
        <f t="shared" si="282"/>
        <v>0</v>
      </c>
      <c r="AN284" s="895">
        <f t="shared" si="283"/>
        <v>0</v>
      </c>
      <c r="AQ284" s="99"/>
      <c r="AT284" s="101"/>
      <c r="AU284" s="11"/>
      <c r="AV284" s="11"/>
    </row>
    <row r="285" spans="1:48" ht="15.75" thickBot="1">
      <c r="A285" s="1627" t="s">
        <v>5</v>
      </c>
      <c r="B285" s="87"/>
      <c r="C285" s="1628" t="s">
        <v>59</v>
      </c>
      <c r="D285" s="98"/>
      <c r="E285" s="101"/>
      <c r="F285" s="101"/>
      <c r="G285" s="101"/>
      <c r="H285" s="101"/>
      <c r="I285" s="101"/>
      <c r="J285" s="87"/>
      <c r="K285" s="87"/>
      <c r="L285" s="97"/>
      <c r="M285" s="87"/>
      <c r="Q285" s="15"/>
      <c r="R285" s="335"/>
      <c r="S285" s="11"/>
      <c r="T285" s="11"/>
      <c r="U285" s="4"/>
      <c r="V285" s="317"/>
      <c r="W285" s="101"/>
      <c r="X285" s="821"/>
      <c r="AB285" s="907" t="s">
        <v>215</v>
      </c>
      <c r="AC285" s="971"/>
      <c r="AD285" s="972"/>
      <c r="AE285" s="973"/>
      <c r="AF285" s="974"/>
      <c r="AG285" s="971"/>
      <c r="AH285" s="972"/>
      <c r="AI285" s="861">
        <f t="shared" si="297"/>
        <v>0</v>
      </c>
      <c r="AJ285" s="975">
        <f t="shared" si="297"/>
        <v>0</v>
      </c>
      <c r="AK285" s="861">
        <f t="shared" si="285"/>
        <v>0</v>
      </c>
      <c r="AL285" s="976">
        <f>AF285+AH285</f>
        <v>0</v>
      </c>
      <c r="AM285" s="882">
        <f t="shared" si="282"/>
        <v>0</v>
      </c>
      <c r="AN285" s="896">
        <f t="shared" si="283"/>
        <v>0</v>
      </c>
      <c r="AQ285" s="99"/>
      <c r="AT285" s="101"/>
      <c r="AU285" s="11"/>
      <c r="AV285" s="11"/>
    </row>
    <row r="286" spans="1:48" ht="16.5" thickBot="1">
      <c r="A286" s="1663" t="s">
        <v>222</v>
      </c>
      <c r="B286" s="107"/>
      <c r="C286" s="1550"/>
      <c r="D286" s="2939" t="s">
        <v>609</v>
      </c>
      <c r="E286" s="107"/>
      <c r="F286" s="107"/>
      <c r="G286" s="107"/>
      <c r="H286" s="107"/>
      <c r="I286" s="223"/>
      <c r="J286" s="2956" t="s">
        <v>516</v>
      </c>
      <c r="K286" s="107"/>
      <c r="L286" s="223"/>
      <c r="M286" s="87"/>
      <c r="Q286" s="15"/>
      <c r="R286" s="335"/>
      <c r="S286" s="7"/>
      <c r="T286" s="11"/>
      <c r="U286" s="4"/>
      <c r="V286" s="96"/>
      <c r="W286" s="95"/>
      <c r="X286" s="821"/>
      <c r="AB286" s="1066" t="s">
        <v>311</v>
      </c>
      <c r="AC286" s="1067">
        <f t="shared" ref="AC286:AH286" si="298">SUM(AC283:AC285)</f>
        <v>0</v>
      </c>
      <c r="AD286" s="944">
        <f t="shared" si="298"/>
        <v>0</v>
      </c>
      <c r="AE286" s="1067">
        <f t="shared" si="298"/>
        <v>0</v>
      </c>
      <c r="AF286" s="944">
        <f t="shared" si="298"/>
        <v>0</v>
      </c>
      <c r="AG286" s="1067">
        <f t="shared" si="298"/>
        <v>0</v>
      </c>
      <c r="AH286" s="944">
        <f t="shared" si="298"/>
        <v>0</v>
      </c>
      <c r="AI286" s="943">
        <f t="shared" si="297"/>
        <v>0</v>
      </c>
      <c r="AJ286" s="945">
        <f t="shared" si="297"/>
        <v>0</v>
      </c>
      <c r="AK286" s="943">
        <f t="shared" si="285"/>
        <v>0</v>
      </c>
      <c r="AL286" s="946">
        <f>AF286+AH286</f>
        <v>0</v>
      </c>
      <c r="AM286" s="908">
        <f t="shared" si="282"/>
        <v>0</v>
      </c>
      <c r="AN286" s="909">
        <f t="shared" si="283"/>
        <v>0</v>
      </c>
      <c r="AQ286" s="191"/>
      <c r="AT286" s="101"/>
      <c r="AU286" s="11"/>
      <c r="AV286" s="11"/>
    </row>
    <row r="287" spans="1:48" ht="15.75" thickBot="1">
      <c r="A287" s="1644"/>
      <c r="B287" s="1671" t="s">
        <v>131</v>
      </c>
      <c r="C287" s="1645"/>
      <c r="D287" s="1179" t="s">
        <v>88</v>
      </c>
      <c r="E287" s="156" t="s">
        <v>89</v>
      </c>
      <c r="F287" s="2701" t="s">
        <v>90</v>
      </c>
      <c r="G287" s="2957" t="s">
        <v>610</v>
      </c>
      <c r="H287" s="1212"/>
      <c r="I287" s="2755"/>
      <c r="J287" s="2958" t="s">
        <v>517</v>
      </c>
      <c r="K287" s="1212"/>
      <c r="L287" s="2755"/>
      <c r="M287" s="87"/>
      <c r="Q287" s="699"/>
      <c r="S287" s="7"/>
      <c r="T287" s="11"/>
      <c r="U287" s="4"/>
      <c r="V287" s="317"/>
      <c r="W287" s="95"/>
      <c r="X287" s="826"/>
      <c r="Y287" s="886"/>
      <c r="Z287" s="283"/>
      <c r="AB287" s="1614" t="s">
        <v>433</v>
      </c>
      <c r="AD287" s="822"/>
      <c r="AF287" s="822"/>
      <c r="AJ287" s="830"/>
      <c r="AL287" s="830"/>
      <c r="AQ287" s="101"/>
    </row>
    <row r="288" spans="1:48" ht="15.75" thickBot="1">
      <c r="A288" s="1553" t="s">
        <v>557</v>
      </c>
      <c r="B288" s="1941" t="s">
        <v>725</v>
      </c>
      <c r="C288" s="1217">
        <v>140</v>
      </c>
      <c r="D288" s="126" t="s">
        <v>135</v>
      </c>
      <c r="E288" s="2959" t="s">
        <v>607</v>
      </c>
      <c r="F288" s="2151">
        <v>92</v>
      </c>
      <c r="G288" s="1179" t="s">
        <v>88</v>
      </c>
      <c r="H288" s="156" t="s">
        <v>89</v>
      </c>
      <c r="I288" s="2701" t="s">
        <v>90</v>
      </c>
      <c r="J288" s="2795" t="s">
        <v>88</v>
      </c>
      <c r="K288" s="2726" t="s">
        <v>89</v>
      </c>
      <c r="L288" s="2727" t="s">
        <v>90</v>
      </c>
      <c r="M288" s="87"/>
      <c r="Q288" s="11"/>
      <c r="T288" s="11"/>
      <c r="U288" s="11"/>
      <c r="V288" s="11"/>
      <c r="W288" s="11"/>
      <c r="Y288" s="886"/>
      <c r="Z288" s="1008"/>
      <c r="AB288" t="s">
        <v>294</v>
      </c>
      <c r="AM288" s="101"/>
      <c r="AN288" s="11"/>
      <c r="AQ288" s="132"/>
    </row>
    <row r="289" spans="1:55">
      <c r="A289" s="1230" t="s">
        <v>558</v>
      </c>
      <c r="B289" s="2377" t="s">
        <v>726</v>
      </c>
      <c r="C289" s="2834">
        <v>80</v>
      </c>
      <c r="D289" s="183" t="s">
        <v>75</v>
      </c>
      <c r="E289" s="224">
        <v>55.2</v>
      </c>
      <c r="F289" s="1669">
        <v>55.2</v>
      </c>
      <c r="G289" s="1205" t="s">
        <v>560</v>
      </c>
      <c r="H289" s="2959">
        <v>123.52</v>
      </c>
      <c r="I289" s="2730">
        <v>80</v>
      </c>
      <c r="J289" s="2393" t="s">
        <v>516</v>
      </c>
      <c r="K289" s="125">
        <v>5</v>
      </c>
      <c r="L289" s="1153">
        <v>5</v>
      </c>
      <c r="M289" s="87"/>
      <c r="N289" s="1614" t="s">
        <v>433</v>
      </c>
      <c r="Y289" s="1009"/>
      <c r="Z289" s="74"/>
      <c r="AB289" s="94" t="str">
        <f>A286</f>
        <v>6- й   день</v>
      </c>
      <c r="AC289" s="2" t="s">
        <v>419</v>
      </c>
      <c r="AH289" s="128" t="str">
        <f>T291</f>
        <v>2 - я   неделя</v>
      </c>
      <c r="AJ289" s="294" t="str">
        <f>I282</f>
        <v>О С Е Н Ь    2024  -   __  г.г.</v>
      </c>
      <c r="AK289" s="61"/>
      <c r="AM289" s="11"/>
      <c r="AN289" s="11"/>
      <c r="AO289" s="11"/>
      <c r="AP289" s="11"/>
      <c r="AQ289" s="101"/>
      <c r="AR289" s="11"/>
      <c r="AU289" s="48"/>
      <c r="AV289" s="563"/>
    </row>
    <row r="290" spans="1:55" ht="15.75" thickBot="1">
      <c r="A290" s="2960" t="s">
        <v>357</v>
      </c>
      <c r="B290" s="240" t="s">
        <v>201</v>
      </c>
      <c r="C290" s="164">
        <v>200</v>
      </c>
      <c r="D290" s="183" t="s">
        <v>77</v>
      </c>
      <c r="E290" s="2652">
        <v>2.9</v>
      </c>
      <c r="F290" s="1669">
        <v>2.9</v>
      </c>
      <c r="G290" s="240" t="s">
        <v>77</v>
      </c>
      <c r="H290" s="1634">
        <v>1.2</v>
      </c>
      <c r="I290" s="1219">
        <v>1.2</v>
      </c>
      <c r="J290" s="183" t="s">
        <v>367</v>
      </c>
      <c r="K290" s="224">
        <v>7</v>
      </c>
      <c r="L290" s="226">
        <v>7</v>
      </c>
      <c r="M290" s="87"/>
      <c r="N290" t="s">
        <v>294</v>
      </c>
      <c r="AM290" s="37"/>
      <c r="AN290" s="37"/>
      <c r="AO290" s="11"/>
      <c r="AQ290" s="101"/>
      <c r="AU290" s="320"/>
      <c r="AV290" s="320"/>
    </row>
    <row r="291" spans="1:55" ht="15.75" thickBot="1">
      <c r="A291" s="2221" t="s">
        <v>9</v>
      </c>
      <c r="B291" s="240" t="s">
        <v>10</v>
      </c>
      <c r="C291" s="2759">
        <v>50</v>
      </c>
      <c r="D291" s="183" t="s">
        <v>363</v>
      </c>
      <c r="E291" s="3110">
        <v>0.69</v>
      </c>
      <c r="F291" s="3124">
        <v>0.69</v>
      </c>
      <c r="G291" s="101"/>
      <c r="H291" s="101"/>
      <c r="I291" s="97"/>
      <c r="J291" s="183" t="s">
        <v>57</v>
      </c>
      <c r="K291" s="224">
        <v>200</v>
      </c>
      <c r="L291" s="226">
        <v>200</v>
      </c>
      <c r="M291" s="87"/>
      <c r="N291" s="94" t="str">
        <f>A286</f>
        <v>6- й   день</v>
      </c>
      <c r="O291" s="2" t="str">
        <f>A282</f>
        <v>Возрастная категория:   7 - 11   лет</v>
      </c>
      <c r="T291" s="128" t="s">
        <v>123</v>
      </c>
      <c r="V291" s="294" t="str">
        <f>I282</f>
        <v>О С Е Н Ь    2024  -   __  г.г.</v>
      </c>
      <c r="W291" s="61"/>
      <c r="X291" s="1010"/>
      <c r="AB291" s="815" t="s">
        <v>243</v>
      </c>
      <c r="AC291" s="816" t="s">
        <v>295</v>
      </c>
      <c r="AD291" s="817"/>
      <c r="AE291" s="816" t="s">
        <v>296</v>
      </c>
      <c r="AF291" s="817"/>
      <c r="AG291" s="816" t="s">
        <v>297</v>
      </c>
      <c r="AH291" s="817"/>
      <c r="AI291" s="816" t="s">
        <v>300</v>
      </c>
      <c r="AJ291" s="817"/>
      <c r="AK291" s="863" t="s">
        <v>301</v>
      </c>
      <c r="AL291" s="817"/>
      <c r="AM291" s="887" t="s">
        <v>302</v>
      </c>
      <c r="AN291" s="888"/>
      <c r="AQ291" s="1759"/>
      <c r="AU291" s="320"/>
      <c r="AV291" s="320"/>
    </row>
    <row r="292" spans="1:55" ht="15.75" thickBot="1">
      <c r="A292" s="2221" t="s">
        <v>9</v>
      </c>
      <c r="B292" s="240" t="s">
        <v>317</v>
      </c>
      <c r="C292" s="2759">
        <v>20</v>
      </c>
      <c r="D292" s="2962" t="s">
        <v>956</v>
      </c>
      <c r="E292" s="1675"/>
      <c r="F292" s="2882"/>
      <c r="G292" s="1137" t="s">
        <v>435</v>
      </c>
      <c r="H292" s="1190"/>
      <c r="I292" s="1191"/>
      <c r="J292" s="237" t="s">
        <v>362</v>
      </c>
      <c r="K292" s="238">
        <v>20</v>
      </c>
      <c r="L292" s="244">
        <v>20</v>
      </c>
      <c r="M292" s="87"/>
      <c r="AB292" s="1069" t="s">
        <v>325</v>
      </c>
      <c r="AC292" s="818" t="s">
        <v>89</v>
      </c>
      <c r="AD292" s="820" t="s">
        <v>90</v>
      </c>
      <c r="AE292" s="864" t="s">
        <v>89</v>
      </c>
      <c r="AF292" s="865" t="s">
        <v>90</v>
      </c>
      <c r="AG292" s="864" t="s">
        <v>89</v>
      </c>
      <c r="AH292" s="865" t="s">
        <v>90</v>
      </c>
      <c r="AI292" s="818" t="s">
        <v>89</v>
      </c>
      <c r="AJ292" s="819" t="s">
        <v>90</v>
      </c>
      <c r="AK292" s="866" t="s">
        <v>89</v>
      </c>
      <c r="AL292" s="819" t="s">
        <v>90</v>
      </c>
      <c r="AM292" s="1072" t="s">
        <v>89</v>
      </c>
      <c r="AN292" s="1073" t="s">
        <v>90</v>
      </c>
      <c r="AQ292" s="101"/>
      <c r="AU292" s="14"/>
      <c r="AV292" s="14"/>
    </row>
    <row r="293" spans="1:55" ht="15.75" thickBot="1">
      <c r="A293" s="2758" t="s">
        <v>373</v>
      </c>
      <c r="B293" s="240" t="s">
        <v>1002</v>
      </c>
      <c r="C293" s="2961">
        <v>105</v>
      </c>
      <c r="D293" s="2962" t="s">
        <v>957</v>
      </c>
      <c r="E293" s="1675"/>
      <c r="F293" s="2882"/>
      <c r="G293" s="1179" t="s">
        <v>88</v>
      </c>
      <c r="H293" s="156" t="s">
        <v>89</v>
      </c>
      <c r="I293" s="2701" t="s">
        <v>90</v>
      </c>
      <c r="J293" s="2705"/>
      <c r="K293" s="2706"/>
      <c r="L293" s="2707"/>
      <c r="M293" s="87"/>
      <c r="N293" s="1084" t="s">
        <v>328</v>
      </c>
      <c r="O293" s="182"/>
      <c r="P293" s="182"/>
      <c r="Q293" s="182"/>
      <c r="R293" s="182"/>
      <c r="S293" s="182"/>
      <c r="T293" s="182"/>
      <c r="U293" s="182"/>
      <c r="V293" s="182"/>
      <c r="W293" s="182"/>
      <c r="X293" s="813"/>
      <c r="AB293" s="910" t="s">
        <v>65</v>
      </c>
      <c r="AC293" s="947"/>
      <c r="AD293" s="977"/>
      <c r="AE293" s="947"/>
      <c r="AF293" s="978"/>
      <c r="AG293" s="947"/>
      <c r="AH293" s="979"/>
      <c r="AI293" s="859">
        <f t="shared" ref="AI293:AI302" si="299">AC293+AE293</f>
        <v>0</v>
      </c>
      <c r="AJ293" s="980">
        <f t="shared" ref="AJ293:AJ302" si="300">AD293+AF293</f>
        <v>0</v>
      </c>
      <c r="AK293" s="859">
        <f t="shared" ref="AK293:AK302" si="301">AE293+AG293</f>
        <v>0</v>
      </c>
      <c r="AL293" s="981">
        <f t="shared" ref="AL293:AL302" si="302">AF293+AH293</f>
        <v>0</v>
      </c>
      <c r="AM293" s="893">
        <f t="shared" ref="AM293:AM301" si="303">AC293+AE293+AG293</f>
        <v>0</v>
      </c>
      <c r="AN293" s="900">
        <f t="shared" ref="AN293:AN301" si="304">AD293+AF293+AH293</f>
        <v>0</v>
      </c>
      <c r="AQ293" s="96"/>
      <c r="AU293" s="14"/>
      <c r="AV293" s="14"/>
    </row>
    <row r="294" spans="1:55" ht="15.75" thickBot="1">
      <c r="A294" s="1223" t="s">
        <v>291</v>
      </c>
      <c r="B294" s="1224"/>
      <c r="C294" s="2926">
        <f>SUM(C288:C293)</f>
        <v>595</v>
      </c>
      <c r="D294" s="240" t="s">
        <v>77</v>
      </c>
      <c r="E294" s="2365">
        <v>2</v>
      </c>
      <c r="F294" s="1219">
        <v>2</v>
      </c>
      <c r="G294" s="1638" t="s">
        <v>502</v>
      </c>
      <c r="H294" s="2827">
        <v>119.175</v>
      </c>
      <c r="I294" s="2192">
        <v>105</v>
      </c>
      <c r="J294" s="1212"/>
      <c r="K294" s="1212"/>
      <c r="L294" s="2755"/>
      <c r="M294" s="87"/>
      <c r="N294" s="640"/>
      <c r="O294" s="17" t="s">
        <v>329</v>
      </c>
      <c r="P294" s="17"/>
      <c r="Q294" s="17"/>
      <c r="R294" s="17"/>
      <c r="S294" s="17"/>
      <c r="T294" s="17"/>
      <c r="U294" s="17"/>
      <c r="V294" s="17"/>
      <c r="W294" s="17"/>
      <c r="X294" s="814"/>
      <c r="AB294" s="910" t="s">
        <v>434</v>
      </c>
      <c r="AC294" s="925"/>
      <c r="AD294" s="982"/>
      <c r="AE294" s="925"/>
      <c r="AF294" s="983"/>
      <c r="AG294" s="925"/>
      <c r="AH294" s="984"/>
      <c r="AI294" s="860">
        <f t="shared" si="299"/>
        <v>0</v>
      </c>
      <c r="AJ294" s="985">
        <f t="shared" si="300"/>
        <v>0</v>
      </c>
      <c r="AK294" s="860">
        <f t="shared" si="301"/>
        <v>0</v>
      </c>
      <c r="AL294" s="916">
        <f t="shared" si="302"/>
        <v>0</v>
      </c>
      <c r="AM294" s="873">
        <f t="shared" si="303"/>
        <v>0</v>
      </c>
      <c r="AN294" s="895">
        <f t="shared" si="304"/>
        <v>0</v>
      </c>
      <c r="AQ294" s="96"/>
      <c r="AU294" s="11"/>
      <c r="AV294" s="11"/>
    </row>
    <row r="295" spans="1:55" ht="15.75" thickBot="1">
      <c r="A295" s="568"/>
      <c r="B295" s="332" t="s">
        <v>108</v>
      </c>
      <c r="C295" s="223"/>
      <c r="D295" s="2963" t="s">
        <v>667</v>
      </c>
      <c r="E295" s="1147"/>
      <c r="F295" s="2598"/>
      <c r="G295" s="2708" t="s">
        <v>672</v>
      </c>
      <c r="H295" s="2362"/>
      <c r="I295" s="2964"/>
      <c r="J295" s="2346" t="s">
        <v>675</v>
      </c>
      <c r="K295" s="1190"/>
      <c r="L295" s="1191"/>
      <c r="M295" s="87"/>
      <c r="Y295" s="11"/>
      <c r="Z295" s="11"/>
      <c r="AB295" s="910" t="s">
        <v>67</v>
      </c>
      <c r="AC295" s="986"/>
      <c r="AD295" s="1042"/>
      <c r="AE295" s="986"/>
      <c r="AF295" s="988"/>
      <c r="AG295" s="986"/>
      <c r="AH295" s="989"/>
      <c r="AI295" s="860">
        <f t="shared" si="299"/>
        <v>0</v>
      </c>
      <c r="AJ295" s="985">
        <f t="shared" si="300"/>
        <v>0</v>
      </c>
      <c r="AK295" s="860">
        <f t="shared" si="301"/>
        <v>0</v>
      </c>
      <c r="AL295" s="916">
        <f t="shared" si="302"/>
        <v>0</v>
      </c>
      <c r="AM295" s="873">
        <f t="shared" si="303"/>
        <v>0</v>
      </c>
      <c r="AN295" s="895">
        <f t="shared" si="304"/>
        <v>0</v>
      </c>
      <c r="AQ295" s="96"/>
      <c r="AU295" s="11"/>
      <c r="AV295" s="11"/>
    </row>
    <row r="296" spans="1:55" ht="15.75" thickBot="1">
      <c r="A296" s="158" t="s">
        <v>664</v>
      </c>
      <c r="B296" s="258" t="s">
        <v>465</v>
      </c>
      <c r="C296" s="635">
        <v>60</v>
      </c>
      <c r="D296" s="1179" t="s">
        <v>88</v>
      </c>
      <c r="E296" s="156" t="s">
        <v>89</v>
      </c>
      <c r="F296" s="2701" t="s">
        <v>90</v>
      </c>
      <c r="G296" s="1147" t="s">
        <v>88</v>
      </c>
      <c r="H296" s="634" t="s">
        <v>89</v>
      </c>
      <c r="I296" s="1216" t="s">
        <v>90</v>
      </c>
      <c r="J296" s="1179" t="s">
        <v>88</v>
      </c>
      <c r="K296" s="156" t="s">
        <v>89</v>
      </c>
      <c r="L296" s="2701" t="s">
        <v>90</v>
      </c>
      <c r="M296" s="87"/>
      <c r="Z296" s="37"/>
      <c r="AB296" s="910" t="s">
        <v>68</v>
      </c>
      <c r="AC296" s="925"/>
      <c r="AD296" s="987"/>
      <c r="AE296" s="925"/>
      <c r="AF296" s="988"/>
      <c r="AG296" s="925"/>
      <c r="AH296" s="989"/>
      <c r="AI296" s="860">
        <f t="shared" si="299"/>
        <v>0</v>
      </c>
      <c r="AJ296" s="985">
        <f t="shared" si="300"/>
        <v>0</v>
      </c>
      <c r="AK296" s="860">
        <f t="shared" si="301"/>
        <v>0</v>
      </c>
      <c r="AL296" s="916">
        <f t="shared" si="302"/>
        <v>0</v>
      </c>
      <c r="AM296" s="873">
        <f t="shared" si="303"/>
        <v>0</v>
      </c>
      <c r="AN296" s="895">
        <f t="shared" si="304"/>
        <v>0</v>
      </c>
      <c r="AQ296" s="96"/>
      <c r="AU296" s="11"/>
      <c r="AV296" s="11"/>
    </row>
    <row r="297" spans="1:55">
      <c r="A297" s="98"/>
      <c r="B297" s="2719" t="s">
        <v>665</v>
      </c>
      <c r="C297" s="97"/>
      <c r="D297" s="2965" t="s">
        <v>43</v>
      </c>
      <c r="E297" s="238">
        <v>66.75</v>
      </c>
      <c r="F297" s="2966">
        <v>50</v>
      </c>
      <c r="G297" s="126" t="s">
        <v>492</v>
      </c>
      <c r="H297" s="1491">
        <v>80.819999999999993</v>
      </c>
      <c r="I297" s="1680">
        <v>72</v>
      </c>
      <c r="J297" s="2729" t="s">
        <v>378</v>
      </c>
      <c r="K297" s="2967">
        <v>42</v>
      </c>
      <c r="L297" s="2968">
        <v>42</v>
      </c>
      <c r="M297" s="87"/>
      <c r="N297" s="815" t="s">
        <v>243</v>
      </c>
      <c r="O297" s="816" t="s">
        <v>295</v>
      </c>
      <c r="P297" s="817"/>
      <c r="Q297" s="816" t="s">
        <v>296</v>
      </c>
      <c r="R297" s="817"/>
      <c r="S297" s="816" t="s">
        <v>297</v>
      </c>
      <c r="T297" s="817"/>
      <c r="U297" s="816" t="s">
        <v>298</v>
      </c>
      <c r="V297" s="817"/>
      <c r="W297" s="816" t="s">
        <v>301</v>
      </c>
      <c r="X297" s="817"/>
      <c r="Y297" s="1762" t="s">
        <v>302</v>
      </c>
      <c r="Z297" s="867"/>
      <c r="AB297" s="910" t="s">
        <v>70</v>
      </c>
      <c r="AC297" s="925"/>
      <c r="AD297" s="982"/>
      <c r="AE297" s="925"/>
      <c r="AF297" s="983"/>
      <c r="AG297" s="925"/>
      <c r="AH297" s="984"/>
      <c r="AI297" s="860">
        <f t="shared" si="299"/>
        <v>0</v>
      </c>
      <c r="AJ297" s="985">
        <f t="shared" si="300"/>
        <v>0</v>
      </c>
      <c r="AK297" s="860">
        <f t="shared" si="301"/>
        <v>0</v>
      </c>
      <c r="AL297" s="916">
        <f t="shared" si="302"/>
        <v>0</v>
      </c>
      <c r="AM297" s="873">
        <f t="shared" si="303"/>
        <v>0</v>
      </c>
      <c r="AN297" s="895">
        <f t="shared" si="304"/>
        <v>0</v>
      </c>
      <c r="AQ297" s="96"/>
      <c r="AU297" s="11"/>
      <c r="AV297" s="11"/>
      <c r="AW297" s="11"/>
      <c r="AX297" s="11"/>
      <c r="AY297" s="11"/>
      <c r="AZ297" s="11"/>
      <c r="BA297" s="11"/>
      <c r="BB297" s="11"/>
      <c r="BC297" s="11"/>
    </row>
    <row r="298" spans="1:55" ht="15.75" thickBot="1">
      <c r="A298" s="2969" t="s">
        <v>861</v>
      </c>
      <c r="B298" s="2610" t="s">
        <v>667</v>
      </c>
      <c r="C298" s="164">
        <v>200</v>
      </c>
      <c r="D298" s="183" t="s">
        <v>513</v>
      </c>
      <c r="E298" s="224">
        <v>10</v>
      </c>
      <c r="F298" s="226">
        <v>8</v>
      </c>
      <c r="G298" s="2618" t="s">
        <v>671</v>
      </c>
      <c r="H298" s="2745">
        <v>18</v>
      </c>
      <c r="I298" s="2749">
        <v>18</v>
      </c>
      <c r="J298" s="2150" t="s">
        <v>676</v>
      </c>
      <c r="K298" s="101"/>
      <c r="L298" s="97"/>
      <c r="M298" s="87"/>
      <c r="N298" s="647"/>
      <c r="O298" s="818" t="s">
        <v>89</v>
      </c>
      <c r="P298" s="819" t="s">
        <v>90</v>
      </c>
      <c r="Q298" s="818" t="s">
        <v>89</v>
      </c>
      <c r="R298" s="819" t="s">
        <v>90</v>
      </c>
      <c r="S298" s="818" t="s">
        <v>89</v>
      </c>
      <c r="T298" s="819" t="s">
        <v>90</v>
      </c>
      <c r="U298" s="818" t="s">
        <v>89</v>
      </c>
      <c r="V298" s="819" t="s">
        <v>90</v>
      </c>
      <c r="W298" s="818" t="s">
        <v>89</v>
      </c>
      <c r="X298" s="820" t="s">
        <v>90</v>
      </c>
      <c r="Y298" s="868" t="s">
        <v>89</v>
      </c>
      <c r="Z298" s="869" t="s">
        <v>90</v>
      </c>
      <c r="AB298" s="910" t="s">
        <v>71</v>
      </c>
      <c r="AC298" s="925"/>
      <c r="AD298" s="990"/>
      <c r="AE298" s="925"/>
      <c r="AF298" s="983"/>
      <c r="AG298" s="925"/>
      <c r="AH298" s="984"/>
      <c r="AI298" s="860">
        <f t="shared" si="299"/>
        <v>0</v>
      </c>
      <c r="AJ298" s="985">
        <f t="shared" si="300"/>
        <v>0</v>
      </c>
      <c r="AK298" s="860">
        <f t="shared" si="301"/>
        <v>0</v>
      </c>
      <c r="AL298" s="916">
        <f t="shared" si="302"/>
        <v>0</v>
      </c>
      <c r="AM298" s="873">
        <f t="shared" si="303"/>
        <v>0</v>
      </c>
      <c r="AN298" s="895">
        <f t="shared" si="304"/>
        <v>0</v>
      </c>
      <c r="AQ298" s="96"/>
      <c r="AW298" s="11"/>
      <c r="AX298" s="11"/>
      <c r="AY298" s="11"/>
      <c r="AZ298" s="11"/>
      <c r="BA298" s="11"/>
      <c r="BB298" s="11"/>
      <c r="BC298" s="11"/>
    </row>
    <row r="299" spans="1:55">
      <c r="A299" s="2970" t="s">
        <v>669</v>
      </c>
      <c r="B299" s="2591" t="s">
        <v>668</v>
      </c>
      <c r="C299" s="229">
        <v>90</v>
      </c>
      <c r="D299" s="183" t="s">
        <v>137</v>
      </c>
      <c r="E299" s="224">
        <v>9.6</v>
      </c>
      <c r="F299" s="226">
        <v>8</v>
      </c>
      <c r="G299" s="2965" t="s">
        <v>670</v>
      </c>
      <c r="H299" s="224">
        <v>0.1125</v>
      </c>
      <c r="I299" s="2516">
        <v>4.5</v>
      </c>
      <c r="J299" s="183" t="s">
        <v>133</v>
      </c>
      <c r="K299" s="225">
        <v>7.95</v>
      </c>
      <c r="L299" s="1219">
        <v>6.6</v>
      </c>
      <c r="M299" s="87"/>
      <c r="N299" s="1085" t="s">
        <v>117</v>
      </c>
      <c r="O299" s="835">
        <f>C292</f>
        <v>20</v>
      </c>
      <c r="P299" s="1011">
        <f>C292</f>
        <v>20</v>
      </c>
      <c r="Q299" s="849">
        <f>C303</f>
        <v>30</v>
      </c>
      <c r="R299" s="1003">
        <f>C303</f>
        <v>30</v>
      </c>
      <c r="S299" s="849"/>
      <c r="T299" s="1012"/>
      <c r="U299" s="849">
        <f>O299+Q299</f>
        <v>50</v>
      </c>
      <c r="V299" s="1002">
        <f>P299+R299</f>
        <v>50</v>
      </c>
      <c r="W299" s="849">
        <f>Q299+S299</f>
        <v>30</v>
      </c>
      <c r="X299" s="1003">
        <f>R299+T299</f>
        <v>30</v>
      </c>
      <c r="Y299" s="870">
        <f t="shared" ref="Y299:Y335" si="305">O299+Q299+S299</f>
        <v>50</v>
      </c>
      <c r="Z299" s="871">
        <f t="shared" ref="Z299:Z335" si="306">P299+R299+T299</f>
        <v>50</v>
      </c>
      <c r="AB299" s="911" t="s">
        <v>327</v>
      </c>
      <c r="AC299" s="925"/>
      <c r="AD299" s="982"/>
      <c r="AE299" s="1093">
        <f>K297</f>
        <v>42</v>
      </c>
      <c r="AF299" s="1183">
        <f>L297</f>
        <v>42</v>
      </c>
      <c r="AG299" s="925"/>
      <c r="AH299" s="984"/>
      <c r="AI299" s="860">
        <f t="shared" si="299"/>
        <v>42</v>
      </c>
      <c r="AJ299" s="985">
        <f t="shared" si="300"/>
        <v>42</v>
      </c>
      <c r="AK299" s="860">
        <f t="shared" si="301"/>
        <v>42</v>
      </c>
      <c r="AL299" s="916">
        <f t="shared" si="302"/>
        <v>42</v>
      </c>
      <c r="AM299" s="873">
        <f t="shared" si="303"/>
        <v>42</v>
      </c>
      <c r="AN299" s="895">
        <f t="shared" si="304"/>
        <v>42</v>
      </c>
      <c r="AQ299" s="96"/>
      <c r="AW299" s="11"/>
      <c r="AX299" s="11"/>
      <c r="AY299" s="11"/>
      <c r="AZ299" s="11"/>
      <c r="BA299" s="11"/>
      <c r="BB299" s="11"/>
      <c r="BC299" s="11"/>
    </row>
    <row r="300" spans="1:55" ht="15.75" thickBot="1">
      <c r="A300" s="2970" t="s">
        <v>673</v>
      </c>
      <c r="B300" s="2591" t="s">
        <v>674</v>
      </c>
      <c r="C300" s="1776">
        <v>150</v>
      </c>
      <c r="D300" s="183" t="s">
        <v>77</v>
      </c>
      <c r="E300" s="224">
        <v>4</v>
      </c>
      <c r="F300" s="226">
        <v>4</v>
      </c>
      <c r="G300" s="2618" t="s">
        <v>363</v>
      </c>
      <c r="H300" s="2745">
        <v>0.27</v>
      </c>
      <c r="I300" s="2749">
        <v>0.27</v>
      </c>
      <c r="J300" s="237" t="s">
        <v>229</v>
      </c>
      <c r="K300" s="225">
        <v>5.12</v>
      </c>
      <c r="L300" s="1219">
        <v>3.3</v>
      </c>
      <c r="M300" s="87"/>
      <c r="N300" s="872" t="s">
        <v>116</v>
      </c>
      <c r="O300" s="836">
        <f>C291</f>
        <v>50</v>
      </c>
      <c r="P300" s="1013">
        <f>C291</f>
        <v>50</v>
      </c>
      <c r="Q300" s="836">
        <f>C302</f>
        <v>40</v>
      </c>
      <c r="R300" s="1014">
        <f>C302</f>
        <v>40</v>
      </c>
      <c r="S300" s="836">
        <f>E314</f>
        <v>25</v>
      </c>
      <c r="T300" s="1013">
        <f>F314</f>
        <v>25</v>
      </c>
      <c r="U300" s="836">
        <f t="shared" ref="U300:U304" si="307">O300+Q300</f>
        <v>90</v>
      </c>
      <c r="V300" s="1005">
        <f t="shared" ref="V300:V304" si="308">P300+R300</f>
        <v>90</v>
      </c>
      <c r="W300" s="836">
        <f t="shared" ref="W300:W304" si="309">Q300+S300</f>
        <v>65</v>
      </c>
      <c r="X300" s="916">
        <f t="shared" ref="X300:X304" si="310">R300+T300</f>
        <v>65</v>
      </c>
      <c r="Y300" s="873">
        <f t="shared" si="305"/>
        <v>115</v>
      </c>
      <c r="Z300" s="874">
        <f t="shared" si="306"/>
        <v>115</v>
      </c>
      <c r="AB300" s="1070" t="s">
        <v>326</v>
      </c>
      <c r="AC300" s="932"/>
      <c r="AD300" s="991"/>
      <c r="AE300" s="932"/>
      <c r="AF300" s="992"/>
      <c r="AG300" s="932"/>
      <c r="AH300" s="993"/>
      <c r="AI300" s="861">
        <f t="shared" si="299"/>
        <v>0</v>
      </c>
      <c r="AJ300" s="994">
        <f t="shared" si="300"/>
        <v>0</v>
      </c>
      <c r="AK300" s="861">
        <f t="shared" si="301"/>
        <v>0</v>
      </c>
      <c r="AL300" s="825">
        <f t="shared" si="302"/>
        <v>0</v>
      </c>
      <c r="AM300" s="882">
        <f t="shared" si="303"/>
        <v>0</v>
      </c>
      <c r="AN300" s="896">
        <f t="shared" si="304"/>
        <v>0</v>
      </c>
      <c r="AQ300" s="96"/>
      <c r="AW300" s="11"/>
      <c r="AX300" s="99"/>
      <c r="AY300" s="11"/>
      <c r="AZ300" s="11"/>
      <c r="BA300" s="11"/>
      <c r="BB300" s="11"/>
      <c r="BC300" s="11"/>
    </row>
    <row r="301" spans="1:55" ht="15.75" thickBot="1">
      <c r="A301" s="186" t="s">
        <v>360</v>
      </c>
      <c r="B301" s="1146" t="s">
        <v>107</v>
      </c>
      <c r="C301" s="229">
        <v>200</v>
      </c>
      <c r="D301" s="183" t="s">
        <v>363</v>
      </c>
      <c r="E301" s="2745">
        <v>0.41</v>
      </c>
      <c r="F301" s="2746">
        <v>0.41</v>
      </c>
      <c r="G301" s="2618" t="s">
        <v>47</v>
      </c>
      <c r="H301" s="2745">
        <v>3.6</v>
      </c>
      <c r="I301" s="2749">
        <v>3.6</v>
      </c>
      <c r="J301" s="183" t="s">
        <v>495</v>
      </c>
      <c r="K301" s="225">
        <v>18.75</v>
      </c>
      <c r="L301" s="1219">
        <v>15</v>
      </c>
      <c r="M301" s="87"/>
      <c r="N301" s="872" t="s">
        <v>74</v>
      </c>
      <c r="O301" s="836"/>
      <c r="P301" s="1107"/>
      <c r="Q301" s="836">
        <f>E305</f>
        <v>11.98</v>
      </c>
      <c r="R301" s="1005">
        <f>F305</f>
        <v>11.98</v>
      </c>
      <c r="S301" s="836"/>
      <c r="T301" s="1016"/>
      <c r="U301" s="836">
        <f t="shared" si="307"/>
        <v>11.98</v>
      </c>
      <c r="V301" s="1005">
        <f t="shared" si="308"/>
        <v>11.98</v>
      </c>
      <c r="W301" s="836">
        <f t="shared" si="309"/>
        <v>11.98</v>
      </c>
      <c r="X301" s="916">
        <f t="shared" si="310"/>
        <v>11.98</v>
      </c>
      <c r="Y301" s="873">
        <f t="shared" si="305"/>
        <v>11.98</v>
      </c>
      <c r="Z301" s="874">
        <f t="shared" si="306"/>
        <v>11.98</v>
      </c>
      <c r="AB301" s="912" t="s">
        <v>312</v>
      </c>
      <c r="AC301" s="995">
        <f t="shared" ref="AC301:AG301" si="311">SUM(AC293:AC300)</f>
        <v>0</v>
      </c>
      <c r="AD301" s="996">
        <f t="shared" si="311"/>
        <v>0</v>
      </c>
      <c r="AE301" s="997">
        <f t="shared" si="311"/>
        <v>42</v>
      </c>
      <c r="AF301" s="914">
        <f t="shared" si="311"/>
        <v>42</v>
      </c>
      <c r="AG301" s="995">
        <f t="shared" si="311"/>
        <v>0</v>
      </c>
      <c r="AH301" s="998">
        <f>SUM(AH293:AH300)</f>
        <v>0</v>
      </c>
      <c r="AI301" s="913">
        <f t="shared" si="299"/>
        <v>42</v>
      </c>
      <c r="AJ301" s="999">
        <f t="shared" si="300"/>
        <v>42</v>
      </c>
      <c r="AK301" s="913">
        <f t="shared" si="301"/>
        <v>42</v>
      </c>
      <c r="AL301" s="1000">
        <f t="shared" si="302"/>
        <v>42</v>
      </c>
      <c r="AM301" s="913">
        <f t="shared" si="303"/>
        <v>42</v>
      </c>
      <c r="AN301" s="914">
        <f t="shared" si="304"/>
        <v>42</v>
      </c>
      <c r="AQ301" s="122"/>
      <c r="AW301" s="131"/>
      <c r="AX301" s="333"/>
      <c r="AY301" s="77"/>
      <c r="AZ301" s="131"/>
      <c r="BA301" s="11"/>
      <c r="BB301" s="11"/>
      <c r="BC301" s="11"/>
    </row>
    <row r="302" spans="1:55" ht="15.75" thickBot="1">
      <c r="A302" s="2221" t="s">
        <v>9</v>
      </c>
      <c r="B302" s="2720" t="s">
        <v>10</v>
      </c>
      <c r="C302" s="229">
        <v>40</v>
      </c>
      <c r="D302" s="2694" t="s">
        <v>134</v>
      </c>
      <c r="E302" s="1658">
        <v>8.0000000000000002E-3</v>
      </c>
      <c r="F302" s="1499">
        <v>8.0000000000000002E-3</v>
      </c>
      <c r="G302" s="2971"/>
      <c r="H302" s="101"/>
      <c r="I302" s="101"/>
      <c r="J302" s="184" t="s">
        <v>677</v>
      </c>
      <c r="K302" s="2364">
        <v>8.85</v>
      </c>
      <c r="L302" s="1219">
        <v>6.6</v>
      </c>
      <c r="M302" s="87"/>
      <c r="N302" s="875" t="s">
        <v>303</v>
      </c>
      <c r="O302" s="837">
        <f t="shared" ref="O302:T302" si="312">AC301</f>
        <v>0</v>
      </c>
      <c r="P302" s="1043">
        <f t="shared" si="312"/>
        <v>0</v>
      </c>
      <c r="Q302" s="837">
        <f t="shared" si="312"/>
        <v>42</v>
      </c>
      <c r="R302" s="1017">
        <f t="shared" si="312"/>
        <v>42</v>
      </c>
      <c r="S302" s="837">
        <f t="shared" si="312"/>
        <v>0</v>
      </c>
      <c r="T302" s="1018">
        <f t="shared" si="312"/>
        <v>0</v>
      </c>
      <c r="U302" s="837">
        <f t="shared" si="307"/>
        <v>42</v>
      </c>
      <c r="V302" s="877">
        <f t="shared" si="308"/>
        <v>42</v>
      </c>
      <c r="W302" s="837">
        <f t="shared" si="309"/>
        <v>42</v>
      </c>
      <c r="X302" s="1017">
        <f t="shared" si="310"/>
        <v>42</v>
      </c>
      <c r="Y302" s="876">
        <f t="shared" si="305"/>
        <v>42</v>
      </c>
      <c r="Z302" s="877">
        <f t="shared" si="306"/>
        <v>42</v>
      </c>
      <c r="AB302" s="1330" t="s">
        <v>409</v>
      </c>
      <c r="AC302" s="857"/>
      <c r="AD302" s="1094"/>
      <c r="AE302" s="859"/>
      <c r="AF302" s="1001"/>
      <c r="AG302" s="862"/>
      <c r="AH302" s="1102"/>
      <c r="AI302" s="862">
        <f t="shared" si="299"/>
        <v>0</v>
      </c>
      <c r="AJ302" s="1002">
        <f t="shared" si="300"/>
        <v>0</v>
      </c>
      <c r="AK302" s="862">
        <f t="shared" si="301"/>
        <v>0</v>
      </c>
      <c r="AL302" s="1003">
        <f t="shared" si="302"/>
        <v>0</v>
      </c>
      <c r="AM302" s="1071"/>
      <c r="AN302" s="1082">
        <f t="shared" ref="AN302:AN316" si="313">AD302+AF302+AH302</f>
        <v>0</v>
      </c>
      <c r="AQ302" s="101"/>
      <c r="AW302" s="335"/>
      <c r="AX302" s="99"/>
      <c r="AY302" s="95"/>
      <c r="AZ302" s="127"/>
      <c r="BA302" s="11"/>
      <c r="BB302" s="11"/>
      <c r="BC302" s="11"/>
    </row>
    <row r="303" spans="1:55" ht="12.75" customHeight="1">
      <c r="A303" s="2253" t="s">
        <v>9</v>
      </c>
      <c r="B303" s="2591" t="s">
        <v>317</v>
      </c>
      <c r="C303" s="229">
        <v>30</v>
      </c>
      <c r="D303" s="2695" t="s">
        <v>362</v>
      </c>
      <c r="E303" s="224">
        <v>170</v>
      </c>
      <c r="F303" s="226">
        <v>170</v>
      </c>
      <c r="G303" s="1653" t="s">
        <v>465</v>
      </c>
      <c r="H303" s="2972"/>
      <c r="I303" s="2972"/>
      <c r="J303" s="183" t="s">
        <v>362</v>
      </c>
      <c r="K303" s="224">
        <v>84</v>
      </c>
      <c r="L303" s="226">
        <v>84</v>
      </c>
      <c r="M303" s="87"/>
      <c r="N303" s="872" t="s">
        <v>93</v>
      </c>
      <c r="O303" s="836"/>
      <c r="P303" s="829"/>
      <c r="Q303" s="836"/>
      <c r="R303" s="916"/>
      <c r="S303" s="836"/>
      <c r="T303" s="1019"/>
      <c r="U303" s="836">
        <f t="shared" si="307"/>
        <v>0</v>
      </c>
      <c r="V303" s="1005">
        <f t="shared" si="308"/>
        <v>0</v>
      </c>
      <c r="W303" s="836">
        <f t="shared" si="309"/>
        <v>0</v>
      </c>
      <c r="X303" s="916">
        <f t="shared" si="310"/>
        <v>0</v>
      </c>
      <c r="Y303" s="873">
        <f t="shared" si="305"/>
        <v>0</v>
      </c>
      <c r="Z303" s="874">
        <f t="shared" si="306"/>
        <v>0</v>
      </c>
      <c r="AB303" s="890" t="s">
        <v>324</v>
      </c>
      <c r="AC303" s="711">
        <f>H289</f>
        <v>123.52</v>
      </c>
      <c r="AD303" s="1095">
        <f>I289</f>
        <v>80</v>
      </c>
      <c r="AE303" s="860"/>
      <c r="AF303" s="1004"/>
      <c r="AG303" s="860"/>
      <c r="AH303" s="1022"/>
      <c r="AI303" s="860">
        <f t="shared" ref="AI303:AL306" si="314">AC303+AE303</f>
        <v>123.52</v>
      </c>
      <c r="AJ303" s="1005">
        <f t="shared" si="314"/>
        <v>80</v>
      </c>
      <c r="AK303" s="860">
        <f t="shared" si="314"/>
        <v>0</v>
      </c>
      <c r="AL303" s="916">
        <f t="shared" si="314"/>
        <v>0</v>
      </c>
      <c r="AM303" s="1071">
        <f t="shared" ref="AM303:AM316" si="315">AC303+AE303+AG303</f>
        <v>123.52</v>
      </c>
      <c r="AN303" s="1082">
        <f t="shared" si="313"/>
        <v>80</v>
      </c>
      <c r="AQ303" s="106"/>
      <c r="AW303" s="335"/>
      <c r="AX303" s="96"/>
      <c r="AY303" s="95"/>
      <c r="AZ303" s="138"/>
      <c r="BA303" s="11"/>
      <c r="BB303" s="11"/>
      <c r="BC303" s="11"/>
    </row>
    <row r="304" spans="1:55" ht="15.75" thickBot="1">
      <c r="A304" s="98"/>
      <c r="B304" s="1208"/>
      <c r="C304" s="97"/>
      <c r="D304" s="2150" t="s">
        <v>883</v>
      </c>
      <c r="E304" s="1675"/>
      <c r="F304" s="2732"/>
      <c r="G304" s="2973" t="s">
        <v>665</v>
      </c>
      <c r="H304" s="2803"/>
      <c r="I304" s="2803"/>
      <c r="J304" s="183" t="s">
        <v>77</v>
      </c>
      <c r="K304" s="224">
        <v>12</v>
      </c>
      <c r="L304" s="226">
        <v>12</v>
      </c>
      <c r="M304" s="87"/>
      <c r="N304" s="408" t="s">
        <v>43</v>
      </c>
      <c r="O304" s="836"/>
      <c r="P304" s="829"/>
      <c r="Q304" s="1105">
        <f>E297</f>
        <v>66.75</v>
      </c>
      <c r="R304" s="1005">
        <f>F297</f>
        <v>50</v>
      </c>
      <c r="S304" s="836"/>
      <c r="T304" s="1019"/>
      <c r="U304" s="836">
        <f t="shared" si="307"/>
        <v>66.75</v>
      </c>
      <c r="V304" s="1005">
        <f t="shared" si="308"/>
        <v>50</v>
      </c>
      <c r="W304" s="836">
        <f t="shared" si="309"/>
        <v>66.75</v>
      </c>
      <c r="X304" s="916">
        <f t="shared" si="310"/>
        <v>50</v>
      </c>
      <c r="Y304" s="873">
        <f t="shared" si="305"/>
        <v>66.75</v>
      </c>
      <c r="Z304" s="874">
        <f t="shared" si="306"/>
        <v>50</v>
      </c>
      <c r="AB304" s="889" t="s">
        <v>229</v>
      </c>
      <c r="AC304" s="711"/>
      <c r="AD304" s="1096"/>
      <c r="AE304" s="860">
        <f>K300</f>
        <v>5.12</v>
      </c>
      <c r="AF304" s="1004">
        <f>L300</f>
        <v>3.3</v>
      </c>
      <c r="AG304" s="860"/>
      <c r="AH304" s="1022"/>
      <c r="AI304" s="860">
        <f t="shared" si="314"/>
        <v>5.12</v>
      </c>
      <c r="AJ304" s="1005">
        <f t="shared" si="314"/>
        <v>3.3</v>
      </c>
      <c r="AK304" s="860">
        <f t="shared" si="314"/>
        <v>5.12</v>
      </c>
      <c r="AL304" s="916">
        <f t="shared" si="314"/>
        <v>3.3</v>
      </c>
      <c r="AM304" s="1071">
        <f t="shared" si="315"/>
        <v>5.12</v>
      </c>
      <c r="AN304" s="1082">
        <f t="shared" si="313"/>
        <v>3.3</v>
      </c>
      <c r="AQ304" s="106"/>
      <c r="AW304" s="335"/>
      <c r="AX304" s="96"/>
      <c r="AY304" s="95"/>
      <c r="AZ304" s="138"/>
      <c r="BA304" s="11"/>
      <c r="BB304" s="11"/>
      <c r="BC304" s="11"/>
    </row>
    <row r="305" spans="1:55" ht="15.75" thickBot="1">
      <c r="A305" s="98"/>
      <c r="B305" s="2613"/>
      <c r="C305" s="97"/>
      <c r="D305" s="183" t="s">
        <v>354</v>
      </c>
      <c r="E305" s="225">
        <v>11.98</v>
      </c>
      <c r="F305" s="1219">
        <v>11.98</v>
      </c>
      <c r="G305" s="2725" t="s">
        <v>88</v>
      </c>
      <c r="H305" s="634" t="s">
        <v>89</v>
      </c>
      <c r="I305" s="2936" t="s">
        <v>90</v>
      </c>
      <c r="J305" s="183" t="s">
        <v>363</v>
      </c>
      <c r="K305" s="224">
        <v>0.3</v>
      </c>
      <c r="L305" s="226">
        <v>0.3</v>
      </c>
      <c r="M305" s="87"/>
      <c r="N305" s="1396" t="s">
        <v>415</v>
      </c>
      <c r="O305" s="838">
        <f t="shared" ref="O305:T305" si="316">AC316</f>
        <v>123.52</v>
      </c>
      <c r="P305" s="1020">
        <f t="shared" si="316"/>
        <v>80</v>
      </c>
      <c r="Q305" s="1398">
        <f t="shared" si="316"/>
        <v>67.41</v>
      </c>
      <c r="R305" s="1399">
        <f t="shared" si="316"/>
        <v>53.500000000000007</v>
      </c>
      <c r="S305" s="838">
        <f t="shared" si="316"/>
        <v>0</v>
      </c>
      <c r="T305" s="1022">
        <f t="shared" si="316"/>
        <v>0</v>
      </c>
      <c r="U305" s="1398">
        <f t="shared" ref="U305:X307" si="317">O305+Q305</f>
        <v>190.93</v>
      </c>
      <c r="V305" s="879">
        <f t="shared" si="317"/>
        <v>133.5</v>
      </c>
      <c r="W305" s="1398">
        <f t="shared" si="317"/>
        <v>67.41</v>
      </c>
      <c r="X305" s="1399">
        <f t="shared" si="317"/>
        <v>53.500000000000007</v>
      </c>
      <c r="Y305" s="1400">
        <f t="shared" si="305"/>
        <v>190.93</v>
      </c>
      <c r="Z305" s="879">
        <f t="shared" si="306"/>
        <v>133.5</v>
      </c>
      <c r="AB305" s="891" t="s">
        <v>355</v>
      </c>
      <c r="AC305" s="711"/>
      <c r="AD305" s="1097"/>
      <c r="AE305" s="860"/>
      <c r="AF305" s="1004"/>
      <c r="AG305" s="861"/>
      <c r="AH305" s="1103"/>
      <c r="AI305" s="861">
        <f t="shared" si="314"/>
        <v>0</v>
      </c>
      <c r="AJ305" s="1007">
        <f t="shared" si="314"/>
        <v>0</v>
      </c>
      <c r="AK305" s="861">
        <f t="shared" si="314"/>
        <v>0</v>
      </c>
      <c r="AL305" s="825">
        <f t="shared" si="314"/>
        <v>0</v>
      </c>
      <c r="AM305" s="1071">
        <f t="shared" si="315"/>
        <v>0</v>
      </c>
      <c r="AN305" s="1082">
        <f t="shared" si="313"/>
        <v>0</v>
      </c>
      <c r="AQ305" s="205"/>
      <c r="AW305" s="613"/>
      <c r="AX305" s="96"/>
      <c r="AY305" s="95"/>
      <c r="AZ305" s="138"/>
      <c r="BA305" s="11"/>
      <c r="BB305" s="11"/>
      <c r="BC305" s="11"/>
    </row>
    <row r="306" spans="1:55">
      <c r="A306" s="98"/>
      <c r="B306" s="2613"/>
      <c r="C306" s="97"/>
      <c r="D306" s="183" t="s">
        <v>77</v>
      </c>
      <c r="E306" s="224">
        <v>1.3</v>
      </c>
      <c r="F306" s="226">
        <v>1.3</v>
      </c>
      <c r="G306" s="126" t="s">
        <v>112</v>
      </c>
      <c r="H306" s="2847">
        <v>69.42</v>
      </c>
      <c r="I306" s="2877">
        <v>48.6</v>
      </c>
      <c r="J306" s="58"/>
      <c r="K306" s="11"/>
      <c r="L306" s="68"/>
      <c r="M306" s="87"/>
      <c r="N306" s="1397" t="s">
        <v>416</v>
      </c>
      <c r="O306" s="838">
        <f t="shared" ref="O306:T306" si="318">AC323</f>
        <v>0</v>
      </c>
      <c r="P306" s="1020">
        <f t="shared" si="318"/>
        <v>0</v>
      </c>
      <c r="Q306" s="838">
        <f t="shared" si="318"/>
        <v>69.42</v>
      </c>
      <c r="R306" s="1021">
        <f t="shared" si="318"/>
        <v>48.6</v>
      </c>
      <c r="S306" s="838">
        <f t="shared" si="318"/>
        <v>0</v>
      </c>
      <c r="T306" s="1022">
        <f t="shared" si="318"/>
        <v>0</v>
      </c>
      <c r="U306" s="838">
        <f t="shared" si="317"/>
        <v>69.42</v>
      </c>
      <c r="V306" s="879">
        <f t="shared" si="317"/>
        <v>48.6</v>
      </c>
      <c r="W306" s="838">
        <f t="shared" si="317"/>
        <v>69.42</v>
      </c>
      <c r="X306" s="1021">
        <f t="shared" si="317"/>
        <v>48.6</v>
      </c>
      <c r="Y306" s="878">
        <f t="shared" si="305"/>
        <v>69.42</v>
      </c>
      <c r="Z306" s="879">
        <f t="shared" si="306"/>
        <v>48.6</v>
      </c>
      <c r="AB306" s="891" t="s">
        <v>60</v>
      </c>
      <c r="AC306" s="857"/>
      <c r="AD306" s="1094"/>
      <c r="AE306" s="859"/>
      <c r="AF306" s="1001"/>
      <c r="AG306" s="860"/>
      <c r="AH306" s="1022"/>
      <c r="AI306" s="860">
        <f t="shared" si="314"/>
        <v>0</v>
      </c>
      <c r="AJ306" s="1005">
        <f t="shared" si="314"/>
        <v>0</v>
      </c>
      <c r="AK306" s="860">
        <f t="shared" si="314"/>
        <v>0</v>
      </c>
      <c r="AL306" s="916">
        <f t="shared" si="314"/>
        <v>0</v>
      </c>
      <c r="AM306" s="1071">
        <f t="shared" si="315"/>
        <v>0</v>
      </c>
      <c r="AN306" s="1082">
        <f t="shared" si="313"/>
        <v>0</v>
      </c>
      <c r="AQ306" s="205"/>
      <c r="AW306" s="613"/>
      <c r="AX306" s="80"/>
      <c r="AY306" s="214"/>
      <c r="AZ306" s="274"/>
      <c r="BA306" s="11"/>
      <c r="BB306" s="11"/>
      <c r="BC306" s="11"/>
    </row>
    <row r="307" spans="1:55">
      <c r="A307" s="98"/>
      <c r="B307" s="2611"/>
      <c r="C307" s="97"/>
      <c r="D307" s="745" t="s">
        <v>135</v>
      </c>
      <c r="E307" s="225" t="s">
        <v>885</v>
      </c>
      <c r="F307" s="2785">
        <v>5</v>
      </c>
      <c r="G307" s="183" t="s">
        <v>133</v>
      </c>
      <c r="H307" s="225">
        <v>7.14</v>
      </c>
      <c r="I307" s="2887">
        <v>6</v>
      </c>
      <c r="J307" s="98"/>
      <c r="K307" s="101"/>
      <c r="L307" s="97"/>
      <c r="M307" s="87"/>
      <c r="N307" s="872" t="s">
        <v>66</v>
      </c>
      <c r="O307" s="1134">
        <f t="shared" ref="O307:T307" si="319">AC331</f>
        <v>119.175</v>
      </c>
      <c r="P307" s="1025">
        <f t="shared" si="319"/>
        <v>105</v>
      </c>
      <c r="Q307" s="839">
        <f t="shared" si="319"/>
        <v>0</v>
      </c>
      <c r="R307" s="916">
        <f t="shared" si="319"/>
        <v>0</v>
      </c>
      <c r="S307" s="839">
        <f t="shared" si="319"/>
        <v>154.44499999999999</v>
      </c>
      <c r="T307" s="1019">
        <f t="shared" si="319"/>
        <v>110.5</v>
      </c>
      <c r="U307" s="839">
        <f t="shared" si="317"/>
        <v>119.175</v>
      </c>
      <c r="V307" s="1005">
        <f t="shared" si="317"/>
        <v>105</v>
      </c>
      <c r="W307" s="839">
        <f t="shared" si="317"/>
        <v>154.44499999999999</v>
      </c>
      <c r="X307" s="916">
        <f t="shared" si="317"/>
        <v>110.5</v>
      </c>
      <c r="Y307" s="873">
        <f t="shared" si="305"/>
        <v>273.62</v>
      </c>
      <c r="Z307" s="874">
        <f t="shared" si="306"/>
        <v>215.5</v>
      </c>
      <c r="AB307" s="1173" t="s">
        <v>364</v>
      </c>
      <c r="AC307" s="711"/>
      <c r="AD307" s="1095"/>
      <c r="AE307" s="860"/>
      <c r="AF307" s="1004"/>
      <c r="AG307" s="860"/>
      <c r="AH307" s="1022"/>
      <c r="AI307" s="860">
        <f t="shared" ref="AI307:AI308" si="320">AC307+AE307</f>
        <v>0</v>
      </c>
      <c r="AJ307" s="1005">
        <f t="shared" ref="AJ307:AJ308" si="321">AD307+AF307</f>
        <v>0</v>
      </c>
      <c r="AK307" s="860">
        <f t="shared" ref="AK307:AK308" si="322">AE307+AG307</f>
        <v>0</v>
      </c>
      <c r="AL307" s="916">
        <f t="shared" ref="AL307:AL308" si="323">AF307+AH307</f>
        <v>0</v>
      </c>
      <c r="AM307" s="1071">
        <f t="shared" si="315"/>
        <v>0</v>
      </c>
      <c r="AN307" s="1082">
        <f t="shared" si="313"/>
        <v>0</v>
      </c>
      <c r="AQ307" s="99"/>
      <c r="AW307" s="632"/>
      <c r="AX307" s="80"/>
      <c r="AY307" s="14"/>
      <c r="AZ307" s="139"/>
      <c r="BA307" s="11"/>
      <c r="BB307" s="11"/>
      <c r="BC307" s="11"/>
    </row>
    <row r="308" spans="1:55">
      <c r="A308" s="98"/>
      <c r="B308" s="2678"/>
      <c r="C308" s="97"/>
      <c r="D308" s="2696" t="s">
        <v>75</v>
      </c>
      <c r="E308" s="225">
        <v>16.7</v>
      </c>
      <c r="F308" s="1219">
        <v>16.7</v>
      </c>
      <c r="G308" s="237" t="s">
        <v>367</v>
      </c>
      <c r="H308" s="225">
        <v>3</v>
      </c>
      <c r="I308" s="2887">
        <v>3</v>
      </c>
      <c r="J308" s="2389"/>
      <c r="K308" s="95"/>
      <c r="L308" s="2974"/>
      <c r="M308" s="87"/>
      <c r="N308" s="880" t="s">
        <v>92</v>
      </c>
      <c r="O308" s="839">
        <f t="shared" ref="O308:T308" si="324">AC335</f>
        <v>0</v>
      </c>
      <c r="P308" s="829">
        <f t="shared" si="324"/>
        <v>0</v>
      </c>
      <c r="Q308" s="839">
        <f t="shared" si="324"/>
        <v>0</v>
      </c>
      <c r="R308" s="1005">
        <f t="shared" si="324"/>
        <v>0</v>
      </c>
      <c r="S308" s="839">
        <f t="shared" si="324"/>
        <v>0</v>
      </c>
      <c r="T308" s="1019">
        <f t="shared" si="324"/>
        <v>0</v>
      </c>
      <c r="U308" s="836">
        <f t="shared" ref="U308:U329" si="325">O308+Q308</f>
        <v>0</v>
      </c>
      <c r="V308" s="1005">
        <f t="shared" ref="V308:V335" si="326">P308+R308</f>
        <v>0</v>
      </c>
      <c r="W308" s="836">
        <f t="shared" ref="W308:W333" si="327">Q308+S308</f>
        <v>0</v>
      </c>
      <c r="X308" s="916">
        <f t="shared" ref="X308:X335" si="328">R308+T308</f>
        <v>0</v>
      </c>
      <c r="Y308" s="873">
        <f t="shared" si="305"/>
        <v>0</v>
      </c>
      <c r="Z308" s="874">
        <f t="shared" si="306"/>
        <v>0</v>
      </c>
      <c r="AB308" s="890" t="s">
        <v>365</v>
      </c>
      <c r="AC308" s="711"/>
      <c r="AD308" s="1096"/>
      <c r="AE308" s="860"/>
      <c r="AF308" s="1004"/>
      <c r="AG308" s="860"/>
      <c r="AH308" s="1022"/>
      <c r="AI308" s="860">
        <f t="shared" si="320"/>
        <v>0</v>
      </c>
      <c r="AJ308" s="1005">
        <f t="shared" si="321"/>
        <v>0</v>
      </c>
      <c r="AK308" s="860">
        <f t="shared" si="322"/>
        <v>0</v>
      </c>
      <c r="AL308" s="916">
        <f t="shared" si="323"/>
        <v>0</v>
      </c>
      <c r="AM308" s="1071">
        <f t="shared" si="315"/>
        <v>0</v>
      </c>
      <c r="AN308" s="1082">
        <f t="shared" si="313"/>
        <v>0</v>
      </c>
      <c r="AQ308" s="106"/>
      <c r="AW308" s="335"/>
      <c r="AX308" s="11"/>
      <c r="AY308" s="11"/>
      <c r="AZ308" s="11"/>
      <c r="BA308" s="11"/>
      <c r="BB308" s="11"/>
      <c r="BC308" s="11"/>
    </row>
    <row r="309" spans="1:55">
      <c r="A309" s="98"/>
      <c r="B309" s="2679"/>
      <c r="C309" s="97"/>
      <c r="D309" s="183" t="s">
        <v>363</v>
      </c>
      <c r="E309" s="225">
        <v>0.34200000000000003</v>
      </c>
      <c r="F309" s="1219">
        <v>0.34200000000000003</v>
      </c>
      <c r="G309" s="237" t="s">
        <v>81</v>
      </c>
      <c r="H309" s="238">
        <v>3</v>
      </c>
      <c r="I309" s="2975">
        <v>3</v>
      </c>
      <c r="J309" s="98"/>
      <c r="K309" s="101"/>
      <c r="L309" s="97"/>
      <c r="M309" s="87"/>
      <c r="N309" s="315" t="s">
        <v>695</v>
      </c>
      <c r="O309" s="836"/>
      <c r="P309" s="829"/>
      <c r="Q309" s="836">
        <f>C301</f>
        <v>200</v>
      </c>
      <c r="R309" s="916">
        <f>C301</f>
        <v>200</v>
      </c>
      <c r="S309" s="836"/>
      <c r="T309" s="1019"/>
      <c r="U309" s="836">
        <f t="shared" si="325"/>
        <v>200</v>
      </c>
      <c r="V309" s="1005">
        <f t="shared" si="326"/>
        <v>200</v>
      </c>
      <c r="W309" s="836">
        <f t="shared" si="327"/>
        <v>200</v>
      </c>
      <c r="X309" s="916">
        <f t="shared" si="328"/>
        <v>200</v>
      </c>
      <c r="Y309" s="873">
        <f t="shared" si="305"/>
        <v>200</v>
      </c>
      <c r="Z309" s="874">
        <f t="shared" si="306"/>
        <v>200</v>
      </c>
      <c r="AB309" s="891" t="s">
        <v>109</v>
      </c>
      <c r="AC309" s="711"/>
      <c r="AD309" s="1096"/>
      <c r="AE309" s="860"/>
      <c r="AF309" s="1004"/>
      <c r="AG309" s="860"/>
      <c r="AH309" s="2390"/>
      <c r="AI309" s="860">
        <f t="shared" ref="AI309:AL316" si="329">AC309+AE309</f>
        <v>0</v>
      </c>
      <c r="AJ309" s="1005">
        <f t="shared" si="329"/>
        <v>0</v>
      </c>
      <c r="AK309" s="860">
        <f t="shared" si="329"/>
        <v>0</v>
      </c>
      <c r="AL309" s="916">
        <f t="shared" si="329"/>
        <v>0</v>
      </c>
      <c r="AM309" s="1071">
        <f t="shared" si="315"/>
        <v>0</v>
      </c>
      <c r="AN309" s="1082">
        <f t="shared" si="313"/>
        <v>0</v>
      </c>
      <c r="AQ309" s="205"/>
      <c r="AW309" s="335"/>
      <c r="AX309" s="11"/>
      <c r="AY309" s="11"/>
      <c r="AZ309" s="11"/>
      <c r="BA309" s="11"/>
      <c r="BB309" s="11"/>
      <c r="BC309" s="11"/>
    </row>
    <row r="310" spans="1:55" ht="15.75" thickBot="1">
      <c r="A310" s="1223" t="s">
        <v>292</v>
      </c>
      <c r="B310" s="2612"/>
      <c r="C310" s="1773">
        <f>SUM(C296:C304)</f>
        <v>770</v>
      </c>
      <c r="D310" s="2976" t="s">
        <v>884</v>
      </c>
      <c r="E310" s="2751"/>
      <c r="F310" s="2355"/>
      <c r="G310" s="1651"/>
      <c r="H310" s="2911"/>
      <c r="I310" s="2911"/>
      <c r="J310" s="1210"/>
      <c r="K310" s="1212"/>
      <c r="L310" s="2755"/>
      <c r="M310" s="87"/>
      <c r="N310" s="408" t="s">
        <v>315</v>
      </c>
      <c r="O310" s="836">
        <f t="shared" ref="O310:T310" si="330">AC338</f>
        <v>0</v>
      </c>
      <c r="P310" s="829">
        <f t="shared" si="330"/>
        <v>0</v>
      </c>
      <c r="Q310" s="836">
        <f t="shared" si="330"/>
        <v>0</v>
      </c>
      <c r="R310" s="916">
        <f t="shared" si="330"/>
        <v>0</v>
      </c>
      <c r="S310" s="836">
        <f t="shared" si="330"/>
        <v>0</v>
      </c>
      <c r="T310" s="1019">
        <f t="shared" si="330"/>
        <v>0</v>
      </c>
      <c r="U310" s="836">
        <f t="shared" si="325"/>
        <v>0</v>
      </c>
      <c r="V310" s="1005">
        <f t="shared" si="326"/>
        <v>0</v>
      </c>
      <c r="W310" s="836">
        <f t="shared" si="327"/>
        <v>0</v>
      </c>
      <c r="X310" s="916">
        <f t="shared" si="328"/>
        <v>0</v>
      </c>
      <c r="Y310" s="873">
        <f t="shared" si="305"/>
        <v>0</v>
      </c>
      <c r="Z310" s="874">
        <f t="shared" si="306"/>
        <v>0</v>
      </c>
      <c r="AB310" s="891" t="s">
        <v>79</v>
      </c>
      <c r="AC310" s="711"/>
      <c r="AD310" s="1098"/>
      <c r="AE310" s="860">
        <f>E299+H307+K299</f>
        <v>24.689999999999998</v>
      </c>
      <c r="AF310" s="1172">
        <f>F299+I307+L299</f>
        <v>20.6</v>
      </c>
      <c r="AG310" s="860"/>
      <c r="AH310" s="1022"/>
      <c r="AI310" s="860">
        <f t="shared" si="329"/>
        <v>24.689999999999998</v>
      </c>
      <c r="AJ310" s="1005">
        <f t="shared" si="329"/>
        <v>20.6</v>
      </c>
      <c r="AK310" s="860">
        <f t="shared" si="329"/>
        <v>24.689999999999998</v>
      </c>
      <c r="AL310" s="916">
        <f t="shared" si="329"/>
        <v>20.6</v>
      </c>
      <c r="AM310" s="1071">
        <f t="shared" si="315"/>
        <v>24.689999999999998</v>
      </c>
      <c r="AN310" s="1082">
        <f t="shared" si="313"/>
        <v>20.6</v>
      </c>
      <c r="AQ310" s="205"/>
      <c r="AX310" s="11"/>
      <c r="AY310" s="11"/>
      <c r="AZ310" s="11"/>
      <c r="BA310" s="11"/>
      <c r="BB310" s="11"/>
      <c r="BC310" s="11"/>
    </row>
    <row r="311" spans="1:55" ht="15.75" thickBot="1">
      <c r="A311" s="568"/>
      <c r="B311" s="332" t="s">
        <v>199</v>
      </c>
      <c r="C311" s="637"/>
      <c r="D311" s="2977" t="s">
        <v>211</v>
      </c>
      <c r="E311" s="107"/>
      <c r="F311" s="223"/>
      <c r="G311" s="2978" t="s">
        <v>788</v>
      </c>
      <c r="H311" s="1203"/>
      <c r="I311" s="1639"/>
      <c r="J311" s="2979" t="s">
        <v>577</v>
      </c>
      <c r="K311" s="2980"/>
      <c r="L311" s="2981"/>
      <c r="M311" s="87"/>
      <c r="N311" s="872" t="s">
        <v>316</v>
      </c>
      <c r="O311" s="836">
        <f t="shared" ref="O311:T311" si="331">AC342</f>
        <v>0</v>
      </c>
      <c r="P311" s="1023">
        <f t="shared" si="331"/>
        <v>0</v>
      </c>
      <c r="Q311" s="836">
        <f t="shared" si="331"/>
        <v>80.819999999999993</v>
      </c>
      <c r="R311" s="1005">
        <f t="shared" si="331"/>
        <v>72</v>
      </c>
      <c r="S311" s="836">
        <f t="shared" si="331"/>
        <v>0</v>
      </c>
      <c r="T311" s="1024">
        <f t="shared" si="331"/>
        <v>0</v>
      </c>
      <c r="U311" s="836">
        <f t="shared" si="325"/>
        <v>80.819999999999993</v>
      </c>
      <c r="V311" s="1005">
        <f t="shared" si="326"/>
        <v>72</v>
      </c>
      <c r="W311" s="836">
        <f t="shared" si="327"/>
        <v>80.819999999999993</v>
      </c>
      <c r="X311" s="916">
        <f t="shared" si="328"/>
        <v>72</v>
      </c>
      <c r="Y311" s="873">
        <f t="shared" si="305"/>
        <v>80.819999999999993</v>
      </c>
      <c r="Z311" s="874">
        <f t="shared" si="306"/>
        <v>72</v>
      </c>
      <c r="AB311" s="891" t="s">
        <v>64</v>
      </c>
      <c r="AC311" s="711"/>
      <c r="AD311" s="1098"/>
      <c r="AE311" s="860">
        <f>E298+K301</f>
        <v>28.75</v>
      </c>
      <c r="AF311" s="1004">
        <f>F298+L301</f>
        <v>23</v>
      </c>
      <c r="AG311" s="860"/>
      <c r="AH311" s="1022"/>
      <c r="AI311" s="860">
        <f t="shared" si="329"/>
        <v>28.75</v>
      </c>
      <c r="AJ311" s="1005">
        <f t="shared" si="329"/>
        <v>23</v>
      </c>
      <c r="AK311" s="860">
        <f t="shared" si="329"/>
        <v>28.75</v>
      </c>
      <c r="AL311" s="916">
        <f t="shared" si="329"/>
        <v>23</v>
      </c>
      <c r="AM311" s="1071">
        <f t="shared" si="315"/>
        <v>28.75</v>
      </c>
      <c r="AN311" s="1082">
        <f t="shared" si="313"/>
        <v>23</v>
      </c>
      <c r="AQ311" s="205"/>
      <c r="AX311" s="11"/>
      <c r="AY311" s="11"/>
      <c r="AZ311" s="11"/>
      <c r="BA311" s="11"/>
      <c r="BB311" s="11"/>
      <c r="BC311" s="11"/>
    </row>
    <row r="312" spans="1:55" ht="15.75" thickBot="1">
      <c r="A312" s="1629" t="s">
        <v>584</v>
      </c>
      <c r="B312" s="258" t="s">
        <v>577</v>
      </c>
      <c r="C312" s="164">
        <v>180</v>
      </c>
      <c r="D312" s="2724" t="s">
        <v>88</v>
      </c>
      <c r="E312" s="156" t="s">
        <v>89</v>
      </c>
      <c r="F312" s="1633" t="s">
        <v>90</v>
      </c>
      <c r="G312" s="2725" t="s">
        <v>88</v>
      </c>
      <c r="H312" s="156" t="s">
        <v>89</v>
      </c>
      <c r="I312" s="2701" t="s">
        <v>90</v>
      </c>
      <c r="J312" s="2725" t="s">
        <v>88</v>
      </c>
      <c r="K312" s="156" t="s">
        <v>89</v>
      </c>
      <c r="L312" s="2701" t="s">
        <v>90</v>
      </c>
      <c r="M312" s="87"/>
      <c r="N312" s="872" t="s">
        <v>106</v>
      </c>
      <c r="O312" s="836"/>
      <c r="P312" s="829"/>
      <c r="Q312" s="839"/>
      <c r="R312" s="916"/>
      <c r="S312" s="836"/>
      <c r="T312" s="1019"/>
      <c r="U312" s="836">
        <f t="shared" si="325"/>
        <v>0</v>
      </c>
      <c r="V312" s="1005">
        <f t="shared" si="326"/>
        <v>0</v>
      </c>
      <c r="W312" s="836">
        <f t="shared" si="327"/>
        <v>0</v>
      </c>
      <c r="X312" s="916">
        <f t="shared" si="328"/>
        <v>0</v>
      </c>
      <c r="Y312" s="873">
        <f t="shared" si="305"/>
        <v>0</v>
      </c>
      <c r="Z312" s="874">
        <f t="shared" si="306"/>
        <v>0</v>
      </c>
      <c r="AB312" s="891" t="s">
        <v>69</v>
      </c>
      <c r="AC312" s="711"/>
      <c r="AD312" s="1096"/>
      <c r="AE312" s="860"/>
      <c r="AF312" s="1004"/>
      <c r="AG312" s="860"/>
      <c r="AH312" s="1022"/>
      <c r="AI312" s="860">
        <f t="shared" si="329"/>
        <v>0</v>
      </c>
      <c r="AJ312" s="1005">
        <f t="shared" si="329"/>
        <v>0</v>
      </c>
      <c r="AK312" s="860">
        <f t="shared" si="329"/>
        <v>0</v>
      </c>
      <c r="AL312" s="916">
        <f t="shared" si="329"/>
        <v>0</v>
      </c>
      <c r="AM312" s="1071">
        <f t="shared" si="315"/>
        <v>0</v>
      </c>
      <c r="AN312" s="1082">
        <f t="shared" si="313"/>
        <v>0</v>
      </c>
      <c r="AQ312" s="205"/>
      <c r="AX312" s="11"/>
      <c r="AY312" s="11"/>
      <c r="AZ312" s="11"/>
      <c r="BA312" s="11"/>
      <c r="BB312" s="11"/>
      <c r="BC312" s="11"/>
    </row>
    <row r="313" spans="1:55">
      <c r="A313" s="2982" t="s">
        <v>380</v>
      </c>
      <c r="B313" s="258" t="s">
        <v>819</v>
      </c>
      <c r="C313" s="164">
        <v>10</v>
      </c>
      <c r="D313" s="2983" t="s">
        <v>787</v>
      </c>
      <c r="E313" s="125">
        <v>10.4</v>
      </c>
      <c r="F313" s="1680">
        <v>10</v>
      </c>
      <c r="G313" s="2984" t="s">
        <v>789</v>
      </c>
      <c r="H313" s="2638">
        <v>143</v>
      </c>
      <c r="I313" s="2985">
        <v>100</v>
      </c>
      <c r="J313" s="126" t="s">
        <v>83</v>
      </c>
      <c r="K313" s="125">
        <v>0.5</v>
      </c>
      <c r="L313" s="1153">
        <v>0.5</v>
      </c>
      <c r="M313" s="87"/>
      <c r="N313" s="872" t="s">
        <v>62</v>
      </c>
      <c r="O313" s="836"/>
      <c r="P313" s="829"/>
      <c r="Q313" s="836"/>
      <c r="R313" s="916"/>
      <c r="S313" s="836"/>
      <c r="T313" s="1019"/>
      <c r="U313" s="836">
        <f t="shared" si="325"/>
        <v>0</v>
      </c>
      <c r="V313" s="1005">
        <f t="shared" si="326"/>
        <v>0</v>
      </c>
      <c r="W313" s="836">
        <f t="shared" si="327"/>
        <v>0</v>
      </c>
      <c r="X313" s="916">
        <f t="shared" si="328"/>
        <v>0</v>
      </c>
      <c r="Y313" s="873">
        <f t="shared" si="305"/>
        <v>0</v>
      </c>
      <c r="Z313" s="874">
        <f t="shared" si="306"/>
        <v>0</v>
      </c>
      <c r="AB313" s="891" t="s">
        <v>113</v>
      </c>
      <c r="AC313" s="711"/>
      <c r="AD313" s="1099"/>
      <c r="AE313" s="860"/>
      <c r="AF313" s="1004"/>
      <c r="AG313" s="860"/>
      <c r="AH313" s="1022"/>
      <c r="AI313" s="860">
        <f t="shared" si="329"/>
        <v>0</v>
      </c>
      <c r="AJ313" s="1005">
        <f t="shared" si="329"/>
        <v>0</v>
      </c>
      <c r="AK313" s="860">
        <f t="shared" si="329"/>
        <v>0</v>
      </c>
      <c r="AL313" s="916">
        <f t="shared" si="329"/>
        <v>0</v>
      </c>
      <c r="AM313" s="1071">
        <f t="shared" si="315"/>
        <v>0</v>
      </c>
      <c r="AN313" s="1082">
        <f t="shared" si="313"/>
        <v>0</v>
      </c>
      <c r="AQ313" s="205"/>
      <c r="AX313" s="11"/>
      <c r="AY313" s="11"/>
      <c r="AZ313" s="11"/>
      <c r="BA313" s="11"/>
      <c r="BB313" s="11"/>
      <c r="BC313" s="11"/>
    </row>
    <row r="314" spans="1:55" ht="12.75" customHeight="1" thickBot="1">
      <c r="A314" s="525"/>
      <c r="B314" s="3349" t="s">
        <v>820</v>
      </c>
      <c r="C314" s="2213">
        <v>25</v>
      </c>
      <c r="D314" s="2715" t="s">
        <v>10</v>
      </c>
      <c r="E314" s="2986">
        <v>25</v>
      </c>
      <c r="F314" s="1489">
        <v>25</v>
      </c>
      <c r="G314" s="2705"/>
      <c r="H314" s="2706"/>
      <c r="I314" s="2707"/>
      <c r="J314" s="184" t="s">
        <v>76</v>
      </c>
      <c r="K314" s="2883">
        <v>59.4</v>
      </c>
      <c r="L314" s="1219"/>
      <c r="M314" s="87"/>
      <c r="N314" s="872" t="s">
        <v>57</v>
      </c>
      <c r="O314" s="839">
        <f>E289+K291</f>
        <v>255.2</v>
      </c>
      <c r="P314" s="1023">
        <f>F289+L291</f>
        <v>255.2</v>
      </c>
      <c r="Q314" s="839">
        <f>E308</f>
        <v>16.7</v>
      </c>
      <c r="R314" s="1194">
        <f>F308</f>
        <v>16.7</v>
      </c>
      <c r="S314" s="836"/>
      <c r="T314" s="1027"/>
      <c r="U314" s="836">
        <f t="shared" si="325"/>
        <v>271.89999999999998</v>
      </c>
      <c r="V314" s="1005">
        <f t="shared" si="326"/>
        <v>271.89999999999998</v>
      </c>
      <c r="W314" s="836">
        <f t="shared" si="327"/>
        <v>16.7</v>
      </c>
      <c r="X314" s="916">
        <f t="shared" si="328"/>
        <v>16.7</v>
      </c>
      <c r="Y314" s="873">
        <f t="shared" si="305"/>
        <v>271.89999999999998</v>
      </c>
      <c r="Z314" s="874">
        <f t="shared" si="306"/>
        <v>271.89999999999998</v>
      </c>
      <c r="AB314" s="891" t="s">
        <v>111</v>
      </c>
      <c r="AC314" s="711"/>
      <c r="AD314" s="1100"/>
      <c r="AE314" s="860"/>
      <c r="AF314" s="1004"/>
      <c r="AG314" s="860"/>
      <c r="AH314" s="1022"/>
      <c r="AI314" s="860">
        <f t="shared" si="329"/>
        <v>0</v>
      </c>
      <c r="AJ314" s="1005">
        <f t="shared" si="329"/>
        <v>0</v>
      </c>
      <c r="AK314" s="860">
        <f t="shared" si="329"/>
        <v>0</v>
      </c>
      <c r="AL314" s="916">
        <f t="shared" si="329"/>
        <v>0</v>
      </c>
      <c r="AM314" s="1071">
        <f t="shared" si="315"/>
        <v>0</v>
      </c>
      <c r="AN314" s="1082">
        <f t="shared" si="313"/>
        <v>0</v>
      </c>
      <c r="AQ314" s="205"/>
      <c r="AX314" s="11"/>
      <c r="AY314" s="11"/>
      <c r="AZ314" s="11"/>
      <c r="BA314" s="11"/>
      <c r="BB314" s="11"/>
      <c r="BC314" s="11"/>
    </row>
    <row r="315" spans="1:55" ht="15.75" thickBot="1">
      <c r="A315" s="2396" t="s">
        <v>9</v>
      </c>
      <c r="B315" s="3350" t="s">
        <v>501</v>
      </c>
      <c r="C315" s="1556">
        <v>10</v>
      </c>
      <c r="D315" s="87"/>
      <c r="E315" s="87"/>
      <c r="F315" s="87"/>
      <c r="G315" s="2371" t="s">
        <v>501</v>
      </c>
      <c r="H315" s="1190"/>
      <c r="I315" s="1191"/>
      <c r="J315" s="1630" t="s">
        <v>608</v>
      </c>
      <c r="K315" s="1631"/>
      <c r="L315" s="1632"/>
      <c r="M315" s="87"/>
      <c r="N315" s="872" t="s">
        <v>121</v>
      </c>
      <c r="O315" s="836"/>
      <c r="P315" s="829"/>
      <c r="Q315" s="836"/>
      <c r="R315" s="916"/>
      <c r="S315" s="836"/>
      <c r="T315" s="1019"/>
      <c r="U315" s="836">
        <f t="shared" si="325"/>
        <v>0</v>
      </c>
      <c r="V315" s="1005">
        <f t="shared" si="326"/>
        <v>0</v>
      </c>
      <c r="W315" s="836">
        <f t="shared" si="327"/>
        <v>0</v>
      </c>
      <c r="X315" s="916">
        <f t="shared" si="328"/>
        <v>0</v>
      </c>
      <c r="Y315" s="873">
        <f t="shared" si="305"/>
        <v>0</v>
      </c>
      <c r="Z315" s="881">
        <f t="shared" si="306"/>
        <v>0</v>
      </c>
      <c r="AB315" s="2262" t="s">
        <v>503</v>
      </c>
      <c r="AC315" s="858"/>
      <c r="AD315" s="1101"/>
      <c r="AE315" s="1354">
        <f>K302</f>
        <v>8.85</v>
      </c>
      <c r="AF315" s="1006">
        <f>L302</f>
        <v>6.6</v>
      </c>
      <c r="AG315" s="861"/>
      <c r="AH315" s="1103"/>
      <c r="AI315" s="861">
        <f t="shared" si="329"/>
        <v>8.85</v>
      </c>
      <c r="AJ315" s="1007">
        <f t="shared" si="329"/>
        <v>6.6</v>
      </c>
      <c r="AK315" s="861">
        <f t="shared" si="329"/>
        <v>8.85</v>
      </c>
      <c r="AL315" s="825">
        <f t="shared" si="329"/>
        <v>6.6</v>
      </c>
      <c r="AM315" s="1373">
        <f t="shared" si="315"/>
        <v>8.85</v>
      </c>
      <c r="AN315" s="1359">
        <f t="shared" si="313"/>
        <v>6.6</v>
      </c>
      <c r="AQ315" s="1422"/>
      <c r="AW315" s="11"/>
      <c r="AX315" s="11"/>
      <c r="AY315" s="11"/>
      <c r="AZ315" s="11"/>
      <c r="BA315" s="11"/>
      <c r="BB315" s="11"/>
      <c r="BC315" s="11"/>
    </row>
    <row r="316" spans="1:55" ht="14.25" customHeight="1" thickBot="1">
      <c r="A316" s="1655"/>
      <c r="B316" s="2713" t="s">
        <v>1019</v>
      </c>
      <c r="C316" s="1647"/>
      <c r="D316" s="101"/>
      <c r="E316" s="87"/>
      <c r="F316" s="97"/>
      <c r="G316" s="2725" t="s">
        <v>88</v>
      </c>
      <c r="H316" s="156" t="s">
        <v>89</v>
      </c>
      <c r="I316" s="2701" t="s">
        <v>90</v>
      </c>
      <c r="J316" s="184" t="s">
        <v>388</v>
      </c>
      <c r="K316" s="224">
        <v>11.445</v>
      </c>
      <c r="L316" s="226">
        <v>10.5</v>
      </c>
      <c r="M316" s="87"/>
      <c r="N316" s="872" t="s">
        <v>61</v>
      </c>
      <c r="O316" s="836"/>
      <c r="P316" s="829"/>
      <c r="Q316" s="836"/>
      <c r="R316" s="916"/>
      <c r="S316" s="836"/>
      <c r="T316" s="1019"/>
      <c r="U316" s="836">
        <f t="shared" si="325"/>
        <v>0</v>
      </c>
      <c r="V316" s="1005">
        <f t="shared" si="326"/>
        <v>0</v>
      </c>
      <c r="W316" s="836">
        <f t="shared" si="327"/>
        <v>0</v>
      </c>
      <c r="X316" s="916">
        <f t="shared" si="328"/>
        <v>0</v>
      </c>
      <c r="Y316" s="873">
        <f t="shared" si="305"/>
        <v>0</v>
      </c>
      <c r="Z316" s="881">
        <f t="shared" si="306"/>
        <v>0</v>
      </c>
      <c r="AB316" s="1352" t="s">
        <v>410</v>
      </c>
      <c r="AC316" s="1378">
        <f t="shared" ref="AC316:AG316" si="332">SUM(AC303:AC315)</f>
        <v>123.52</v>
      </c>
      <c r="AD316" s="1379">
        <f t="shared" si="332"/>
        <v>80</v>
      </c>
      <c r="AE316" s="1380">
        <f t="shared" si="332"/>
        <v>67.41</v>
      </c>
      <c r="AF316" s="1381">
        <f t="shared" si="332"/>
        <v>53.500000000000007</v>
      </c>
      <c r="AG316" s="1382">
        <f t="shared" si="332"/>
        <v>0</v>
      </c>
      <c r="AH316" s="1355">
        <f>SUM(AH303:AH315)</f>
        <v>0</v>
      </c>
      <c r="AI316" s="1371">
        <f t="shared" si="329"/>
        <v>190.93</v>
      </c>
      <c r="AJ316" s="2263">
        <f t="shared" si="329"/>
        <v>133.5</v>
      </c>
      <c r="AK316" s="1371">
        <f t="shared" si="329"/>
        <v>67.41</v>
      </c>
      <c r="AL316" s="2264">
        <f t="shared" si="329"/>
        <v>53.500000000000007</v>
      </c>
      <c r="AM316" s="1386">
        <f t="shared" si="315"/>
        <v>190.93</v>
      </c>
      <c r="AN316" s="1083">
        <f t="shared" si="313"/>
        <v>133.5</v>
      </c>
      <c r="AQ316" s="198"/>
    </row>
    <row r="317" spans="1:55" ht="14.25" customHeight="1">
      <c r="A317" s="1640" t="s">
        <v>352</v>
      </c>
      <c r="B317" s="240" t="s">
        <v>1010</v>
      </c>
      <c r="C317" s="229">
        <v>100</v>
      </c>
      <c r="D317" s="101"/>
      <c r="E317" s="87"/>
      <c r="F317" s="97"/>
      <c r="G317" s="2713" t="s">
        <v>790</v>
      </c>
      <c r="H317" s="125">
        <v>10</v>
      </c>
      <c r="I317" s="1680">
        <v>10</v>
      </c>
      <c r="J317" s="2886" t="s">
        <v>367</v>
      </c>
      <c r="K317" s="224">
        <v>6.3</v>
      </c>
      <c r="L317" s="1207">
        <v>6.3</v>
      </c>
      <c r="M317" s="87"/>
      <c r="N317" s="872" t="s">
        <v>334</v>
      </c>
      <c r="O317" s="836"/>
      <c r="P317" s="829"/>
      <c r="Q317" s="836"/>
      <c r="R317" s="916"/>
      <c r="S317" s="836">
        <f>E313</f>
        <v>10.4</v>
      </c>
      <c r="T317" s="1019">
        <f>F313</f>
        <v>10</v>
      </c>
      <c r="U317" s="836">
        <f t="shared" si="325"/>
        <v>0</v>
      </c>
      <c r="V317" s="1005">
        <f t="shared" si="326"/>
        <v>0</v>
      </c>
      <c r="W317" s="836">
        <f t="shared" si="327"/>
        <v>10.4</v>
      </c>
      <c r="X317" s="916">
        <f t="shared" si="328"/>
        <v>10</v>
      </c>
      <c r="Y317" s="873">
        <f t="shared" si="305"/>
        <v>10.4</v>
      </c>
      <c r="Z317" s="881">
        <f t="shared" si="306"/>
        <v>10</v>
      </c>
      <c r="AB317" s="1330" t="s">
        <v>426</v>
      </c>
      <c r="AC317" s="1327"/>
      <c r="AD317" s="1331"/>
      <c r="AE317" s="1332"/>
      <c r="AF317" s="1333"/>
      <c r="AG317" s="1332"/>
      <c r="AH317" s="1334"/>
      <c r="AQ317" s="101"/>
    </row>
    <row r="318" spans="1:55" ht="15.75" thickBot="1">
      <c r="A318" s="1223" t="s">
        <v>293</v>
      </c>
      <c r="B318" s="1224"/>
      <c r="C318" s="1773">
        <f>SUM(C312:C317)</f>
        <v>325</v>
      </c>
      <c r="D318" s="1212"/>
      <c r="E318" s="1212"/>
      <c r="F318" s="2755"/>
      <c r="G318" s="1210"/>
      <c r="H318" s="1212"/>
      <c r="I318" s="2755"/>
      <c r="J318" s="2761" t="s">
        <v>76</v>
      </c>
      <c r="K318" s="1213">
        <v>130</v>
      </c>
      <c r="L318" s="2800">
        <v>130</v>
      </c>
      <c r="M318" s="87"/>
      <c r="N318" s="872" t="s">
        <v>63</v>
      </c>
      <c r="O318" s="836"/>
      <c r="P318" s="829"/>
      <c r="Q318" s="836"/>
      <c r="R318" s="916"/>
      <c r="S318" s="836"/>
      <c r="T318" s="1019"/>
      <c r="U318" s="836">
        <f t="shared" si="325"/>
        <v>0</v>
      </c>
      <c r="V318" s="1005">
        <f t="shared" si="326"/>
        <v>0</v>
      </c>
      <c r="W318" s="836">
        <f t="shared" si="327"/>
        <v>0</v>
      </c>
      <c r="X318" s="916">
        <f t="shared" si="328"/>
        <v>0</v>
      </c>
      <c r="Y318" s="873">
        <f t="shared" si="305"/>
        <v>0</v>
      </c>
      <c r="Z318" s="881">
        <f t="shared" si="306"/>
        <v>0</v>
      </c>
      <c r="AB318" s="891" t="s">
        <v>114</v>
      </c>
      <c r="AC318" s="711"/>
      <c r="AD318" s="1096"/>
      <c r="AE318" s="860"/>
      <c r="AF318" s="1004"/>
      <c r="AG318" s="860"/>
      <c r="AH318" s="1022"/>
      <c r="AI318" s="860">
        <f t="shared" ref="AI318:AL323" si="333">AC318+AE318</f>
        <v>0</v>
      </c>
      <c r="AJ318" s="1005">
        <f t="shared" si="333"/>
        <v>0</v>
      </c>
      <c r="AK318" s="860">
        <f t="shared" si="333"/>
        <v>0</v>
      </c>
      <c r="AL318" s="916">
        <f t="shared" si="333"/>
        <v>0</v>
      </c>
      <c r="AM318" s="1071">
        <f t="shared" ref="AM318:AN326" si="334">AC318+AE318+AG318</f>
        <v>0</v>
      </c>
      <c r="AN318" s="1082">
        <f t="shared" si="334"/>
        <v>0</v>
      </c>
      <c r="AQ318" s="205"/>
    </row>
    <row r="319" spans="1:55" ht="15" customHeight="1">
      <c r="A319" s="1616"/>
      <c r="B319" s="87"/>
      <c r="C319" s="91"/>
      <c r="D319" s="87"/>
      <c r="E319" s="87"/>
      <c r="F319" s="87"/>
      <c r="G319" s="87"/>
      <c r="H319" s="87"/>
      <c r="I319" s="87"/>
      <c r="J319" s="96"/>
      <c r="K319" s="95"/>
      <c r="L319" s="132"/>
      <c r="M319" s="1050"/>
      <c r="N319" s="872" t="s">
        <v>77</v>
      </c>
      <c r="O319" s="1105">
        <f>E290+E294+H290</f>
        <v>6.1000000000000005</v>
      </c>
      <c r="P319" s="1023">
        <f>F290+F294+I290</f>
        <v>6.1000000000000005</v>
      </c>
      <c r="Q319" s="836">
        <f>E300+E306+K304</f>
        <v>17.3</v>
      </c>
      <c r="R319" s="1005">
        <f>F300+F306+L304</f>
        <v>17.3</v>
      </c>
      <c r="S319" s="836"/>
      <c r="T319" s="1024"/>
      <c r="U319" s="836">
        <f t="shared" si="325"/>
        <v>23.400000000000002</v>
      </c>
      <c r="V319" s="1005">
        <f t="shared" si="326"/>
        <v>23.400000000000002</v>
      </c>
      <c r="W319" s="836">
        <f t="shared" si="327"/>
        <v>17.3</v>
      </c>
      <c r="X319" s="916">
        <f t="shared" si="328"/>
        <v>17.3</v>
      </c>
      <c r="Y319" s="873">
        <f t="shared" si="305"/>
        <v>23.400000000000002</v>
      </c>
      <c r="Z319" s="881">
        <f t="shared" si="306"/>
        <v>23.400000000000002</v>
      </c>
      <c r="AB319" s="891" t="s">
        <v>112</v>
      </c>
      <c r="AC319" s="711"/>
      <c r="AD319" s="1096"/>
      <c r="AE319" s="860">
        <f>H306</f>
        <v>69.42</v>
      </c>
      <c r="AF319" s="1004">
        <f>I306</f>
        <v>48.6</v>
      </c>
      <c r="AG319" s="860"/>
      <c r="AH319" s="1022"/>
      <c r="AI319" s="860">
        <f t="shared" si="333"/>
        <v>69.42</v>
      </c>
      <c r="AJ319" s="1005">
        <f t="shared" si="333"/>
        <v>48.6</v>
      </c>
      <c r="AK319" s="860">
        <f t="shared" si="333"/>
        <v>69.42</v>
      </c>
      <c r="AL319" s="916">
        <f t="shared" si="333"/>
        <v>48.6</v>
      </c>
      <c r="AM319" s="1071">
        <f t="shared" si="334"/>
        <v>69.42</v>
      </c>
      <c r="AN319" s="1082">
        <f t="shared" si="334"/>
        <v>48.6</v>
      </c>
      <c r="AQ319" s="205"/>
    </row>
    <row r="320" spans="1:55">
      <c r="A320" s="2790"/>
      <c r="B320" s="1503"/>
      <c r="C320" s="93"/>
      <c r="D320" s="87"/>
      <c r="E320" s="87"/>
      <c r="F320" s="87"/>
      <c r="G320" s="102"/>
      <c r="H320" s="95"/>
      <c r="I320" s="132"/>
      <c r="J320" s="96"/>
      <c r="K320" s="95"/>
      <c r="L320" s="132"/>
      <c r="M320" s="87"/>
      <c r="N320" s="872" t="s">
        <v>81</v>
      </c>
      <c r="O320" s="836"/>
      <c r="P320" s="829"/>
      <c r="Q320" s="1105">
        <f>H301+H309</f>
        <v>6.6</v>
      </c>
      <c r="R320" s="1005">
        <f>I301+I309</f>
        <v>6.6</v>
      </c>
      <c r="S320" s="836"/>
      <c r="T320" s="1019"/>
      <c r="U320" s="836">
        <f t="shared" si="325"/>
        <v>6.6</v>
      </c>
      <c r="V320" s="1005">
        <f t="shared" si="326"/>
        <v>6.6</v>
      </c>
      <c r="W320" s="836">
        <f t="shared" si="327"/>
        <v>6.6</v>
      </c>
      <c r="X320" s="916">
        <f t="shared" si="328"/>
        <v>6.6</v>
      </c>
      <c r="Y320" s="873">
        <f t="shared" si="305"/>
        <v>6.6</v>
      </c>
      <c r="Z320" s="881">
        <f t="shared" si="306"/>
        <v>6.6</v>
      </c>
      <c r="AB320" s="891" t="s">
        <v>110</v>
      </c>
      <c r="AC320" s="711"/>
      <c r="AD320" s="1099"/>
      <c r="AE320" s="860"/>
      <c r="AF320" s="1004"/>
      <c r="AG320" s="860"/>
      <c r="AH320" s="1022"/>
      <c r="AI320" s="860">
        <f t="shared" si="333"/>
        <v>0</v>
      </c>
      <c r="AJ320" s="1005">
        <f t="shared" si="333"/>
        <v>0</v>
      </c>
      <c r="AK320" s="860">
        <f t="shared" si="333"/>
        <v>0</v>
      </c>
      <c r="AL320" s="916">
        <f t="shared" si="333"/>
        <v>0</v>
      </c>
      <c r="AM320" s="1071">
        <f t="shared" si="334"/>
        <v>0</v>
      </c>
      <c r="AN320" s="1082">
        <f t="shared" si="334"/>
        <v>0</v>
      </c>
      <c r="AQ320" s="205"/>
    </row>
    <row r="321" spans="1:48">
      <c r="A321" s="530"/>
      <c r="B321" s="1503"/>
      <c r="C321" s="101"/>
      <c r="D321" s="87"/>
      <c r="E321" s="87"/>
      <c r="F321" s="87"/>
      <c r="G321" s="101"/>
      <c r="H321" s="101"/>
      <c r="I321" s="101"/>
      <c r="J321" s="96"/>
      <c r="K321" s="95"/>
      <c r="L321" s="132"/>
      <c r="M321" s="87"/>
      <c r="N321" s="575" t="s">
        <v>125</v>
      </c>
      <c r="O321" s="1166">
        <f>P321/1000/0.04</f>
        <v>2.2999999999999998</v>
      </c>
      <c r="P321" s="1023">
        <f>F288</f>
        <v>92</v>
      </c>
      <c r="Q321" s="1166">
        <f>R321/1000/0.04</f>
        <v>0.23749999999999999</v>
      </c>
      <c r="R321" s="1005">
        <f>F307+I299</f>
        <v>9.5</v>
      </c>
      <c r="S321" s="1166">
        <f>T321/1000/0.04</f>
        <v>0</v>
      </c>
      <c r="T321" s="1024"/>
      <c r="U321" s="836">
        <f t="shared" si="325"/>
        <v>2.5374999999999996</v>
      </c>
      <c r="V321" s="1005">
        <f t="shared" si="326"/>
        <v>101.5</v>
      </c>
      <c r="W321" s="836">
        <f t="shared" si="327"/>
        <v>0.23749999999999999</v>
      </c>
      <c r="X321" s="916">
        <f t="shared" si="328"/>
        <v>9.5</v>
      </c>
      <c r="Y321" s="873">
        <f t="shared" si="305"/>
        <v>2.5374999999999996</v>
      </c>
      <c r="Z321" s="881">
        <f t="shared" si="306"/>
        <v>101.5</v>
      </c>
      <c r="AB321" s="891" t="s">
        <v>322</v>
      </c>
      <c r="AC321" s="711"/>
      <c r="AD321" s="1100"/>
      <c r="AE321" s="860"/>
      <c r="AF321" s="1004"/>
      <c r="AG321" s="860"/>
      <c r="AH321" s="1022"/>
      <c r="AI321" s="860">
        <f t="shared" si="333"/>
        <v>0</v>
      </c>
      <c r="AJ321" s="1005">
        <f t="shared" si="333"/>
        <v>0</v>
      </c>
      <c r="AK321" s="860">
        <f t="shared" si="333"/>
        <v>0</v>
      </c>
      <c r="AL321" s="916">
        <f t="shared" si="333"/>
        <v>0</v>
      </c>
      <c r="AM321" s="1071">
        <f t="shared" si="334"/>
        <v>0</v>
      </c>
      <c r="AN321" s="1082">
        <f t="shared" si="334"/>
        <v>0</v>
      </c>
      <c r="AQ321" s="205"/>
    </row>
    <row r="322" spans="1:48" ht="13.5" customHeight="1" thickBot="1">
      <c r="A322" s="530"/>
      <c r="B322" s="1503"/>
      <c r="C322" s="93"/>
      <c r="D322" s="87"/>
      <c r="E322" s="87"/>
      <c r="F322" s="87"/>
      <c r="G322" s="211"/>
      <c r="H322" s="191"/>
      <c r="I322" s="192"/>
      <c r="J322" s="96"/>
      <c r="K322" s="95"/>
      <c r="L322" s="132"/>
      <c r="M322" s="87"/>
      <c r="N322" s="872" t="s">
        <v>48</v>
      </c>
      <c r="O322" s="836">
        <f>K290</f>
        <v>7</v>
      </c>
      <c r="P322" s="1025">
        <f>L290</f>
        <v>7</v>
      </c>
      <c r="Q322" s="836">
        <f>H308</f>
        <v>3</v>
      </c>
      <c r="R322" s="1194">
        <f>I308</f>
        <v>3</v>
      </c>
      <c r="S322" s="836">
        <f>K317</f>
        <v>6.3</v>
      </c>
      <c r="T322" s="1024">
        <f>L317</f>
        <v>6.3</v>
      </c>
      <c r="U322" s="836">
        <f t="shared" si="325"/>
        <v>10</v>
      </c>
      <c r="V322" s="1005">
        <f t="shared" si="326"/>
        <v>10</v>
      </c>
      <c r="W322" s="836">
        <f t="shared" si="327"/>
        <v>9.3000000000000007</v>
      </c>
      <c r="X322" s="916">
        <f t="shared" si="328"/>
        <v>9.3000000000000007</v>
      </c>
      <c r="Y322" s="873">
        <f t="shared" si="305"/>
        <v>16.3</v>
      </c>
      <c r="Z322" s="881">
        <f t="shared" si="306"/>
        <v>16.3</v>
      </c>
      <c r="AB322" s="2262"/>
      <c r="AC322" s="858"/>
      <c r="AD322" s="1353"/>
      <c r="AE322" s="1354"/>
      <c r="AF322" s="1006"/>
      <c r="AG322" s="861"/>
      <c r="AH322" s="1103"/>
      <c r="AI322" s="861">
        <f t="shared" si="333"/>
        <v>0</v>
      </c>
      <c r="AJ322" s="1007">
        <f t="shared" si="333"/>
        <v>0</v>
      </c>
      <c r="AK322" s="861">
        <f t="shared" si="333"/>
        <v>0</v>
      </c>
      <c r="AL322" s="825">
        <f t="shared" si="333"/>
        <v>0</v>
      </c>
      <c r="AM322" s="1373">
        <f t="shared" si="334"/>
        <v>0</v>
      </c>
      <c r="AN322" s="1359">
        <f t="shared" si="334"/>
        <v>0</v>
      </c>
      <c r="AQ322" s="106"/>
    </row>
    <row r="323" spans="1:48" ht="15.75" thickBot="1">
      <c r="A323" s="101"/>
      <c r="B323" s="108"/>
      <c r="C323" s="101"/>
      <c r="D323" s="87"/>
      <c r="E323" s="87"/>
      <c r="F323" s="87"/>
      <c r="G323" s="96"/>
      <c r="H323" s="95"/>
      <c r="I323" s="138"/>
      <c r="J323" s="101"/>
      <c r="K323" s="101"/>
      <c r="L323" s="101"/>
      <c r="M323" s="87"/>
      <c r="N323" s="872" t="s">
        <v>859</v>
      </c>
      <c r="O323" s="836"/>
      <c r="P323" s="829"/>
      <c r="Q323" s="836"/>
      <c r="R323" s="916"/>
      <c r="S323" s="836">
        <f>C315</f>
        <v>10</v>
      </c>
      <c r="T323" s="1019">
        <f>C315</f>
        <v>10</v>
      </c>
      <c r="U323" s="836">
        <f t="shared" si="325"/>
        <v>0</v>
      </c>
      <c r="V323" s="1005">
        <f t="shared" si="326"/>
        <v>0</v>
      </c>
      <c r="W323" s="836">
        <f t="shared" si="327"/>
        <v>10</v>
      </c>
      <c r="X323" s="916">
        <f t="shared" si="328"/>
        <v>10</v>
      </c>
      <c r="Y323" s="873">
        <f t="shared" si="305"/>
        <v>10</v>
      </c>
      <c r="Z323" s="881">
        <f t="shared" si="306"/>
        <v>10</v>
      </c>
      <c r="AB323" s="1352" t="s">
        <v>411</v>
      </c>
      <c r="AC323" s="2265">
        <f t="shared" ref="AC323:AH323" si="335">SUM(AC318:AC322)</f>
        <v>0</v>
      </c>
      <c r="AD323" s="1355">
        <f t="shared" si="335"/>
        <v>0</v>
      </c>
      <c r="AE323" s="1378">
        <f t="shared" si="335"/>
        <v>69.42</v>
      </c>
      <c r="AF323" s="1355">
        <f t="shared" si="335"/>
        <v>48.6</v>
      </c>
      <c r="AG323" s="1378">
        <f t="shared" si="335"/>
        <v>0</v>
      </c>
      <c r="AH323" s="1355">
        <f t="shared" si="335"/>
        <v>0</v>
      </c>
      <c r="AI323" s="1371">
        <f t="shared" si="333"/>
        <v>69.42</v>
      </c>
      <c r="AJ323" s="2263">
        <f t="shared" si="333"/>
        <v>48.6</v>
      </c>
      <c r="AK323" s="1371">
        <f t="shared" si="333"/>
        <v>69.42</v>
      </c>
      <c r="AL323" s="2264">
        <f t="shared" si="333"/>
        <v>48.6</v>
      </c>
      <c r="AM323" s="1386">
        <f t="shared" si="334"/>
        <v>69.42</v>
      </c>
      <c r="AN323" s="1083">
        <f t="shared" si="334"/>
        <v>48.6</v>
      </c>
      <c r="AQ323" s="198"/>
    </row>
    <row r="324" spans="1:48" ht="12" customHeight="1" thickBot="1">
      <c r="A324" s="87"/>
      <c r="B324" s="1503"/>
      <c r="C324" s="87"/>
      <c r="M324" s="87"/>
      <c r="N324" s="872" t="s">
        <v>331</v>
      </c>
      <c r="O324" s="836"/>
      <c r="P324" s="829"/>
      <c r="Q324" s="836"/>
      <c r="R324" s="916"/>
      <c r="S324" s="836">
        <f>K313</f>
        <v>0.5</v>
      </c>
      <c r="T324" s="1019">
        <f>L313</f>
        <v>0.5</v>
      </c>
      <c r="U324" s="836">
        <f t="shared" si="325"/>
        <v>0</v>
      </c>
      <c r="V324" s="1005">
        <f t="shared" si="326"/>
        <v>0</v>
      </c>
      <c r="W324" s="836">
        <f t="shared" si="327"/>
        <v>0.5</v>
      </c>
      <c r="X324" s="916">
        <f t="shared" si="328"/>
        <v>0.5</v>
      </c>
      <c r="Y324" s="873">
        <f t="shared" si="305"/>
        <v>0.5</v>
      </c>
      <c r="Z324" s="881">
        <f t="shared" si="306"/>
        <v>0.5</v>
      </c>
      <c r="AB324" s="2268" t="s">
        <v>412</v>
      </c>
      <c r="AC324" s="2269">
        <f t="shared" ref="AC324:AH324" si="336">AC316+AC323</f>
        <v>123.52</v>
      </c>
      <c r="AD324" s="2270">
        <f t="shared" si="336"/>
        <v>80</v>
      </c>
      <c r="AE324" s="2309">
        <f t="shared" si="336"/>
        <v>136.82999999999998</v>
      </c>
      <c r="AF324" s="2271">
        <f t="shared" si="336"/>
        <v>102.10000000000001</v>
      </c>
      <c r="AG324" s="2269">
        <f t="shared" si="336"/>
        <v>0</v>
      </c>
      <c r="AH324" s="2272">
        <f t="shared" si="336"/>
        <v>0</v>
      </c>
      <c r="AI324" s="2310">
        <f>AC324+AE324</f>
        <v>260.34999999999997</v>
      </c>
      <c r="AJ324" s="2274">
        <f>AD324+AF324</f>
        <v>182.10000000000002</v>
      </c>
      <c r="AK324" s="2273">
        <f t="shared" ref="AK324:AK326" si="337">AE324+AG324</f>
        <v>136.82999999999998</v>
      </c>
      <c r="AL324" s="2275">
        <f t="shared" ref="AL324" si="338">AF324+AH324</f>
        <v>102.10000000000001</v>
      </c>
      <c r="AM324" s="2310">
        <f t="shared" si="334"/>
        <v>260.34999999999997</v>
      </c>
      <c r="AN324" s="2313">
        <f t="shared" si="334"/>
        <v>182.10000000000002</v>
      </c>
      <c r="AQ324" s="121"/>
    </row>
    <row r="325" spans="1:48" ht="12" customHeight="1" thickBot="1">
      <c r="A325" s="101"/>
      <c r="B325" s="109"/>
      <c r="C325" s="101"/>
      <c r="D325" s="101"/>
      <c r="E325" s="101"/>
      <c r="F325" s="101"/>
      <c r="G325" s="101"/>
      <c r="H325" s="101"/>
      <c r="I325" s="101"/>
      <c r="J325" s="101"/>
      <c r="M325" s="87"/>
      <c r="N325" s="872" t="s">
        <v>120</v>
      </c>
      <c r="O325" s="836"/>
      <c r="P325" s="829"/>
      <c r="Q325" s="836"/>
      <c r="R325" s="916"/>
      <c r="S325" s="836"/>
      <c r="T325" s="1019"/>
      <c r="U325" s="836">
        <f t="shared" si="325"/>
        <v>0</v>
      </c>
      <c r="V325" s="1005">
        <f t="shared" si="326"/>
        <v>0</v>
      </c>
      <c r="W325" s="836">
        <f t="shared" si="327"/>
        <v>0</v>
      </c>
      <c r="X325" s="916">
        <f t="shared" si="328"/>
        <v>0</v>
      </c>
      <c r="Y325" s="873">
        <f t="shared" si="305"/>
        <v>0</v>
      </c>
      <c r="Z325" s="881">
        <f t="shared" si="306"/>
        <v>0</v>
      </c>
      <c r="AB325" s="2287" t="s">
        <v>358</v>
      </c>
      <c r="AC325" s="2183"/>
      <c r="AD325" s="2288"/>
      <c r="AE325" s="2289"/>
      <c r="AF325" s="2300"/>
      <c r="AG325" s="2301"/>
      <c r="AH325" s="2302"/>
      <c r="AI325" s="2303">
        <f>AC325+AE325</f>
        <v>0</v>
      </c>
      <c r="AJ325" s="945">
        <f>AD325+AF325</f>
        <v>0</v>
      </c>
      <c r="AK325" s="2292">
        <f t="shared" si="337"/>
        <v>0</v>
      </c>
      <c r="AL325" s="946">
        <f>AF325+AH325</f>
        <v>0</v>
      </c>
      <c r="AM325" s="2286">
        <f t="shared" si="334"/>
        <v>0</v>
      </c>
      <c r="AN325" s="900">
        <f t="shared" si="334"/>
        <v>0</v>
      </c>
      <c r="AQ325" s="93"/>
    </row>
    <row r="326" spans="1:48">
      <c r="M326" s="87"/>
      <c r="N326" s="872" t="s">
        <v>119</v>
      </c>
      <c r="O326" s="836">
        <f>K289</f>
        <v>5</v>
      </c>
      <c r="P326" s="829">
        <f>L289</f>
        <v>5</v>
      </c>
      <c r="Q326" s="836"/>
      <c r="R326" s="916"/>
      <c r="S326" s="836"/>
      <c r="T326" s="1019"/>
      <c r="U326" s="836">
        <f t="shared" si="325"/>
        <v>5</v>
      </c>
      <c r="V326" s="1005">
        <f t="shared" si="326"/>
        <v>5</v>
      </c>
      <c r="W326" s="836">
        <f t="shared" si="327"/>
        <v>0</v>
      </c>
      <c r="X326" s="916">
        <f t="shared" si="328"/>
        <v>0</v>
      </c>
      <c r="Y326" s="873">
        <f t="shared" si="305"/>
        <v>5</v>
      </c>
      <c r="Z326" s="881">
        <f t="shared" si="306"/>
        <v>5</v>
      </c>
      <c r="AB326" s="1325" t="s">
        <v>304</v>
      </c>
      <c r="AC326" s="2329"/>
      <c r="AD326" s="2314"/>
      <c r="AE326" s="2330"/>
      <c r="AF326" s="2315"/>
      <c r="AG326" s="2330"/>
      <c r="AH326" s="2316"/>
      <c r="AI326" s="2299">
        <f>AC326+AE326</f>
        <v>0</v>
      </c>
      <c r="AJ326" s="2284">
        <f t="shared" ref="AJ326" si="339">AD326+AF326</f>
        <v>0</v>
      </c>
      <c r="AK326" s="859">
        <f t="shared" si="337"/>
        <v>0</v>
      </c>
      <c r="AL326" s="2285">
        <f t="shared" ref="AL326" si="340">AF326+AH326</f>
        <v>0</v>
      </c>
      <c r="AM326" s="2286">
        <f t="shared" si="334"/>
        <v>0</v>
      </c>
      <c r="AN326" s="900">
        <f t="shared" si="334"/>
        <v>0</v>
      </c>
      <c r="AQ326" s="95"/>
    </row>
    <row r="327" spans="1:48">
      <c r="M327" s="87"/>
      <c r="N327" s="872" t="s">
        <v>72</v>
      </c>
      <c r="O327" s="836"/>
      <c r="P327" s="829"/>
      <c r="Q327" s="836"/>
      <c r="R327" s="916"/>
      <c r="S327" s="836"/>
      <c r="T327" s="1019"/>
      <c r="U327" s="836">
        <f t="shared" si="325"/>
        <v>0</v>
      </c>
      <c r="V327" s="1005">
        <f t="shared" si="326"/>
        <v>0</v>
      </c>
      <c r="W327" s="836">
        <f t="shared" si="327"/>
        <v>0</v>
      </c>
      <c r="X327" s="916">
        <f t="shared" si="328"/>
        <v>0</v>
      </c>
      <c r="Y327" s="873">
        <f t="shared" si="305"/>
        <v>0</v>
      </c>
      <c r="Z327" s="881">
        <f t="shared" si="306"/>
        <v>0</v>
      </c>
      <c r="AB327" s="917" t="s">
        <v>305</v>
      </c>
      <c r="AC327" s="986">
        <f>H294</f>
        <v>119.175</v>
      </c>
      <c r="AD327" s="2331">
        <f>I294</f>
        <v>105</v>
      </c>
      <c r="AE327" s="2332"/>
      <c r="AF327" s="2317"/>
      <c r="AG327" s="1192">
        <f>K316</f>
        <v>11.445</v>
      </c>
      <c r="AH327" s="2318">
        <f>L316</f>
        <v>10.5</v>
      </c>
      <c r="AI327" s="860">
        <f t="shared" ref="AI327:AL330" si="341">AC327+AE327</f>
        <v>119.175</v>
      </c>
      <c r="AJ327" s="922">
        <f t="shared" si="341"/>
        <v>105</v>
      </c>
      <c r="AK327" s="860">
        <f t="shared" si="341"/>
        <v>11.445</v>
      </c>
      <c r="AL327" s="923">
        <f t="shared" si="341"/>
        <v>10.5</v>
      </c>
      <c r="AM327" s="894">
        <f t="shared" ref="AM327:AM342" si="342">AC327+AE327+AG327</f>
        <v>130.62</v>
      </c>
      <c r="AN327" s="895">
        <f t="shared" ref="AN327:AN342" si="343">AD327+AF327+AH327</f>
        <v>115.5</v>
      </c>
      <c r="AQ327" s="99"/>
    </row>
    <row r="328" spans="1:48">
      <c r="M328" s="87"/>
      <c r="N328" s="408" t="s">
        <v>332</v>
      </c>
      <c r="O328" s="836">
        <f>E291</f>
        <v>0.69</v>
      </c>
      <c r="P328" s="829">
        <f>F291</f>
        <v>0.69</v>
      </c>
      <c r="Q328" s="1105">
        <f>E301+E309+H300+K305</f>
        <v>1.3220000000000001</v>
      </c>
      <c r="R328" s="1005">
        <f>F301+F309+I300+L305</f>
        <v>1.3220000000000001</v>
      </c>
      <c r="S328" s="836"/>
      <c r="T328" s="1019"/>
      <c r="U328" s="836">
        <f t="shared" si="325"/>
        <v>2.012</v>
      </c>
      <c r="V328" s="1005">
        <f t="shared" si="326"/>
        <v>2.012</v>
      </c>
      <c r="W328" s="836">
        <f t="shared" si="327"/>
        <v>1.3220000000000001</v>
      </c>
      <c r="X328" s="916">
        <f t="shared" si="328"/>
        <v>1.3220000000000001</v>
      </c>
      <c r="Y328" s="873">
        <f t="shared" si="305"/>
        <v>2.012</v>
      </c>
      <c r="Z328" s="881">
        <f t="shared" si="306"/>
        <v>2.012</v>
      </c>
      <c r="AB328" s="924" t="s">
        <v>306</v>
      </c>
      <c r="AC328" s="1156"/>
      <c r="AD328" s="2333"/>
      <c r="AE328" s="2332"/>
      <c r="AF328" s="2319"/>
      <c r="AG328" s="1192">
        <f>H313</f>
        <v>143</v>
      </c>
      <c r="AH328" s="2320">
        <f>I313</f>
        <v>100</v>
      </c>
      <c r="AI328" s="860">
        <f t="shared" si="341"/>
        <v>0</v>
      </c>
      <c r="AJ328" s="922">
        <f t="shared" si="341"/>
        <v>0</v>
      </c>
      <c r="AK328" s="860">
        <f t="shared" si="341"/>
        <v>143</v>
      </c>
      <c r="AL328" s="923">
        <f t="shared" si="341"/>
        <v>100</v>
      </c>
      <c r="AM328" s="873">
        <f t="shared" si="342"/>
        <v>143</v>
      </c>
      <c r="AN328" s="895">
        <f t="shared" si="343"/>
        <v>100</v>
      </c>
      <c r="AQ328" s="99"/>
    </row>
    <row r="329" spans="1:48">
      <c r="M329" s="87"/>
      <c r="N329" s="872" t="s">
        <v>333</v>
      </c>
      <c r="O329" s="836"/>
      <c r="P329" s="829"/>
      <c r="Q329" s="836"/>
      <c r="R329" s="916"/>
      <c r="S329" s="836"/>
      <c r="T329" s="1019"/>
      <c r="U329" s="836">
        <f t="shared" si="325"/>
        <v>0</v>
      </c>
      <c r="V329" s="1005">
        <f t="shared" si="326"/>
        <v>0</v>
      </c>
      <c r="W329" s="836">
        <f t="shared" si="327"/>
        <v>0</v>
      </c>
      <c r="X329" s="916">
        <f t="shared" si="328"/>
        <v>0</v>
      </c>
      <c r="Y329" s="873">
        <f t="shared" si="305"/>
        <v>0</v>
      </c>
      <c r="Z329" s="881">
        <f t="shared" si="306"/>
        <v>0</v>
      </c>
      <c r="AB329" s="930" t="s">
        <v>307</v>
      </c>
      <c r="AC329" s="1156"/>
      <c r="AD329" s="2333"/>
      <c r="AE329" s="2332"/>
      <c r="AF329" s="2319"/>
      <c r="AG329" s="1192"/>
      <c r="AH329" s="2320"/>
      <c r="AI329" s="860">
        <f t="shared" si="341"/>
        <v>0</v>
      </c>
      <c r="AJ329" s="922">
        <f t="shared" si="341"/>
        <v>0</v>
      </c>
      <c r="AK329" s="860">
        <f t="shared" si="341"/>
        <v>0</v>
      </c>
      <c r="AL329" s="923">
        <f t="shared" si="341"/>
        <v>0</v>
      </c>
      <c r="AM329" s="873">
        <f t="shared" si="342"/>
        <v>0</v>
      </c>
      <c r="AN329" s="895">
        <f t="shared" si="343"/>
        <v>0</v>
      </c>
      <c r="AQ329" s="99"/>
    </row>
    <row r="330" spans="1:48" ht="15.75" thickBot="1">
      <c r="M330" s="87"/>
      <c r="N330" s="845" t="s">
        <v>136</v>
      </c>
      <c r="O330" s="840">
        <f t="shared" ref="O330:T330" si="344">O331+O332+O333+O334</f>
        <v>0</v>
      </c>
      <c r="P330" s="1029">
        <f>P331+P332+P333+P334</f>
        <v>0</v>
      </c>
      <c r="Q330" s="840">
        <f t="shared" si="344"/>
        <v>8.0000000000000002E-3</v>
      </c>
      <c r="R330" s="1030">
        <f t="shared" si="344"/>
        <v>8.0000000000000002E-3</v>
      </c>
      <c r="S330" s="850">
        <f t="shared" si="344"/>
        <v>0</v>
      </c>
      <c r="T330" s="1031">
        <f t="shared" si="344"/>
        <v>0</v>
      </c>
      <c r="U330" s="1109">
        <f t="shared" ref="U330:U335" si="345">O330+Q330</f>
        <v>8.0000000000000002E-3</v>
      </c>
      <c r="V330" s="1005">
        <f t="shared" si="326"/>
        <v>8.0000000000000002E-3</v>
      </c>
      <c r="W330" s="836">
        <f t="shared" si="327"/>
        <v>8.0000000000000002E-3</v>
      </c>
      <c r="X330" s="916">
        <f t="shared" si="328"/>
        <v>8.0000000000000002E-3</v>
      </c>
      <c r="Y330" s="873">
        <f t="shared" si="305"/>
        <v>8.0000000000000002E-3</v>
      </c>
      <c r="Z330" s="881">
        <f t="shared" si="306"/>
        <v>8.0000000000000002E-3</v>
      </c>
      <c r="AB330" s="931" t="s">
        <v>308</v>
      </c>
      <c r="AC330" s="2321"/>
      <c r="AD330" s="2334"/>
      <c r="AE330" s="2335"/>
      <c r="AF330" s="2322"/>
      <c r="AG330" s="1354"/>
      <c r="AH330" s="2323"/>
      <c r="AI330" s="861">
        <f>AC330+AE330</f>
        <v>0</v>
      </c>
      <c r="AJ330" s="922">
        <f t="shared" si="341"/>
        <v>0</v>
      </c>
      <c r="AK330" s="861">
        <f t="shared" ref="AK330:AK342" si="346">AE330+AG330</f>
        <v>0</v>
      </c>
      <c r="AL330" s="923">
        <f t="shared" si="341"/>
        <v>0</v>
      </c>
      <c r="AM330" s="882">
        <f t="shared" si="342"/>
        <v>0</v>
      </c>
      <c r="AN330" s="896">
        <f t="shared" si="343"/>
        <v>0</v>
      </c>
      <c r="AQ330" s="101"/>
    </row>
    <row r="331" spans="1:48" ht="14.25" customHeight="1" thickBot="1">
      <c r="M331" s="87"/>
      <c r="N331" s="846" t="s">
        <v>134</v>
      </c>
      <c r="O331" s="841"/>
      <c r="P331" s="1032"/>
      <c r="Q331" s="841">
        <f>E302</f>
        <v>8.0000000000000002E-3</v>
      </c>
      <c r="R331" s="1033">
        <f>F302</f>
        <v>8.0000000000000002E-3</v>
      </c>
      <c r="S331" s="851"/>
      <c r="T331" s="1032"/>
      <c r="U331" s="855">
        <f t="shared" si="345"/>
        <v>8.0000000000000002E-3</v>
      </c>
      <c r="V331" s="1033">
        <f t="shared" si="326"/>
        <v>8.0000000000000002E-3</v>
      </c>
      <c r="W331" s="837">
        <f t="shared" si="327"/>
        <v>8.0000000000000002E-3</v>
      </c>
      <c r="X331" s="1033">
        <f t="shared" si="328"/>
        <v>8.0000000000000002E-3</v>
      </c>
      <c r="Y331" s="873">
        <f t="shared" si="305"/>
        <v>8.0000000000000002E-3</v>
      </c>
      <c r="Z331" s="881">
        <f t="shared" si="306"/>
        <v>8.0000000000000002E-3</v>
      </c>
      <c r="AB331" s="938" t="s">
        <v>309</v>
      </c>
      <c r="AC331" s="2324">
        <f t="shared" ref="AC331:AH331" si="347">SUM(AC326:AC330)</f>
        <v>119.175</v>
      </c>
      <c r="AD331" s="2325">
        <f t="shared" si="347"/>
        <v>105</v>
      </c>
      <c r="AE331" s="2336">
        <f t="shared" si="347"/>
        <v>0</v>
      </c>
      <c r="AF331" s="2326">
        <f t="shared" si="347"/>
        <v>0</v>
      </c>
      <c r="AG331" s="2327">
        <f t="shared" si="347"/>
        <v>154.44499999999999</v>
      </c>
      <c r="AH331" s="2328">
        <f t="shared" si="347"/>
        <v>110.5</v>
      </c>
      <c r="AI331" s="943">
        <f>AC331+AE331</f>
        <v>119.175</v>
      </c>
      <c r="AJ331" s="945">
        <f>AD331+AF331</f>
        <v>105</v>
      </c>
      <c r="AK331" s="943">
        <f t="shared" si="346"/>
        <v>154.44499999999999</v>
      </c>
      <c r="AL331" s="946">
        <f>AF331+AH331</f>
        <v>110.5</v>
      </c>
      <c r="AM331" s="897">
        <f t="shared" si="342"/>
        <v>273.62</v>
      </c>
      <c r="AN331" s="898">
        <f t="shared" si="343"/>
        <v>215.5</v>
      </c>
      <c r="AQ331" s="191"/>
      <c r="AU331" s="11"/>
      <c r="AV331" s="11"/>
    </row>
    <row r="332" spans="1:48" ht="12.75" customHeight="1">
      <c r="M332" s="87"/>
      <c r="N332" s="847" t="s">
        <v>299</v>
      </c>
      <c r="O332" s="842"/>
      <c r="P332" s="1034"/>
      <c r="Q332" s="842"/>
      <c r="R332" s="1035"/>
      <c r="S332" s="852"/>
      <c r="T332" s="1034"/>
      <c r="U332" s="855">
        <f t="shared" si="345"/>
        <v>0</v>
      </c>
      <c r="V332" s="1033">
        <f t="shared" si="326"/>
        <v>0</v>
      </c>
      <c r="W332" s="837">
        <f t="shared" si="327"/>
        <v>0</v>
      </c>
      <c r="X332" s="1033">
        <f t="shared" si="328"/>
        <v>0</v>
      </c>
      <c r="Y332" s="873">
        <f t="shared" si="305"/>
        <v>0</v>
      </c>
      <c r="Z332" s="881">
        <f t="shared" si="306"/>
        <v>0</v>
      </c>
      <c r="AB332" s="1065" t="s">
        <v>318</v>
      </c>
      <c r="AC332" s="961"/>
      <c r="AD332" s="1055"/>
      <c r="AE332" s="963"/>
      <c r="AF332" s="1058"/>
      <c r="AG332" s="961"/>
      <c r="AH332" s="1055"/>
      <c r="AI332" s="860">
        <f t="shared" ref="AI332" si="348">AC332+AE332</f>
        <v>0</v>
      </c>
      <c r="AJ332" s="1061">
        <f t="shared" ref="AJ332" si="349">AD332+AF332</f>
        <v>0</v>
      </c>
      <c r="AK332" s="860">
        <f t="shared" si="346"/>
        <v>0</v>
      </c>
      <c r="AL332" s="1017">
        <f t="shared" ref="AL332" si="350">AF332+AH332</f>
        <v>0</v>
      </c>
      <c r="AM332" s="893">
        <f t="shared" si="342"/>
        <v>0</v>
      </c>
      <c r="AN332" s="900">
        <f t="shared" si="343"/>
        <v>0</v>
      </c>
      <c r="AQ332" s="1761"/>
      <c r="AU332" s="11"/>
      <c r="AV332" s="11"/>
    </row>
    <row r="333" spans="1:48" ht="13.5" customHeight="1">
      <c r="M333" s="87"/>
      <c r="N333" s="848" t="s">
        <v>118</v>
      </c>
      <c r="O333" s="843"/>
      <c r="P333" s="1036"/>
      <c r="Q333" s="843"/>
      <c r="R333" s="1037"/>
      <c r="S333" s="853"/>
      <c r="T333" s="1036"/>
      <c r="U333" s="855">
        <f t="shared" si="345"/>
        <v>0</v>
      </c>
      <c r="V333" s="1033">
        <f t="shared" si="326"/>
        <v>0</v>
      </c>
      <c r="W333" s="837">
        <f t="shared" si="327"/>
        <v>0</v>
      </c>
      <c r="X333" s="1033">
        <f t="shared" si="328"/>
        <v>0</v>
      </c>
      <c r="Y333" s="882">
        <f t="shared" si="305"/>
        <v>0</v>
      </c>
      <c r="Z333" s="883">
        <f t="shared" si="306"/>
        <v>0</v>
      </c>
      <c r="AB333" s="1051" t="s">
        <v>319</v>
      </c>
      <c r="AC333" s="965"/>
      <c r="AD333" s="1056"/>
      <c r="AE333" s="967"/>
      <c r="AF333" s="1059"/>
      <c r="AG333" s="965"/>
      <c r="AH333" s="1056"/>
      <c r="AI333" s="860">
        <f t="shared" ref="AI333:AJ335" si="351">AC333+AE333</f>
        <v>0</v>
      </c>
      <c r="AJ333" s="1061">
        <f t="shared" si="351"/>
        <v>0</v>
      </c>
      <c r="AK333" s="860">
        <f t="shared" si="346"/>
        <v>0</v>
      </c>
      <c r="AL333" s="1017">
        <f t="shared" ref="AL333:AL338" si="352">AF333+AH333</f>
        <v>0</v>
      </c>
      <c r="AM333" s="873">
        <f t="shared" si="342"/>
        <v>0</v>
      </c>
      <c r="AN333" s="895">
        <f t="shared" si="343"/>
        <v>0</v>
      </c>
      <c r="AQ333" s="99"/>
      <c r="AU333" s="11"/>
      <c r="AV333" s="11"/>
    </row>
    <row r="334" spans="1:48" ht="12" customHeight="1" thickBot="1">
      <c r="M334" s="87"/>
      <c r="N334" s="848" t="s">
        <v>339</v>
      </c>
      <c r="O334" s="843"/>
      <c r="P334" s="1036"/>
      <c r="Q334" s="843"/>
      <c r="R334" s="1037"/>
      <c r="S334" s="853"/>
      <c r="T334" s="1036"/>
      <c r="U334" s="855">
        <f t="shared" si="345"/>
        <v>0</v>
      </c>
      <c r="V334" s="1033">
        <f t="shared" si="326"/>
        <v>0</v>
      </c>
      <c r="W334" s="837">
        <f>Q334+S334</f>
        <v>0</v>
      </c>
      <c r="X334" s="1033">
        <f t="shared" si="328"/>
        <v>0</v>
      </c>
      <c r="Y334" s="882">
        <f t="shared" si="305"/>
        <v>0</v>
      </c>
      <c r="Z334" s="883">
        <f t="shared" si="306"/>
        <v>0</v>
      </c>
      <c r="AB334" s="1052" t="s">
        <v>356</v>
      </c>
      <c r="AC334" s="971"/>
      <c r="AD334" s="1057"/>
      <c r="AE334" s="973"/>
      <c r="AF334" s="1060"/>
      <c r="AG334" s="971"/>
      <c r="AH334" s="1057"/>
      <c r="AI334" s="861">
        <f t="shared" si="351"/>
        <v>0</v>
      </c>
      <c r="AJ334" s="1062">
        <f t="shared" si="351"/>
        <v>0</v>
      </c>
      <c r="AK334" s="861">
        <f t="shared" si="346"/>
        <v>0</v>
      </c>
      <c r="AL334" s="1064">
        <f t="shared" si="352"/>
        <v>0</v>
      </c>
      <c r="AM334" s="882">
        <f t="shared" si="342"/>
        <v>0</v>
      </c>
      <c r="AN334" s="896">
        <f t="shared" si="343"/>
        <v>0</v>
      </c>
      <c r="AQ334" s="99"/>
      <c r="AT334" s="573"/>
      <c r="AU334" s="11"/>
      <c r="AV334" s="11"/>
    </row>
    <row r="335" spans="1:48" ht="15.75" thickBot="1">
      <c r="A335" s="120"/>
      <c r="B335" s="108"/>
      <c r="C335" s="91"/>
      <c r="D335" s="101"/>
      <c r="E335" s="101"/>
      <c r="F335" s="101"/>
      <c r="G335" s="200"/>
      <c r="H335" s="101"/>
      <c r="I335" s="101"/>
      <c r="J335" s="101"/>
      <c r="M335" s="87"/>
      <c r="N335" s="412" t="s">
        <v>87</v>
      </c>
      <c r="O335" s="844"/>
      <c r="P335" s="1038"/>
      <c r="Q335" s="844">
        <f>H298</f>
        <v>18</v>
      </c>
      <c r="R335" s="1039">
        <f>I298</f>
        <v>18</v>
      </c>
      <c r="S335" s="854"/>
      <c r="T335" s="1040"/>
      <c r="U335" s="856">
        <f t="shared" si="345"/>
        <v>18</v>
      </c>
      <c r="V335" s="1041">
        <f t="shared" si="326"/>
        <v>18</v>
      </c>
      <c r="W335" s="856">
        <f>Q335+S335</f>
        <v>18</v>
      </c>
      <c r="X335" s="1041">
        <f t="shared" si="328"/>
        <v>18</v>
      </c>
      <c r="Y335" s="884">
        <f t="shared" si="305"/>
        <v>18</v>
      </c>
      <c r="Z335" s="885">
        <f t="shared" si="306"/>
        <v>18</v>
      </c>
      <c r="AB335" s="1053" t="s">
        <v>320</v>
      </c>
      <c r="AC335" s="1068">
        <f t="shared" ref="AC335:AH335" si="353">SUM(AC332:AC334)</f>
        <v>0</v>
      </c>
      <c r="AD335" s="1000">
        <f t="shared" si="353"/>
        <v>0</v>
      </c>
      <c r="AE335" s="1054">
        <f t="shared" si="353"/>
        <v>0</v>
      </c>
      <c r="AF335" s="998">
        <f t="shared" si="353"/>
        <v>0</v>
      </c>
      <c r="AG335" s="1068">
        <f t="shared" si="353"/>
        <v>0</v>
      </c>
      <c r="AH335" s="1000">
        <f t="shared" si="353"/>
        <v>0</v>
      </c>
      <c r="AI335" s="913">
        <f t="shared" si="351"/>
        <v>0</v>
      </c>
      <c r="AJ335" s="999">
        <f t="shared" si="351"/>
        <v>0</v>
      </c>
      <c r="AK335" s="913">
        <f t="shared" si="346"/>
        <v>0</v>
      </c>
      <c r="AL335" s="1000">
        <f t="shared" si="352"/>
        <v>0</v>
      </c>
      <c r="AM335" s="913">
        <f t="shared" si="342"/>
        <v>0</v>
      </c>
      <c r="AN335" s="914">
        <f t="shared" si="343"/>
        <v>0</v>
      </c>
      <c r="AQ335" s="191"/>
      <c r="AT335" s="573"/>
      <c r="AU335" s="11"/>
      <c r="AV335" s="11"/>
    </row>
    <row r="336" spans="1:48" ht="13.5" customHeight="1">
      <c r="A336" s="87"/>
      <c r="B336" s="1614" t="s">
        <v>196</v>
      </c>
      <c r="C336" s="87"/>
      <c r="D336" s="87"/>
      <c r="E336" s="87"/>
      <c r="F336" s="1615"/>
      <c r="G336" s="1615"/>
      <c r="H336" s="1615"/>
      <c r="I336" s="87"/>
      <c r="J336" s="87"/>
      <c r="K336" s="1615"/>
      <c r="L336" s="87"/>
      <c r="M336" s="87"/>
      <c r="AB336" s="899" t="s">
        <v>313</v>
      </c>
      <c r="AC336" s="947"/>
      <c r="AD336" s="948"/>
      <c r="AE336" s="859"/>
      <c r="AF336" s="949"/>
      <c r="AG336" s="947"/>
      <c r="AH336" s="948"/>
      <c r="AI336" s="861">
        <f t="shared" ref="AI336:AJ338" si="354">AC336+AE336</f>
        <v>0</v>
      </c>
      <c r="AJ336" s="950">
        <f t="shared" si="354"/>
        <v>0</v>
      </c>
      <c r="AK336" s="859">
        <f t="shared" si="346"/>
        <v>0</v>
      </c>
      <c r="AL336" s="951">
        <f t="shared" si="352"/>
        <v>0</v>
      </c>
      <c r="AM336" s="893">
        <f t="shared" si="342"/>
        <v>0</v>
      </c>
      <c r="AN336" s="900">
        <f t="shared" si="343"/>
        <v>0</v>
      </c>
      <c r="AQ336" s="99"/>
      <c r="AT336" s="573"/>
      <c r="AU336" s="11"/>
      <c r="AV336" s="11"/>
    </row>
    <row r="337" spans="1:48" ht="16.5" thickBot="1">
      <c r="A337" s="87"/>
      <c r="B337" s="1503"/>
      <c r="C337" s="1504" t="s">
        <v>361</v>
      </c>
      <c r="D337" s="87"/>
      <c r="E337" s="87"/>
      <c r="F337" s="87"/>
      <c r="G337" s="87"/>
      <c r="H337" s="87"/>
      <c r="I337" s="87"/>
      <c r="J337" s="87"/>
      <c r="K337" s="1682" t="s">
        <v>104</v>
      </c>
      <c r="L337" s="87"/>
      <c r="M337" s="87"/>
      <c r="R337" s="206"/>
      <c r="S337" s="206"/>
      <c r="T337" s="101"/>
      <c r="U337" s="1763"/>
      <c r="V337" s="101"/>
      <c r="AB337" s="901" t="s">
        <v>314</v>
      </c>
      <c r="AC337" s="932"/>
      <c r="AD337" s="952"/>
      <c r="AE337" s="861"/>
      <c r="AF337" s="1182"/>
      <c r="AG337" s="932"/>
      <c r="AH337" s="952"/>
      <c r="AI337" s="861">
        <f t="shared" si="354"/>
        <v>0</v>
      </c>
      <c r="AJ337" s="954">
        <f t="shared" si="354"/>
        <v>0</v>
      </c>
      <c r="AK337" s="861">
        <f t="shared" si="346"/>
        <v>0</v>
      </c>
      <c r="AL337" s="955">
        <f t="shared" si="352"/>
        <v>0</v>
      </c>
      <c r="AM337" s="882">
        <f t="shared" si="342"/>
        <v>0</v>
      </c>
      <c r="AN337" s="896">
        <f t="shared" si="343"/>
        <v>0</v>
      </c>
      <c r="AQ337" s="99"/>
      <c r="AT337" s="101"/>
      <c r="AU337" s="11"/>
      <c r="AV337" s="11"/>
    </row>
    <row r="338" spans="1:48" ht="13.5" customHeight="1" thickBot="1">
      <c r="A338" s="1615" t="s">
        <v>481</v>
      </c>
      <c r="B338" s="1615"/>
      <c r="C338" s="1619"/>
      <c r="D338" s="87"/>
      <c r="E338" s="1620" t="s">
        <v>123</v>
      </c>
      <c r="F338" s="87"/>
      <c r="G338" s="87"/>
      <c r="H338" s="1621"/>
      <c r="I338" s="2233" t="s">
        <v>482</v>
      </c>
      <c r="J338" s="1622"/>
      <c r="K338" s="87"/>
      <c r="L338" s="87"/>
      <c r="M338" s="87"/>
      <c r="R338" s="153"/>
      <c r="S338" s="358"/>
      <c r="T338" s="153"/>
      <c r="U338" s="206"/>
      <c r="V338" s="101"/>
      <c r="X338" s="826"/>
      <c r="AB338" s="902" t="s">
        <v>310</v>
      </c>
      <c r="AC338" s="956">
        <f t="shared" ref="AC338:AH338" si="355">SUM(AC336:AC337)</f>
        <v>0</v>
      </c>
      <c r="AD338" s="957">
        <f t="shared" si="355"/>
        <v>0</v>
      </c>
      <c r="AE338" s="958">
        <f>SUM(AE336:AE337)</f>
        <v>0</v>
      </c>
      <c r="AF338" s="904">
        <f t="shared" si="355"/>
        <v>0</v>
      </c>
      <c r="AG338" s="956">
        <f t="shared" si="355"/>
        <v>0</v>
      </c>
      <c r="AH338" s="957">
        <f t="shared" si="355"/>
        <v>0</v>
      </c>
      <c r="AI338" s="903">
        <f t="shared" si="354"/>
        <v>0</v>
      </c>
      <c r="AJ338" s="959">
        <f t="shared" si="354"/>
        <v>0</v>
      </c>
      <c r="AK338" s="903">
        <f t="shared" si="346"/>
        <v>0</v>
      </c>
      <c r="AL338" s="960">
        <f t="shared" si="352"/>
        <v>0</v>
      </c>
      <c r="AM338" s="903">
        <f t="shared" si="342"/>
        <v>0</v>
      </c>
      <c r="AN338" s="904">
        <f t="shared" si="343"/>
        <v>0</v>
      </c>
      <c r="AQ338" s="191"/>
      <c r="AT338" s="101"/>
      <c r="AU338" s="11"/>
      <c r="AV338" s="11"/>
    </row>
    <row r="339" spans="1:48">
      <c r="A339" s="1623" t="s">
        <v>2</v>
      </c>
      <c r="B339" s="1624" t="s">
        <v>3</v>
      </c>
      <c r="C339" s="1625" t="s">
        <v>4</v>
      </c>
      <c r="D339" s="232" t="s">
        <v>58</v>
      </c>
      <c r="E339" s="107"/>
      <c r="F339" s="107"/>
      <c r="G339" s="107"/>
      <c r="H339" s="107"/>
      <c r="I339" s="107"/>
      <c r="J339" s="107"/>
      <c r="K339" s="107"/>
      <c r="L339" s="223"/>
      <c r="M339" s="87"/>
      <c r="R339" s="101"/>
      <c r="S339" s="101"/>
      <c r="T339" s="206"/>
      <c r="U339" s="101"/>
      <c r="V339" s="101"/>
      <c r="X339" s="826"/>
      <c r="AB339" s="905" t="s">
        <v>214</v>
      </c>
      <c r="AC339" s="961"/>
      <c r="AD339" s="962"/>
      <c r="AE339" s="963"/>
      <c r="AF339" s="964"/>
      <c r="AG339" s="961"/>
      <c r="AH339" s="962"/>
      <c r="AI339" s="860">
        <f t="shared" ref="AI339" si="356">AC339+AE339</f>
        <v>0</v>
      </c>
      <c r="AJ339" s="969">
        <f t="shared" ref="AJ339" si="357">AD339+AF339</f>
        <v>0</v>
      </c>
      <c r="AK339" s="860">
        <f t="shared" si="346"/>
        <v>0</v>
      </c>
      <c r="AL339" s="970">
        <f>AF339+AH339</f>
        <v>0</v>
      </c>
      <c r="AM339" s="893">
        <f t="shared" si="342"/>
        <v>0</v>
      </c>
      <c r="AN339" s="900">
        <f t="shared" si="343"/>
        <v>0</v>
      </c>
      <c r="AQ339" s="93"/>
      <c r="AT339" s="101"/>
      <c r="AU339" s="11"/>
      <c r="AV339" s="11"/>
    </row>
    <row r="340" spans="1:48" ht="15.75" thickBot="1">
      <c r="A340" s="1627" t="s">
        <v>5</v>
      </c>
      <c r="B340" s="87"/>
      <c r="C340" s="1628" t="s">
        <v>59</v>
      </c>
      <c r="D340" s="98"/>
      <c r="E340" s="101"/>
      <c r="F340" s="101"/>
      <c r="G340" s="101"/>
      <c r="H340" s="101"/>
      <c r="I340" s="101"/>
      <c r="J340" s="87"/>
      <c r="K340" s="87"/>
      <c r="L340" s="97"/>
      <c r="M340" s="87"/>
      <c r="R340" s="101"/>
      <c r="S340" s="101"/>
      <c r="T340" s="206"/>
      <c r="U340" s="101"/>
      <c r="V340" s="101"/>
      <c r="X340" s="268"/>
      <c r="AB340" s="906" t="s">
        <v>91</v>
      </c>
      <c r="AC340" s="965"/>
      <c r="AD340" s="966"/>
      <c r="AE340" s="967">
        <f>H297</f>
        <v>80.819999999999993</v>
      </c>
      <c r="AF340" s="968">
        <f>I297</f>
        <v>72</v>
      </c>
      <c r="AG340" s="965"/>
      <c r="AH340" s="966"/>
      <c r="AI340" s="860">
        <f t="shared" ref="AI340:AJ342" si="358">AC340+AE340</f>
        <v>80.819999999999993</v>
      </c>
      <c r="AJ340" s="969">
        <f t="shared" si="358"/>
        <v>72</v>
      </c>
      <c r="AK340" s="860">
        <f t="shared" si="346"/>
        <v>80.819999999999993</v>
      </c>
      <c r="AL340" s="970">
        <f>AF340+AH340</f>
        <v>72</v>
      </c>
      <c r="AM340" s="873">
        <f t="shared" si="342"/>
        <v>80.819999999999993</v>
      </c>
      <c r="AN340" s="895">
        <f t="shared" si="343"/>
        <v>72</v>
      </c>
      <c r="AQ340" s="99"/>
      <c r="AT340" s="101"/>
      <c r="AU340" s="11"/>
      <c r="AV340" s="11"/>
    </row>
    <row r="341" spans="1:48" ht="16.5" thickBot="1">
      <c r="A341" s="1663" t="s">
        <v>561</v>
      </c>
      <c r="B341" s="1688"/>
      <c r="C341" s="1550"/>
      <c r="D341" s="2710" t="s">
        <v>450</v>
      </c>
      <c r="E341" s="1152"/>
      <c r="F341" s="2724"/>
      <c r="G341" s="1190"/>
      <c r="H341" s="1190"/>
      <c r="I341" s="1191"/>
      <c r="J341" s="2722" t="s">
        <v>562</v>
      </c>
      <c r="K341" s="2987"/>
      <c r="L341" s="1191"/>
      <c r="M341" s="87"/>
      <c r="R341" s="101"/>
      <c r="S341" s="101"/>
      <c r="T341" s="101"/>
      <c r="U341" s="101"/>
      <c r="V341" s="101"/>
      <c r="X341" s="821"/>
      <c r="AB341" s="907" t="s">
        <v>215</v>
      </c>
      <c r="AC341" s="971"/>
      <c r="AD341" s="972"/>
      <c r="AE341" s="973"/>
      <c r="AF341" s="974"/>
      <c r="AG341" s="971"/>
      <c r="AH341" s="972"/>
      <c r="AI341" s="861">
        <f t="shared" si="358"/>
        <v>0</v>
      </c>
      <c r="AJ341" s="975">
        <f t="shared" si="358"/>
        <v>0</v>
      </c>
      <c r="AK341" s="861">
        <f t="shared" si="346"/>
        <v>0</v>
      </c>
      <c r="AL341" s="976">
        <f>AF341+AH341</f>
        <v>0</v>
      </c>
      <c r="AM341" s="882">
        <f t="shared" si="342"/>
        <v>0</v>
      </c>
      <c r="AN341" s="896">
        <f t="shared" si="343"/>
        <v>0</v>
      </c>
      <c r="AQ341" s="99"/>
      <c r="AT341" s="101"/>
      <c r="AU341" s="11"/>
      <c r="AV341" s="11"/>
    </row>
    <row r="342" spans="1:48" ht="15.75" thickBot="1">
      <c r="A342" s="232"/>
      <c r="B342" s="332" t="s">
        <v>131</v>
      </c>
      <c r="C342" s="223"/>
      <c r="D342" s="1179" t="s">
        <v>88</v>
      </c>
      <c r="E342" s="156" t="s">
        <v>89</v>
      </c>
      <c r="F342" s="2701" t="s">
        <v>90</v>
      </c>
      <c r="G342" s="1179" t="s">
        <v>88</v>
      </c>
      <c r="H342" s="156" t="s">
        <v>89</v>
      </c>
      <c r="I342" s="2701" t="s">
        <v>90</v>
      </c>
      <c r="J342" s="1179" t="s">
        <v>88</v>
      </c>
      <c r="K342" s="156" t="s">
        <v>89</v>
      </c>
      <c r="L342" s="2701" t="s">
        <v>90</v>
      </c>
      <c r="M342" s="87"/>
      <c r="R342" s="101"/>
      <c r="S342" s="101"/>
      <c r="T342" s="99"/>
      <c r="U342" s="95"/>
      <c r="V342" s="138"/>
      <c r="X342" s="821"/>
      <c r="AB342" s="1066" t="s">
        <v>311</v>
      </c>
      <c r="AC342" s="1067">
        <f t="shared" ref="AC342:AH342" si="359">SUM(AC339:AC341)</f>
        <v>0</v>
      </c>
      <c r="AD342" s="944">
        <f t="shared" si="359"/>
        <v>0</v>
      </c>
      <c r="AE342" s="1067">
        <f t="shared" si="359"/>
        <v>80.819999999999993</v>
      </c>
      <c r="AF342" s="944">
        <f t="shared" si="359"/>
        <v>72</v>
      </c>
      <c r="AG342" s="1067">
        <f t="shared" si="359"/>
        <v>0</v>
      </c>
      <c r="AH342" s="944">
        <f t="shared" si="359"/>
        <v>0</v>
      </c>
      <c r="AI342" s="943">
        <f t="shared" si="358"/>
        <v>80.819999999999993</v>
      </c>
      <c r="AJ342" s="945">
        <f t="shared" si="358"/>
        <v>72</v>
      </c>
      <c r="AK342" s="943">
        <f t="shared" si="346"/>
        <v>80.819999999999993</v>
      </c>
      <c r="AL342" s="946">
        <f>AF342+AH342</f>
        <v>72</v>
      </c>
      <c r="AM342" s="908">
        <f t="shared" si="342"/>
        <v>80.819999999999993</v>
      </c>
      <c r="AN342" s="909">
        <f t="shared" si="343"/>
        <v>72</v>
      </c>
      <c r="AQ342" s="191"/>
      <c r="AT342" s="101"/>
      <c r="AU342" s="11"/>
      <c r="AV342" s="11"/>
    </row>
    <row r="343" spans="1:48">
      <c r="A343" s="1553" t="s">
        <v>872</v>
      </c>
      <c r="B343" s="1442" t="s">
        <v>1020</v>
      </c>
      <c r="C343" s="635">
        <v>65</v>
      </c>
      <c r="D343" s="126" t="s">
        <v>106</v>
      </c>
      <c r="E343" s="2721">
        <v>110.423</v>
      </c>
      <c r="F343" s="2988">
        <v>79.680000000000007</v>
      </c>
      <c r="G343" s="240" t="s">
        <v>81</v>
      </c>
      <c r="H343" s="1660">
        <v>0.94</v>
      </c>
      <c r="I343" s="1207">
        <v>0.94</v>
      </c>
      <c r="J343" s="126" t="s">
        <v>43</v>
      </c>
      <c r="K343" s="1491">
        <v>205.2</v>
      </c>
      <c r="L343" s="2730">
        <v>153.9</v>
      </c>
      <c r="M343" s="87"/>
      <c r="R343" s="101"/>
      <c r="S343" s="101"/>
      <c r="T343" s="101"/>
      <c r="U343" s="101"/>
      <c r="V343" s="101"/>
      <c r="X343" s="827"/>
      <c r="Y343" s="886"/>
      <c r="Z343" s="283"/>
      <c r="AB343" s="1614" t="s">
        <v>433</v>
      </c>
      <c r="AD343" s="822"/>
      <c r="AF343" s="824"/>
      <c r="AH343" s="14"/>
      <c r="AJ343" s="335"/>
      <c r="AL343" s="831"/>
      <c r="AM343" s="11"/>
      <c r="AQ343" s="101"/>
      <c r="AT343" s="11"/>
    </row>
    <row r="344" spans="1:48">
      <c r="A344" s="1629" t="s">
        <v>451</v>
      </c>
      <c r="B344" s="258" t="s">
        <v>563</v>
      </c>
      <c r="C344" s="164">
        <v>90</v>
      </c>
      <c r="D344" s="2747" t="s">
        <v>571</v>
      </c>
      <c r="E344" s="87"/>
      <c r="F344" s="87"/>
      <c r="G344" s="258" t="s">
        <v>363</v>
      </c>
      <c r="H344" s="2616">
        <v>0.6</v>
      </c>
      <c r="I344" s="1154">
        <v>0.6</v>
      </c>
      <c r="J344" s="2615" t="s">
        <v>75</v>
      </c>
      <c r="K344" s="225">
        <v>28.44</v>
      </c>
      <c r="L344" s="1219">
        <v>27</v>
      </c>
      <c r="M344" s="87"/>
      <c r="N344" s="96"/>
      <c r="O344" s="95"/>
      <c r="P344" s="132"/>
      <c r="Y344" s="886"/>
      <c r="Z344" s="1008"/>
      <c r="AB344" t="s">
        <v>294</v>
      </c>
      <c r="AM344" s="101"/>
      <c r="AN344" s="11"/>
      <c r="AQ344" s="132"/>
    </row>
    <row r="345" spans="1:48" ht="15.75" thickBot="1">
      <c r="A345" s="525"/>
      <c r="B345" s="165" t="s">
        <v>564</v>
      </c>
      <c r="C345" s="1647"/>
      <c r="D345" s="183" t="s">
        <v>362</v>
      </c>
      <c r="E345" s="224">
        <v>11.64</v>
      </c>
      <c r="F345" s="1489">
        <v>11.64</v>
      </c>
      <c r="G345" s="2991" t="s">
        <v>569</v>
      </c>
      <c r="H345" s="2898"/>
      <c r="I345" s="2992"/>
      <c r="J345" s="184" t="s">
        <v>77</v>
      </c>
      <c r="K345" s="225">
        <v>6.3</v>
      </c>
      <c r="L345" s="1219">
        <v>6.3</v>
      </c>
      <c r="M345" s="87"/>
      <c r="N345" s="1614" t="s">
        <v>433</v>
      </c>
      <c r="Y345" s="1009"/>
      <c r="Z345" s="74"/>
      <c r="AB345" s="94" t="str">
        <f>N347</f>
        <v>7- й   день</v>
      </c>
      <c r="AC345" s="2" t="s">
        <v>419</v>
      </c>
      <c r="AH345" s="128" t="str">
        <f>E338</f>
        <v>2 - я   неделя</v>
      </c>
      <c r="AJ345" s="294" t="str">
        <f>I338</f>
        <v>О С Е Н Ь    2024  -   __  г.г.</v>
      </c>
      <c r="AK345" s="61"/>
      <c r="AQ345" s="101"/>
      <c r="AU345" s="48"/>
      <c r="AV345" s="563"/>
    </row>
    <row r="346" spans="1:48" ht="15.75" thickBot="1">
      <c r="A346" s="158" t="s">
        <v>565</v>
      </c>
      <c r="B346" s="258" t="s">
        <v>562</v>
      </c>
      <c r="C346" s="635">
        <v>180</v>
      </c>
      <c r="D346" s="183" t="s">
        <v>513</v>
      </c>
      <c r="E346" s="224">
        <v>15.85</v>
      </c>
      <c r="F346" s="1204">
        <v>12.68</v>
      </c>
      <c r="G346" s="2993" t="s">
        <v>574</v>
      </c>
      <c r="H346" s="1334"/>
      <c r="I346" s="2994"/>
      <c r="J346" s="237" t="s">
        <v>363</v>
      </c>
      <c r="K346" s="1660">
        <v>0.4</v>
      </c>
      <c r="L346" s="2869">
        <v>0.4</v>
      </c>
      <c r="M346" s="87"/>
      <c r="N346" t="s">
        <v>294</v>
      </c>
      <c r="AB346" s="815" t="s">
        <v>243</v>
      </c>
      <c r="AC346" s="816" t="s">
        <v>295</v>
      </c>
      <c r="AD346" s="817"/>
      <c r="AE346" s="816" t="s">
        <v>296</v>
      </c>
      <c r="AF346" s="817"/>
      <c r="AG346" s="816" t="s">
        <v>297</v>
      </c>
      <c r="AH346" s="817"/>
      <c r="AI346" s="816" t="s">
        <v>300</v>
      </c>
      <c r="AJ346" s="817"/>
      <c r="AK346" s="863" t="s">
        <v>301</v>
      </c>
      <c r="AL346" s="817"/>
      <c r="AM346" s="887" t="s">
        <v>302</v>
      </c>
      <c r="AN346" s="888"/>
      <c r="AQ346" s="1759"/>
      <c r="AU346" s="320"/>
      <c r="AV346" s="320"/>
    </row>
    <row r="347" spans="1:48" ht="15.75" thickBot="1">
      <c r="A347" s="158" t="s">
        <v>566</v>
      </c>
      <c r="B347" s="258" t="s">
        <v>567</v>
      </c>
      <c r="C347" s="2199">
        <v>180</v>
      </c>
      <c r="D347" s="2747" t="s">
        <v>572</v>
      </c>
      <c r="E347" s="1675"/>
      <c r="F347" s="2882"/>
      <c r="G347" s="3302" t="s">
        <v>865</v>
      </c>
      <c r="H347" s="1190"/>
      <c r="I347" s="1191"/>
      <c r="J347" s="2990" t="s">
        <v>567</v>
      </c>
      <c r="K347" s="1152"/>
      <c r="L347" s="2724"/>
      <c r="M347" s="87"/>
      <c r="N347" s="94" t="str">
        <f>A341</f>
        <v>7- й   день</v>
      </c>
      <c r="O347" s="2" t="str">
        <f>A338</f>
        <v>Возрастная категория:   7 - 11   лет</v>
      </c>
      <c r="T347" s="128" t="str">
        <f>E338</f>
        <v>2 - я   неделя</v>
      </c>
      <c r="V347" s="294" t="str">
        <f>I338</f>
        <v>О С Е Н Ь    2024  -   __  г.г.</v>
      </c>
      <c r="W347" s="61"/>
      <c r="X347" s="1010"/>
      <c r="AB347" s="1069" t="s">
        <v>325</v>
      </c>
      <c r="AC347" s="818" t="s">
        <v>89</v>
      </c>
      <c r="AD347" s="820" t="s">
        <v>90</v>
      </c>
      <c r="AE347" s="864" t="s">
        <v>89</v>
      </c>
      <c r="AF347" s="865" t="s">
        <v>90</v>
      </c>
      <c r="AG347" s="864" t="s">
        <v>89</v>
      </c>
      <c r="AH347" s="865" t="s">
        <v>90</v>
      </c>
      <c r="AI347" s="818" t="s">
        <v>89</v>
      </c>
      <c r="AJ347" s="819" t="s">
        <v>90</v>
      </c>
      <c r="AK347" s="866" t="s">
        <v>89</v>
      </c>
      <c r="AL347" s="819" t="s">
        <v>90</v>
      </c>
      <c r="AM347" s="1072" t="s">
        <v>89</v>
      </c>
      <c r="AN347" s="1073" t="s">
        <v>90</v>
      </c>
      <c r="AQ347" s="101"/>
      <c r="AU347" s="320"/>
      <c r="AV347" s="320"/>
    </row>
    <row r="348" spans="1:48" ht="15.75" thickBot="1">
      <c r="A348" s="2221" t="s">
        <v>9</v>
      </c>
      <c r="B348" s="240" t="s">
        <v>10</v>
      </c>
      <c r="C348" s="229">
        <v>50</v>
      </c>
      <c r="D348" s="237" t="s">
        <v>568</v>
      </c>
      <c r="E348" s="238">
        <v>9</v>
      </c>
      <c r="F348" s="2784">
        <v>7.5</v>
      </c>
      <c r="G348" s="1179" t="s">
        <v>88</v>
      </c>
      <c r="H348" s="156" t="s">
        <v>89</v>
      </c>
      <c r="I348" s="2701" t="s">
        <v>90</v>
      </c>
      <c r="J348" s="2886" t="s">
        <v>524</v>
      </c>
      <c r="K348" s="2814">
        <v>7.5</v>
      </c>
      <c r="L348" s="2378">
        <v>7.5</v>
      </c>
      <c r="M348" s="87"/>
      <c r="AB348" s="910" t="s">
        <v>65</v>
      </c>
      <c r="AC348" s="947"/>
      <c r="AD348" s="977"/>
      <c r="AE348" s="947"/>
      <c r="AF348" s="978"/>
      <c r="AG348" s="947"/>
      <c r="AH348" s="979"/>
      <c r="AI348" s="859">
        <f t="shared" ref="AI348:AI377" si="360">AC348+AE348</f>
        <v>0</v>
      </c>
      <c r="AJ348" s="980">
        <f t="shared" ref="AJ348:AJ377" si="361">AD348+AF348</f>
        <v>0</v>
      </c>
      <c r="AK348" s="859">
        <f t="shared" ref="AK348:AK377" si="362">AE348+AG348</f>
        <v>0</v>
      </c>
      <c r="AL348" s="981">
        <f t="shared" ref="AL348:AL377" si="363">AF348+AH348</f>
        <v>0</v>
      </c>
      <c r="AM348" s="893">
        <f t="shared" ref="AM348:AM356" si="364">AC348+AE348+AG348</f>
        <v>0</v>
      </c>
      <c r="AN348" s="900">
        <f t="shared" ref="AN348:AN356" si="365">AD348+AF348+AH348</f>
        <v>0</v>
      </c>
      <c r="AQ348" s="96"/>
      <c r="AU348" s="14"/>
      <c r="AV348" s="14"/>
    </row>
    <row r="349" spans="1:48">
      <c r="A349" s="2253" t="s">
        <v>9</v>
      </c>
      <c r="B349" s="240" t="s">
        <v>317</v>
      </c>
      <c r="C349" s="229">
        <v>30</v>
      </c>
      <c r="D349" s="183" t="s">
        <v>385</v>
      </c>
      <c r="E349" s="1660">
        <v>4.6159999999999997</v>
      </c>
      <c r="F349" s="1207">
        <v>4.6159999999999997</v>
      </c>
      <c r="G349" s="2603" t="s">
        <v>462</v>
      </c>
      <c r="H349" s="3303">
        <v>48.033000000000001</v>
      </c>
      <c r="I349" s="2617">
        <v>38.4</v>
      </c>
      <c r="J349" s="183" t="s">
        <v>367</v>
      </c>
      <c r="K349" s="224">
        <v>5.9</v>
      </c>
      <c r="L349" s="226">
        <v>5.9</v>
      </c>
      <c r="M349" s="87"/>
      <c r="N349" s="1084" t="s">
        <v>328</v>
      </c>
      <c r="O349" s="182"/>
      <c r="P349" s="182"/>
      <c r="Q349" s="182"/>
      <c r="R349" s="182"/>
      <c r="S349" s="182"/>
      <c r="T349" s="182"/>
      <c r="U349" s="182"/>
      <c r="V349" s="182"/>
      <c r="W349" s="182"/>
      <c r="X349" s="813"/>
      <c r="AB349" s="910" t="s">
        <v>434</v>
      </c>
      <c r="AC349" s="925"/>
      <c r="AD349" s="982"/>
      <c r="AE349" s="925"/>
      <c r="AF349" s="983"/>
      <c r="AG349" s="925"/>
      <c r="AH349" s="984"/>
      <c r="AI349" s="860">
        <f t="shared" si="360"/>
        <v>0</v>
      </c>
      <c r="AJ349" s="985">
        <f t="shared" si="361"/>
        <v>0</v>
      </c>
      <c r="AK349" s="860">
        <f t="shared" si="362"/>
        <v>0</v>
      </c>
      <c r="AL349" s="916">
        <f t="shared" si="363"/>
        <v>0</v>
      </c>
      <c r="AM349" s="873">
        <f t="shared" si="364"/>
        <v>0</v>
      </c>
      <c r="AN349" s="895">
        <f t="shared" si="365"/>
        <v>0</v>
      </c>
      <c r="AQ349" s="96"/>
      <c r="AU349" s="14"/>
      <c r="AV349" s="14"/>
    </row>
    <row r="350" spans="1:48">
      <c r="A350" s="98"/>
      <c r="B350" s="1208"/>
      <c r="C350" s="97"/>
      <c r="D350" s="2989" t="s">
        <v>573</v>
      </c>
      <c r="E350" s="1675"/>
      <c r="F350" s="2882"/>
      <c r="G350" s="184" t="s">
        <v>461</v>
      </c>
      <c r="H350" s="1696">
        <v>26.37</v>
      </c>
      <c r="I350" s="1219">
        <v>25</v>
      </c>
      <c r="J350" s="183" t="s">
        <v>126</v>
      </c>
      <c r="K350" s="224">
        <v>7.5</v>
      </c>
      <c r="L350" s="1219">
        <v>7.5</v>
      </c>
      <c r="M350" s="87"/>
      <c r="N350" s="640"/>
      <c r="O350" s="17" t="s">
        <v>329</v>
      </c>
      <c r="P350" s="17"/>
      <c r="Q350" s="17"/>
      <c r="R350" s="17"/>
      <c r="S350" s="17"/>
      <c r="T350" s="17"/>
      <c r="U350" s="17"/>
      <c r="V350" s="17"/>
      <c r="W350" s="17"/>
      <c r="X350" s="814"/>
      <c r="AB350" s="910" t="s">
        <v>67</v>
      </c>
      <c r="AC350" s="986"/>
      <c r="AD350" s="1042"/>
      <c r="AE350" s="986"/>
      <c r="AF350" s="988"/>
      <c r="AG350" s="986"/>
      <c r="AH350" s="989"/>
      <c r="AI350" s="860">
        <f t="shared" si="360"/>
        <v>0</v>
      </c>
      <c r="AJ350" s="985">
        <f t="shared" si="361"/>
        <v>0</v>
      </c>
      <c r="AK350" s="860">
        <f t="shared" si="362"/>
        <v>0</v>
      </c>
      <c r="AL350" s="916">
        <f t="shared" si="363"/>
        <v>0</v>
      </c>
      <c r="AM350" s="873">
        <f t="shared" si="364"/>
        <v>0</v>
      </c>
      <c r="AN350" s="895">
        <f t="shared" si="365"/>
        <v>0</v>
      </c>
      <c r="AQ350" s="96"/>
      <c r="AU350" s="11"/>
      <c r="AV350" s="11"/>
    </row>
    <row r="351" spans="1:48">
      <c r="A351" s="98"/>
      <c r="B351" s="1208"/>
      <c r="C351" s="97"/>
      <c r="D351" s="1665" t="s">
        <v>367</v>
      </c>
      <c r="E351" s="1660">
        <v>1.87</v>
      </c>
      <c r="F351" s="1489">
        <v>1.87</v>
      </c>
      <c r="G351" s="237" t="s">
        <v>81</v>
      </c>
      <c r="H351" s="1658">
        <v>1.6</v>
      </c>
      <c r="I351" s="1499">
        <v>1.6</v>
      </c>
      <c r="J351" s="237" t="s">
        <v>570</v>
      </c>
      <c r="K351" s="1658">
        <v>100</v>
      </c>
      <c r="L351" s="1499">
        <v>100</v>
      </c>
      <c r="M351" s="87"/>
      <c r="Y351" s="11"/>
      <c r="Z351" s="11"/>
      <c r="AB351" s="910" t="s">
        <v>68</v>
      </c>
      <c r="AC351" s="925"/>
      <c r="AD351" s="987"/>
      <c r="AE351" s="925"/>
      <c r="AF351" s="988"/>
      <c r="AG351" s="925"/>
      <c r="AH351" s="989"/>
      <c r="AI351" s="860">
        <f t="shared" si="360"/>
        <v>0</v>
      </c>
      <c r="AJ351" s="985">
        <f t="shared" si="361"/>
        <v>0</v>
      </c>
      <c r="AK351" s="860">
        <f t="shared" si="362"/>
        <v>0</v>
      </c>
      <c r="AL351" s="916">
        <f t="shared" si="363"/>
        <v>0</v>
      </c>
      <c r="AM351" s="873">
        <f t="shared" si="364"/>
        <v>0</v>
      </c>
      <c r="AN351" s="895">
        <f t="shared" si="365"/>
        <v>0</v>
      </c>
      <c r="AQ351" s="96"/>
      <c r="AU351" s="11"/>
      <c r="AV351" s="11"/>
    </row>
    <row r="352" spans="1:48" ht="15.75" thickBot="1">
      <c r="A352" s="1223" t="s">
        <v>291</v>
      </c>
      <c r="B352" s="1224"/>
      <c r="C352" s="2937">
        <f>SUM(C343:C351)</f>
        <v>595</v>
      </c>
      <c r="D352" s="240" t="s">
        <v>81</v>
      </c>
      <c r="E352" s="1660">
        <v>0.94</v>
      </c>
      <c r="F352" s="1489">
        <v>0.94</v>
      </c>
      <c r="G352" s="1225" t="s">
        <v>363</v>
      </c>
      <c r="H352" s="1213">
        <v>0.19500000000000001</v>
      </c>
      <c r="I352" s="2343">
        <v>0.19500000000000001</v>
      </c>
      <c r="J352" s="237" t="s">
        <v>362</v>
      </c>
      <c r="K352" s="238">
        <v>116</v>
      </c>
      <c r="L352" s="244">
        <v>116</v>
      </c>
      <c r="M352" s="530"/>
      <c r="Z352" s="37"/>
      <c r="AB352" s="910" t="s">
        <v>70</v>
      </c>
      <c r="AC352" s="925"/>
      <c r="AD352" s="982"/>
      <c r="AE352" s="925"/>
      <c r="AF352" s="983"/>
      <c r="AG352" s="925"/>
      <c r="AH352" s="984"/>
      <c r="AI352" s="860">
        <f t="shared" si="360"/>
        <v>0</v>
      </c>
      <c r="AJ352" s="985">
        <f t="shared" si="361"/>
        <v>0</v>
      </c>
      <c r="AK352" s="860">
        <f t="shared" si="362"/>
        <v>0</v>
      </c>
      <c r="AL352" s="916">
        <f t="shared" si="363"/>
        <v>0</v>
      </c>
      <c r="AM352" s="873">
        <f t="shared" si="364"/>
        <v>0</v>
      </c>
      <c r="AN352" s="895">
        <f t="shared" si="365"/>
        <v>0</v>
      </c>
      <c r="AQ352" s="96"/>
      <c r="AU352" s="11"/>
      <c r="AV352" s="11"/>
    </row>
    <row r="353" spans="1:48" ht="15.75" thickBot="1">
      <c r="A353" s="568"/>
      <c r="B353" s="332" t="s">
        <v>108</v>
      </c>
      <c r="C353" s="223"/>
      <c r="D353" s="3220" t="s">
        <v>959</v>
      </c>
      <c r="E353" s="1190"/>
      <c r="F353" s="1190"/>
      <c r="G353" s="3316" t="s">
        <v>898</v>
      </c>
      <c r="H353" s="196"/>
      <c r="I353" s="196"/>
      <c r="J353" s="2631" t="s">
        <v>902</v>
      </c>
      <c r="K353" s="3083"/>
      <c r="L353" s="3084"/>
      <c r="M353" s="87"/>
      <c r="N353" s="815" t="s">
        <v>243</v>
      </c>
      <c r="O353" s="816" t="s">
        <v>295</v>
      </c>
      <c r="P353" s="817"/>
      <c r="Q353" s="816" t="s">
        <v>296</v>
      </c>
      <c r="R353" s="817"/>
      <c r="S353" s="816" t="s">
        <v>297</v>
      </c>
      <c r="T353" s="817"/>
      <c r="U353" s="816" t="s">
        <v>298</v>
      </c>
      <c r="V353" s="817"/>
      <c r="W353" s="816" t="s">
        <v>301</v>
      </c>
      <c r="X353" s="817"/>
      <c r="Y353" s="1762" t="s">
        <v>302</v>
      </c>
      <c r="Z353" s="867"/>
      <c r="AB353" s="910" t="s">
        <v>71</v>
      </c>
      <c r="AC353" s="925"/>
      <c r="AD353" s="990"/>
      <c r="AE353" s="925"/>
      <c r="AF353" s="983"/>
      <c r="AG353" s="925"/>
      <c r="AH353" s="984"/>
      <c r="AI353" s="860">
        <f t="shared" si="360"/>
        <v>0</v>
      </c>
      <c r="AJ353" s="985">
        <f t="shared" si="361"/>
        <v>0</v>
      </c>
      <c r="AK353" s="860">
        <f t="shared" si="362"/>
        <v>0</v>
      </c>
      <c r="AL353" s="916">
        <f t="shared" si="363"/>
        <v>0</v>
      </c>
      <c r="AM353" s="873">
        <f t="shared" si="364"/>
        <v>0</v>
      </c>
      <c r="AN353" s="895">
        <f t="shared" si="365"/>
        <v>0</v>
      </c>
      <c r="AQ353" s="96"/>
      <c r="AU353" s="11"/>
      <c r="AV353" s="11"/>
    </row>
    <row r="354" spans="1:48" ht="15.75" thickBot="1">
      <c r="A354" s="1553" t="s">
        <v>490</v>
      </c>
      <c r="B354" s="1442" t="s">
        <v>999</v>
      </c>
      <c r="C354" s="635">
        <v>60</v>
      </c>
      <c r="D354" s="2725" t="s">
        <v>88</v>
      </c>
      <c r="E354" s="156" t="s">
        <v>89</v>
      </c>
      <c r="F354" s="1633" t="s">
        <v>90</v>
      </c>
      <c r="G354" s="2725" t="s">
        <v>88</v>
      </c>
      <c r="H354" s="156" t="s">
        <v>89</v>
      </c>
      <c r="I354" s="1633" t="s">
        <v>90</v>
      </c>
      <c r="J354" s="2725" t="s">
        <v>88</v>
      </c>
      <c r="K354" s="156" t="s">
        <v>89</v>
      </c>
      <c r="L354" s="2701" t="s">
        <v>90</v>
      </c>
      <c r="M354" s="87"/>
      <c r="N354" s="647"/>
      <c r="O354" s="818" t="s">
        <v>89</v>
      </c>
      <c r="P354" s="819" t="s">
        <v>90</v>
      </c>
      <c r="Q354" s="818" t="s">
        <v>89</v>
      </c>
      <c r="R354" s="819" t="s">
        <v>90</v>
      </c>
      <c r="S354" s="818" t="s">
        <v>89</v>
      </c>
      <c r="T354" s="819" t="s">
        <v>90</v>
      </c>
      <c r="U354" s="818" t="s">
        <v>89</v>
      </c>
      <c r="V354" s="819" t="s">
        <v>90</v>
      </c>
      <c r="W354" s="818" t="s">
        <v>89</v>
      </c>
      <c r="X354" s="820" t="s">
        <v>90</v>
      </c>
      <c r="Y354" s="868" t="s">
        <v>89</v>
      </c>
      <c r="Z354" s="869" t="s">
        <v>90</v>
      </c>
      <c r="AB354" s="911" t="s">
        <v>327</v>
      </c>
      <c r="AC354" s="925"/>
      <c r="AD354" s="982"/>
      <c r="AE354" s="1093"/>
      <c r="AF354" s="1183"/>
      <c r="AG354" s="925"/>
      <c r="AH354" s="984"/>
      <c r="AI354" s="860">
        <f t="shared" si="360"/>
        <v>0</v>
      </c>
      <c r="AJ354" s="985">
        <f t="shared" si="361"/>
        <v>0</v>
      </c>
      <c r="AK354" s="860">
        <f t="shared" si="362"/>
        <v>0</v>
      </c>
      <c r="AL354" s="916">
        <f t="shared" si="363"/>
        <v>0</v>
      </c>
      <c r="AM354" s="873">
        <f t="shared" si="364"/>
        <v>0</v>
      </c>
      <c r="AN354" s="895">
        <f t="shared" si="365"/>
        <v>0</v>
      </c>
      <c r="AQ354" s="96"/>
    </row>
    <row r="355" spans="1:48" ht="15.75" thickBot="1">
      <c r="A355" s="2221" t="s">
        <v>391</v>
      </c>
      <c r="B355" s="258" t="s">
        <v>375</v>
      </c>
      <c r="C355" s="635">
        <v>200</v>
      </c>
      <c r="D355" s="2637" t="s">
        <v>545</v>
      </c>
      <c r="E355" s="125">
        <v>70</v>
      </c>
      <c r="F355" s="1646">
        <v>56</v>
      </c>
      <c r="G355" s="126" t="s">
        <v>93</v>
      </c>
      <c r="H355" s="125">
        <v>40.5</v>
      </c>
      <c r="I355" s="2760">
        <v>40.5</v>
      </c>
      <c r="J355" s="126" t="s">
        <v>62</v>
      </c>
      <c r="K355" s="2996">
        <v>108</v>
      </c>
      <c r="L355" s="2351">
        <v>90</v>
      </c>
      <c r="M355" s="87"/>
      <c r="N355" s="1085" t="s">
        <v>117</v>
      </c>
      <c r="O355" s="835">
        <f>C349</f>
        <v>30</v>
      </c>
      <c r="P355" s="1011">
        <f>C349</f>
        <v>30</v>
      </c>
      <c r="Q355" s="849">
        <f>C362</f>
        <v>30</v>
      </c>
      <c r="R355" s="1003">
        <f>C362</f>
        <v>30</v>
      </c>
      <c r="S355" s="849">
        <f>C375</f>
        <v>20</v>
      </c>
      <c r="T355" s="1012">
        <f>C375</f>
        <v>20</v>
      </c>
      <c r="U355" s="849">
        <f>O355+Q355</f>
        <v>60</v>
      </c>
      <c r="V355" s="1002">
        <f>P355+R355</f>
        <v>60</v>
      </c>
      <c r="W355" s="849">
        <f>Q355+S355</f>
        <v>50</v>
      </c>
      <c r="X355" s="1003">
        <f>R355+T355</f>
        <v>50</v>
      </c>
      <c r="Y355" s="870">
        <f t="shared" ref="Y355:Y391" si="366">O355+Q355+S355</f>
        <v>80</v>
      </c>
      <c r="Z355" s="871">
        <f t="shared" ref="Z355:Z391" si="367">P355+R355+T355</f>
        <v>80</v>
      </c>
      <c r="AB355" s="1070" t="s">
        <v>326</v>
      </c>
      <c r="AC355" s="932"/>
      <c r="AD355" s="991"/>
      <c r="AE355" s="932"/>
      <c r="AF355" s="992"/>
      <c r="AG355" s="932"/>
      <c r="AH355" s="993"/>
      <c r="AI355" s="861">
        <f t="shared" si="360"/>
        <v>0</v>
      </c>
      <c r="AJ355" s="994">
        <f t="shared" si="361"/>
        <v>0</v>
      </c>
      <c r="AK355" s="861">
        <f t="shared" si="362"/>
        <v>0</v>
      </c>
      <c r="AL355" s="825">
        <f t="shared" si="363"/>
        <v>0</v>
      </c>
      <c r="AM355" s="882">
        <f t="shared" si="364"/>
        <v>0</v>
      </c>
      <c r="AN355" s="896">
        <f t="shared" si="365"/>
        <v>0</v>
      </c>
      <c r="AQ355" s="96"/>
    </row>
    <row r="356" spans="1:48" ht="15.75" thickBot="1">
      <c r="A356" s="98"/>
      <c r="B356" s="2377" t="s">
        <v>644</v>
      </c>
      <c r="C356" s="1885"/>
      <c r="D356" s="183" t="s">
        <v>513</v>
      </c>
      <c r="E356" s="224">
        <v>10</v>
      </c>
      <c r="F356" s="1204">
        <v>8</v>
      </c>
      <c r="G356" s="183" t="s">
        <v>76</v>
      </c>
      <c r="H356" s="238">
        <v>243</v>
      </c>
      <c r="I356" s="2604"/>
      <c r="J356" s="183" t="s">
        <v>763</v>
      </c>
      <c r="K356" s="224">
        <v>14.4</v>
      </c>
      <c r="L356" s="226">
        <v>14.4</v>
      </c>
      <c r="M356" s="87"/>
      <c r="N356" s="872" t="s">
        <v>116</v>
      </c>
      <c r="O356" s="836">
        <f>C348</f>
        <v>50</v>
      </c>
      <c r="P356" s="1013">
        <f>C348</f>
        <v>50</v>
      </c>
      <c r="Q356" s="836">
        <f>C361+K356</f>
        <v>64.400000000000006</v>
      </c>
      <c r="R356" s="1014">
        <f>C361+L356</f>
        <v>64.400000000000006</v>
      </c>
      <c r="S356" s="836">
        <f>E374</f>
        <v>14.6</v>
      </c>
      <c r="T356" s="1013">
        <f>F374</f>
        <v>14.6</v>
      </c>
      <c r="U356" s="836">
        <f t="shared" ref="U356:U360" si="368">O356+Q356</f>
        <v>114.4</v>
      </c>
      <c r="V356" s="1005">
        <f t="shared" ref="V356:V360" si="369">P356+R356</f>
        <v>114.4</v>
      </c>
      <c r="W356" s="836">
        <f t="shared" ref="W356:W360" si="370">Q356+S356</f>
        <v>79</v>
      </c>
      <c r="X356" s="916">
        <f t="shared" ref="X356:X360" si="371">R356+T356</f>
        <v>79</v>
      </c>
      <c r="Y356" s="873">
        <f t="shared" si="366"/>
        <v>129</v>
      </c>
      <c r="Z356" s="874">
        <f t="shared" si="367"/>
        <v>129</v>
      </c>
      <c r="AB356" s="912" t="s">
        <v>312</v>
      </c>
      <c r="AC356" s="995">
        <f t="shared" ref="AC356:AG356" si="372">SUM(AC348:AC355)</f>
        <v>0</v>
      </c>
      <c r="AD356" s="996">
        <f t="shared" si="372"/>
        <v>0</v>
      </c>
      <c r="AE356" s="997">
        <f t="shared" si="372"/>
        <v>0</v>
      </c>
      <c r="AF356" s="914">
        <f t="shared" si="372"/>
        <v>0</v>
      </c>
      <c r="AG356" s="995">
        <f t="shared" si="372"/>
        <v>0</v>
      </c>
      <c r="AH356" s="998">
        <f>SUM(AH348:AH355)</f>
        <v>0</v>
      </c>
      <c r="AI356" s="913">
        <f t="shared" si="360"/>
        <v>0</v>
      </c>
      <c r="AJ356" s="999">
        <f t="shared" si="361"/>
        <v>0</v>
      </c>
      <c r="AK356" s="913">
        <f t="shared" si="362"/>
        <v>0</v>
      </c>
      <c r="AL356" s="1000">
        <f t="shared" si="363"/>
        <v>0</v>
      </c>
      <c r="AM356" s="913">
        <f t="shared" si="364"/>
        <v>0</v>
      </c>
      <c r="AN356" s="914">
        <f t="shared" si="365"/>
        <v>0</v>
      </c>
      <c r="AQ356" s="122"/>
    </row>
    <row r="357" spans="1:48">
      <c r="A357" s="1553" t="s">
        <v>899</v>
      </c>
      <c r="B357" s="240" t="s">
        <v>898</v>
      </c>
      <c r="C357" s="164">
        <v>150</v>
      </c>
      <c r="D357" s="2699" t="s">
        <v>647</v>
      </c>
      <c r="E357" s="101"/>
      <c r="F357" s="101"/>
      <c r="G357" s="3082" t="s">
        <v>901</v>
      </c>
      <c r="H357" s="224"/>
      <c r="I357" s="1189"/>
      <c r="J357" s="2697" t="s">
        <v>77</v>
      </c>
      <c r="K357" s="2997">
        <v>3.6</v>
      </c>
      <c r="L357" s="1219">
        <v>3.6</v>
      </c>
      <c r="M357" s="1045"/>
      <c r="N357" s="872" t="s">
        <v>74</v>
      </c>
      <c r="O357" s="836"/>
      <c r="P357" s="1107"/>
      <c r="Q357" s="836">
        <f>E363</f>
        <v>1.99</v>
      </c>
      <c r="R357" s="1005">
        <f>F363</f>
        <v>1.99</v>
      </c>
      <c r="S357" s="836">
        <f>H375</f>
        <v>2.1800000000000002</v>
      </c>
      <c r="T357" s="1016">
        <f>I375</f>
        <v>2.1800000000000002</v>
      </c>
      <c r="U357" s="836">
        <f t="shared" si="368"/>
        <v>1.99</v>
      </c>
      <c r="V357" s="1005">
        <f t="shared" si="369"/>
        <v>1.99</v>
      </c>
      <c r="W357" s="836">
        <f t="shared" si="370"/>
        <v>4.17</v>
      </c>
      <c r="X357" s="916">
        <f t="shared" si="371"/>
        <v>4.17</v>
      </c>
      <c r="Y357" s="873">
        <f t="shared" si="366"/>
        <v>4.17</v>
      </c>
      <c r="Z357" s="874">
        <f t="shared" si="367"/>
        <v>4.17</v>
      </c>
      <c r="AB357" s="1330" t="s">
        <v>409</v>
      </c>
      <c r="AC357" s="857"/>
      <c r="AD357" s="1094"/>
      <c r="AE357" s="859"/>
      <c r="AF357" s="1001"/>
      <c r="AG357" s="862"/>
      <c r="AH357" s="1074"/>
      <c r="AI357" s="862">
        <f t="shared" si="360"/>
        <v>0</v>
      </c>
      <c r="AJ357" s="1002">
        <f t="shared" si="361"/>
        <v>0</v>
      </c>
      <c r="AK357" s="862">
        <f t="shared" si="362"/>
        <v>0</v>
      </c>
      <c r="AL357" s="1003">
        <f t="shared" si="363"/>
        <v>0</v>
      </c>
      <c r="AM357" s="1071"/>
      <c r="AN357" s="1082">
        <f t="shared" ref="AN357:AN380" si="373">AD357+AF357+AH357</f>
        <v>0</v>
      </c>
      <c r="AQ357" s="101"/>
    </row>
    <row r="358" spans="1:48">
      <c r="A358" s="1553" t="s">
        <v>903</v>
      </c>
      <c r="B358" s="250" t="s">
        <v>1021</v>
      </c>
      <c r="C358" s="1555">
        <v>90</v>
      </c>
      <c r="D358" s="183" t="s">
        <v>544</v>
      </c>
      <c r="E358" s="224">
        <v>9.6</v>
      </c>
      <c r="F358" s="1204">
        <v>8</v>
      </c>
      <c r="G358" s="183" t="s">
        <v>513</v>
      </c>
      <c r="H358" s="224">
        <v>20.58</v>
      </c>
      <c r="I358" s="1204">
        <v>16.463999999999999</v>
      </c>
      <c r="J358" s="183" t="s">
        <v>363</v>
      </c>
      <c r="K358" s="224">
        <v>0.25800000000000001</v>
      </c>
      <c r="L358" s="226">
        <v>0.25800000000000001</v>
      </c>
      <c r="M358" s="87"/>
      <c r="N358" s="875" t="s">
        <v>303</v>
      </c>
      <c r="O358" s="837">
        <f t="shared" ref="O358:T358" si="374">AC356</f>
        <v>0</v>
      </c>
      <c r="P358" s="1043">
        <f t="shared" si="374"/>
        <v>0</v>
      </c>
      <c r="Q358" s="837">
        <f t="shared" si="374"/>
        <v>0</v>
      </c>
      <c r="R358" s="1017">
        <f>AF356</f>
        <v>0</v>
      </c>
      <c r="S358" s="837">
        <f t="shared" si="374"/>
        <v>0</v>
      </c>
      <c r="T358" s="1018">
        <f t="shared" si="374"/>
        <v>0</v>
      </c>
      <c r="U358" s="837">
        <f t="shared" si="368"/>
        <v>0</v>
      </c>
      <c r="V358" s="877">
        <f t="shared" si="369"/>
        <v>0</v>
      </c>
      <c r="W358" s="837">
        <f t="shared" si="370"/>
        <v>0</v>
      </c>
      <c r="X358" s="1017">
        <f t="shared" si="371"/>
        <v>0</v>
      </c>
      <c r="Y358" s="876">
        <f t="shared" si="366"/>
        <v>0</v>
      </c>
      <c r="Z358" s="877">
        <f t="shared" si="367"/>
        <v>0</v>
      </c>
      <c r="AB358" s="890" t="s">
        <v>324</v>
      </c>
      <c r="AC358" s="711"/>
      <c r="AD358" s="1095"/>
      <c r="AE358" s="860"/>
      <c r="AF358" s="1004"/>
      <c r="AG358" s="860"/>
      <c r="AH358" s="1075"/>
      <c r="AI358" s="860">
        <f t="shared" si="360"/>
        <v>0</v>
      </c>
      <c r="AJ358" s="1005">
        <f t="shared" si="361"/>
        <v>0</v>
      </c>
      <c r="AK358" s="860">
        <f t="shared" si="362"/>
        <v>0</v>
      </c>
      <c r="AL358" s="916">
        <f t="shared" si="363"/>
        <v>0</v>
      </c>
      <c r="AM358" s="1071">
        <f t="shared" ref="AM358:AM380" si="375">AC358+AE358+AG358</f>
        <v>0</v>
      </c>
      <c r="AN358" s="1082">
        <f t="shared" si="373"/>
        <v>0</v>
      </c>
      <c r="AQ358" s="106"/>
    </row>
    <row r="359" spans="1:48">
      <c r="A359" s="2366" t="s">
        <v>366</v>
      </c>
      <c r="B359" s="258" t="s">
        <v>516</v>
      </c>
      <c r="C359" s="164">
        <v>200</v>
      </c>
      <c r="D359" s="2699" t="s">
        <v>616</v>
      </c>
      <c r="E359" s="101"/>
      <c r="F359" s="101"/>
      <c r="G359" s="183" t="s">
        <v>133</v>
      </c>
      <c r="H359" s="250">
        <v>16.3</v>
      </c>
      <c r="I359" s="2887">
        <v>13.72</v>
      </c>
      <c r="J359" s="3082" t="s">
        <v>945</v>
      </c>
      <c r="K359" s="224"/>
      <c r="L359" s="1219"/>
      <c r="M359" s="87"/>
      <c r="N359" s="872" t="s">
        <v>93</v>
      </c>
      <c r="O359" s="836"/>
      <c r="P359" s="829"/>
      <c r="Q359" s="836">
        <f>H355</f>
        <v>40.5</v>
      </c>
      <c r="R359" s="916">
        <f>I355</f>
        <v>40.5</v>
      </c>
      <c r="S359" s="836"/>
      <c r="T359" s="1019"/>
      <c r="U359" s="836">
        <f t="shared" si="368"/>
        <v>40.5</v>
      </c>
      <c r="V359" s="1005">
        <f t="shared" si="369"/>
        <v>40.5</v>
      </c>
      <c r="W359" s="836">
        <f t="shared" si="370"/>
        <v>40.5</v>
      </c>
      <c r="X359" s="916">
        <f t="shared" si="371"/>
        <v>40.5</v>
      </c>
      <c r="Y359" s="873">
        <f t="shared" si="366"/>
        <v>40.5</v>
      </c>
      <c r="Z359" s="874">
        <f t="shared" si="367"/>
        <v>40.5</v>
      </c>
      <c r="AB359" s="889" t="s">
        <v>229</v>
      </c>
      <c r="AC359" s="711"/>
      <c r="AD359" s="1096"/>
      <c r="AE359" s="860"/>
      <c r="AF359" s="1004"/>
      <c r="AG359" s="860"/>
      <c r="AH359" s="1075"/>
      <c r="AI359" s="860">
        <f t="shared" si="360"/>
        <v>0</v>
      </c>
      <c r="AJ359" s="1005">
        <f t="shared" si="361"/>
        <v>0</v>
      </c>
      <c r="AK359" s="860">
        <f t="shared" si="362"/>
        <v>0</v>
      </c>
      <c r="AL359" s="916">
        <f t="shared" si="363"/>
        <v>0</v>
      </c>
      <c r="AM359" s="1071">
        <f t="shared" si="375"/>
        <v>0</v>
      </c>
      <c r="AN359" s="1082">
        <f t="shared" si="373"/>
        <v>0</v>
      </c>
      <c r="AQ359" s="106"/>
    </row>
    <row r="360" spans="1:48">
      <c r="A360" s="525"/>
      <c r="B360" s="165" t="s">
        <v>679</v>
      </c>
      <c r="C360" s="1647"/>
      <c r="D360" s="183" t="s">
        <v>81</v>
      </c>
      <c r="E360" s="224">
        <v>4</v>
      </c>
      <c r="F360" s="1204">
        <v>4</v>
      </c>
      <c r="G360" s="2697" t="s">
        <v>698</v>
      </c>
      <c r="H360" s="2745">
        <v>9.6039999999999992</v>
      </c>
      <c r="I360" s="2749">
        <v>9.6039999999999992</v>
      </c>
      <c r="J360" s="183" t="s">
        <v>81</v>
      </c>
      <c r="K360" s="2745">
        <v>4.2</v>
      </c>
      <c r="L360" s="2746">
        <v>4.2</v>
      </c>
      <c r="M360" s="87"/>
      <c r="N360" s="408" t="s">
        <v>43</v>
      </c>
      <c r="O360" s="1105">
        <f>K343</f>
        <v>205.2</v>
      </c>
      <c r="P360" s="1025">
        <f>L343</f>
        <v>153.9</v>
      </c>
      <c r="Q360" s="836"/>
      <c r="R360" s="916"/>
      <c r="S360" s="836"/>
      <c r="T360" s="1019"/>
      <c r="U360" s="836">
        <f t="shared" si="368"/>
        <v>205.2</v>
      </c>
      <c r="V360" s="1005">
        <f t="shared" si="369"/>
        <v>153.9</v>
      </c>
      <c r="W360" s="836">
        <f t="shared" si="370"/>
        <v>0</v>
      </c>
      <c r="X360" s="916">
        <f t="shared" si="371"/>
        <v>0</v>
      </c>
      <c r="Y360" s="873">
        <f t="shared" si="366"/>
        <v>205.2</v>
      </c>
      <c r="Z360" s="874">
        <f t="shared" si="367"/>
        <v>153.9</v>
      </c>
      <c r="AB360" s="891" t="s">
        <v>355</v>
      </c>
      <c r="AC360" s="711"/>
      <c r="AD360" s="1097"/>
      <c r="AE360" s="860"/>
      <c r="AF360" s="1004"/>
      <c r="AG360" s="861"/>
      <c r="AH360" s="1076"/>
      <c r="AI360" s="861">
        <f t="shared" si="360"/>
        <v>0</v>
      </c>
      <c r="AJ360" s="1007">
        <f t="shared" si="361"/>
        <v>0</v>
      </c>
      <c r="AK360" s="861">
        <f t="shared" si="362"/>
        <v>0</v>
      </c>
      <c r="AL360" s="825">
        <f t="shared" si="363"/>
        <v>0</v>
      </c>
      <c r="AM360" s="1071">
        <f t="shared" si="375"/>
        <v>0</v>
      </c>
      <c r="AN360" s="1082">
        <f t="shared" si="373"/>
        <v>0</v>
      </c>
      <c r="AQ360" s="205"/>
    </row>
    <row r="361" spans="1:48">
      <c r="A361" s="2221" t="s">
        <v>9</v>
      </c>
      <c r="B361" s="240" t="s">
        <v>10</v>
      </c>
      <c r="C361" s="229">
        <v>50</v>
      </c>
      <c r="D361" s="183" t="s">
        <v>696</v>
      </c>
      <c r="E361" s="225">
        <v>2.6</v>
      </c>
      <c r="F361" s="1189">
        <v>2</v>
      </c>
      <c r="G361" s="183" t="s">
        <v>77</v>
      </c>
      <c r="H361" s="224">
        <v>6.86</v>
      </c>
      <c r="I361" s="1489">
        <v>6.86</v>
      </c>
      <c r="J361" s="2697" t="s">
        <v>77</v>
      </c>
      <c r="K361" s="224">
        <v>6.6</v>
      </c>
      <c r="L361" s="1219">
        <v>6.6</v>
      </c>
      <c r="M361" s="87"/>
      <c r="N361" s="1396" t="s">
        <v>415</v>
      </c>
      <c r="O361" s="838">
        <f t="shared" ref="O361:T361" si="376">AC371</f>
        <v>99.253</v>
      </c>
      <c r="P361" s="1020">
        <f t="shared" si="376"/>
        <v>83.58</v>
      </c>
      <c r="Q361" s="1398">
        <f t="shared" si="376"/>
        <v>196.88</v>
      </c>
      <c r="R361" s="879">
        <f t="shared" si="376"/>
        <v>164.184</v>
      </c>
      <c r="S361" s="838">
        <f t="shared" si="376"/>
        <v>0</v>
      </c>
      <c r="T361" s="1022">
        <f t="shared" si="376"/>
        <v>0</v>
      </c>
      <c r="U361" s="1398">
        <f t="shared" ref="U361:X363" si="377">O361+Q361</f>
        <v>296.13299999999998</v>
      </c>
      <c r="V361" s="879">
        <f t="shared" si="377"/>
        <v>247.76400000000001</v>
      </c>
      <c r="W361" s="1398">
        <f t="shared" si="377"/>
        <v>196.88</v>
      </c>
      <c r="X361" s="1399">
        <f t="shared" si="377"/>
        <v>164.184</v>
      </c>
      <c r="Y361" s="1400">
        <f t="shared" si="366"/>
        <v>296.13299999999998</v>
      </c>
      <c r="Z361" s="879">
        <f t="shared" si="367"/>
        <v>247.76400000000001</v>
      </c>
      <c r="AB361" s="891" t="s">
        <v>60</v>
      </c>
      <c r="AC361" s="857"/>
      <c r="AD361" s="1094"/>
      <c r="AE361" s="859"/>
      <c r="AF361" s="1001"/>
      <c r="AG361" s="860"/>
      <c r="AH361" s="1075"/>
      <c r="AI361" s="860">
        <f t="shared" si="360"/>
        <v>0</v>
      </c>
      <c r="AJ361" s="1005">
        <f t="shared" si="361"/>
        <v>0</v>
      </c>
      <c r="AK361" s="860">
        <f t="shared" si="362"/>
        <v>0</v>
      </c>
      <c r="AL361" s="916">
        <f t="shared" si="363"/>
        <v>0</v>
      </c>
      <c r="AM361" s="1071">
        <f t="shared" si="375"/>
        <v>0</v>
      </c>
      <c r="AN361" s="1082">
        <f t="shared" si="373"/>
        <v>0</v>
      </c>
      <c r="AQ361" s="205"/>
    </row>
    <row r="362" spans="1:48" ht="15.75" thickBot="1">
      <c r="A362" s="2897" t="s">
        <v>9</v>
      </c>
      <c r="B362" s="240" t="s">
        <v>317</v>
      </c>
      <c r="C362" s="229">
        <v>30</v>
      </c>
      <c r="D362" s="2699" t="s">
        <v>697</v>
      </c>
      <c r="E362" s="101"/>
      <c r="F362" s="101"/>
      <c r="G362" s="183" t="s">
        <v>363</v>
      </c>
      <c r="H362" s="238">
        <v>0.3</v>
      </c>
      <c r="I362" s="2784">
        <v>0.3</v>
      </c>
      <c r="J362" s="56"/>
      <c r="K362" s="3199"/>
      <c r="L362" s="70"/>
      <c r="M362" s="87"/>
      <c r="N362" s="1397" t="s">
        <v>416</v>
      </c>
      <c r="O362" s="838">
        <f t="shared" ref="O362:T362" si="378">AC377</f>
        <v>4.6159999999999997</v>
      </c>
      <c r="P362" s="1020">
        <f t="shared" si="378"/>
        <v>4.6159999999999997</v>
      </c>
      <c r="Q362" s="838">
        <f t="shared" si="378"/>
        <v>11.603999999999999</v>
      </c>
      <c r="R362" s="1021">
        <f t="shared" si="378"/>
        <v>11.603999999999999</v>
      </c>
      <c r="S362" s="838">
        <f t="shared" si="378"/>
        <v>0</v>
      </c>
      <c r="T362" s="1022">
        <f t="shared" si="378"/>
        <v>0</v>
      </c>
      <c r="U362" s="838">
        <f t="shared" si="377"/>
        <v>16.22</v>
      </c>
      <c r="V362" s="879">
        <f t="shared" si="377"/>
        <v>16.22</v>
      </c>
      <c r="W362" s="838">
        <f t="shared" si="377"/>
        <v>11.603999999999999</v>
      </c>
      <c r="X362" s="1021">
        <f t="shared" si="377"/>
        <v>11.603999999999999</v>
      </c>
      <c r="Y362" s="1400">
        <f t="shared" si="366"/>
        <v>16.22</v>
      </c>
      <c r="Z362" s="879">
        <f t="shared" si="367"/>
        <v>16.22</v>
      </c>
      <c r="AB362" s="1173" t="s">
        <v>364</v>
      </c>
      <c r="AC362" s="711"/>
      <c r="AD362" s="1095"/>
      <c r="AE362" s="860">
        <f>E361</f>
        <v>2.6</v>
      </c>
      <c r="AF362" s="1004">
        <f>F361</f>
        <v>2</v>
      </c>
      <c r="AG362" s="860"/>
      <c r="AH362" s="1075"/>
      <c r="AI362" s="860">
        <f t="shared" si="360"/>
        <v>2.6</v>
      </c>
      <c r="AJ362" s="1005">
        <f t="shared" si="361"/>
        <v>2</v>
      </c>
      <c r="AK362" s="860">
        <f t="shared" si="362"/>
        <v>2.6</v>
      </c>
      <c r="AL362" s="916">
        <f t="shared" si="363"/>
        <v>2</v>
      </c>
      <c r="AM362" s="1071">
        <f t="shared" si="375"/>
        <v>2.6</v>
      </c>
      <c r="AN362" s="1082">
        <f t="shared" si="373"/>
        <v>2</v>
      </c>
      <c r="AQ362" s="99"/>
    </row>
    <row r="363" spans="1:48" ht="15.75" thickBot="1">
      <c r="A363" s="2758" t="s">
        <v>373</v>
      </c>
      <c r="B363" s="240" t="s">
        <v>1002</v>
      </c>
      <c r="C363" s="229">
        <v>105</v>
      </c>
      <c r="D363" s="2618" t="s">
        <v>354</v>
      </c>
      <c r="E363" s="2745">
        <v>1.99</v>
      </c>
      <c r="F363" s="2749">
        <v>1.99</v>
      </c>
      <c r="G363" s="3085" t="s">
        <v>900</v>
      </c>
      <c r="H363" s="224"/>
      <c r="I363" s="1189"/>
      <c r="J363" s="1667" t="s">
        <v>897</v>
      </c>
      <c r="K363" s="1190"/>
      <c r="L363" s="1191"/>
      <c r="M363" s="87"/>
      <c r="N363" s="872" t="s">
        <v>66</v>
      </c>
      <c r="O363" s="1134">
        <f t="shared" ref="O363:T363" si="379">AC385</f>
        <v>0</v>
      </c>
      <c r="P363" s="1025">
        <f t="shared" si="379"/>
        <v>0</v>
      </c>
      <c r="Q363" s="839">
        <f t="shared" si="379"/>
        <v>119.175</v>
      </c>
      <c r="R363" s="916">
        <f t="shared" si="379"/>
        <v>105</v>
      </c>
      <c r="S363" s="839">
        <f t="shared" si="379"/>
        <v>0</v>
      </c>
      <c r="T363" s="1019">
        <f t="shared" si="379"/>
        <v>0</v>
      </c>
      <c r="U363" s="839">
        <f t="shared" si="377"/>
        <v>119.175</v>
      </c>
      <c r="V363" s="1005">
        <f t="shared" si="377"/>
        <v>105</v>
      </c>
      <c r="W363" s="839">
        <f t="shared" si="377"/>
        <v>119.175</v>
      </c>
      <c r="X363" s="916">
        <f t="shared" si="377"/>
        <v>105</v>
      </c>
      <c r="Y363" s="894">
        <f t="shared" si="366"/>
        <v>119.175</v>
      </c>
      <c r="Z363" s="874">
        <f t="shared" si="367"/>
        <v>105</v>
      </c>
      <c r="AB363" s="890" t="s">
        <v>438</v>
      </c>
      <c r="AC363" s="711"/>
      <c r="AD363" s="1096"/>
      <c r="AE363" s="860"/>
      <c r="AF363" s="1004"/>
      <c r="AG363" s="860"/>
      <c r="AH363" s="1075"/>
      <c r="AI363" s="860">
        <f t="shared" si="360"/>
        <v>0</v>
      </c>
      <c r="AJ363" s="1005">
        <f t="shared" si="361"/>
        <v>0</v>
      </c>
      <c r="AK363" s="860">
        <f t="shared" si="362"/>
        <v>0</v>
      </c>
      <c r="AL363" s="916">
        <f t="shared" si="363"/>
        <v>0</v>
      </c>
      <c r="AM363" s="1071">
        <f t="shared" si="375"/>
        <v>0</v>
      </c>
      <c r="AN363" s="1082">
        <f t="shared" si="373"/>
        <v>0</v>
      </c>
      <c r="AQ363" s="106"/>
    </row>
    <row r="364" spans="1:48" ht="15.75" thickBot="1">
      <c r="A364" s="98"/>
      <c r="B364" s="1208"/>
      <c r="C364" s="97"/>
      <c r="D364" s="2697" t="s">
        <v>698</v>
      </c>
      <c r="E364" s="2745">
        <v>2</v>
      </c>
      <c r="F364" s="2749">
        <v>2</v>
      </c>
      <c r="G364" s="2646" t="s">
        <v>516</v>
      </c>
      <c r="H364" s="1147"/>
      <c r="I364" s="1147"/>
      <c r="J364" s="1179" t="s">
        <v>88</v>
      </c>
      <c r="K364" s="156" t="s">
        <v>89</v>
      </c>
      <c r="L364" s="2701" t="s">
        <v>90</v>
      </c>
      <c r="M364" s="87"/>
      <c r="N364" s="880" t="s">
        <v>92</v>
      </c>
      <c r="O364" s="1134">
        <f t="shared" ref="O364:T364" si="380">AC389</f>
        <v>7.5</v>
      </c>
      <c r="P364" s="829">
        <f t="shared" si="380"/>
        <v>7.5</v>
      </c>
      <c r="Q364" s="839">
        <f t="shared" si="380"/>
        <v>0</v>
      </c>
      <c r="R364" s="1005">
        <f t="shared" si="380"/>
        <v>0</v>
      </c>
      <c r="S364" s="839">
        <f t="shared" si="380"/>
        <v>15</v>
      </c>
      <c r="T364" s="1019">
        <f t="shared" si="380"/>
        <v>15</v>
      </c>
      <c r="U364" s="836">
        <f t="shared" ref="U364:U386" si="381">O364+Q364</f>
        <v>7.5</v>
      </c>
      <c r="V364" s="1005">
        <f t="shared" ref="V364:V391" si="382">P364+R364</f>
        <v>7.5</v>
      </c>
      <c r="W364" s="836">
        <f t="shared" ref="W364:W389" si="383">Q364+S364</f>
        <v>15</v>
      </c>
      <c r="X364" s="916">
        <f t="shared" ref="X364:X391" si="384">R364+T364</f>
        <v>15</v>
      </c>
      <c r="Y364" s="873">
        <f t="shared" si="366"/>
        <v>22.5</v>
      </c>
      <c r="Z364" s="874">
        <f t="shared" si="367"/>
        <v>22.5</v>
      </c>
      <c r="AB364" s="891" t="s">
        <v>109</v>
      </c>
      <c r="AC364" s="1104">
        <f>H349</f>
        <v>48.033000000000001</v>
      </c>
      <c r="AD364" s="1096">
        <f>I349</f>
        <v>38.4</v>
      </c>
      <c r="AE364" s="860">
        <f>E355</f>
        <v>70</v>
      </c>
      <c r="AF364" s="1004">
        <f>F355</f>
        <v>56</v>
      </c>
      <c r="AG364" s="860"/>
      <c r="AH364" s="1075"/>
      <c r="AI364" s="860">
        <f t="shared" si="360"/>
        <v>118.033</v>
      </c>
      <c r="AJ364" s="1005">
        <f t="shared" si="361"/>
        <v>94.4</v>
      </c>
      <c r="AK364" s="860">
        <f t="shared" si="362"/>
        <v>70</v>
      </c>
      <c r="AL364" s="916">
        <f t="shared" si="363"/>
        <v>56</v>
      </c>
      <c r="AM364" s="1071">
        <f t="shared" si="375"/>
        <v>118.033</v>
      </c>
      <c r="AN364" s="1082">
        <f t="shared" si="373"/>
        <v>94.4</v>
      </c>
      <c r="AQ364" s="205"/>
    </row>
    <row r="365" spans="1:48" ht="15.75" thickBot="1">
      <c r="A365" s="98"/>
      <c r="B365" s="2613"/>
      <c r="C365" s="97"/>
      <c r="D365" s="2699" t="s">
        <v>699</v>
      </c>
      <c r="E365" s="101"/>
      <c r="F365" s="101"/>
      <c r="G365" s="2647" t="s">
        <v>679</v>
      </c>
      <c r="H365" s="2846"/>
      <c r="I365" s="2846"/>
      <c r="J365" s="2729" t="s">
        <v>113</v>
      </c>
      <c r="K365" s="2867">
        <v>67.8</v>
      </c>
      <c r="L365" s="2730">
        <v>60</v>
      </c>
      <c r="M365" s="87"/>
      <c r="N365" s="872" t="s">
        <v>570</v>
      </c>
      <c r="O365" s="836">
        <f>K351</f>
        <v>100</v>
      </c>
      <c r="P365" s="829">
        <f>L351</f>
        <v>100</v>
      </c>
      <c r="Q365" s="836"/>
      <c r="R365" s="916"/>
      <c r="S365" s="836"/>
      <c r="T365" s="1019"/>
      <c r="U365" s="836">
        <f t="shared" si="381"/>
        <v>100</v>
      </c>
      <c r="V365" s="1005">
        <f t="shared" si="382"/>
        <v>100</v>
      </c>
      <c r="W365" s="836">
        <f t="shared" si="383"/>
        <v>0</v>
      </c>
      <c r="X365" s="916">
        <f t="shared" si="384"/>
        <v>0</v>
      </c>
      <c r="Y365" s="873">
        <f t="shared" si="366"/>
        <v>100</v>
      </c>
      <c r="Z365" s="874">
        <f t="shared" si="367"/>
        <v>100</v>
      </c>
      <c r="AB365" s="891" t="s">
        <v>79</v>
      </c>
      <c r="AC365" s="711">
        <f>E348</f>
        <v>9</v>
      </c>
      <c r="AD365" s="1098">
        <f>F348</f>
        <v>7.5</v>
      </c>
      <c r="AE365" s="860">
        <f>E358+H359</f>
        <v>25.9</v>
      </c>
      <c r="AF365" s="1004">
        <f>F358+I359</f>
        <v>21.72</v>
      </c>
      <c r="AG365" s="860"/>
      <c r="AH365" s="2627"/>
      <c r="AI365" s="860">
        <f t="shared" si="360"/>
        <v>34.9</v>
      </c>
      <c r="AJ365" s="1005">
        <f t="shared" si="361"/>
        <v>29.22</v>
      </c>
      <c r="AK365" s="860">
        <f t="shared" si="362"/>
        <v>25.9</v>
      </c>
      <c r="AL365" s="916">
        <f t="shared" si="363"/>
        <v>21.72</v>
      </c>
      <c r="AM365" s="1071">
        <f t="shared" si="375"/>
        <v>34.9</v>
      </c>
      <c r="AN365" s="1082">
        <f t="shared" si="373"/>
        <v>29.22</v>
      </c>
      <c r="AQ365" s="205"/>
    </row>
    <row r="366" spans="1:48" ht="15.75" thickBot="1">
      <c r="A366" s="98"/>
      <c r="B366" s="1208"/>
      <c r="C366" s="97"/>
      <c r="D366" s="183" t="s">
        <v>363</v>
      </c>
      <c r="E366" s="238">
        <v>0.4</v>
      </c>
      <c r="F366" s="2784">
        <v>0.4</v>
      </c>
      <c r="G366" s="2725" t="s">
        <v>88</v>
      </c>
      <c r="H366" s="156" t="s">
        <v>89</v>
      </c>
      <c r="I366" s="1633" t="s">
        <v>90</v>
      </c>
      <c r="J366" s="58"/>
      <c r="K366" s="11"/>
      <c r="L366" s="68"/>
      <c r="M366" s="87"/>
      <c r="N366" s="408" t="s">
        <v>315</v>
      </c>
      <c r="O366" s="836">
        <f t="shared" ref="O366:T366" si="385">AC392</f>
        <v>0</v>
      </c>
      <c r="P366" s="829">
        <f t="shared" si="385"/>
        <v>0</v>
      </c>
      <c r="Q366" s="836">
        <f t="shared" si="385"/>
        <v>0</v>
      </c>
      <c r="R366" s="916">
        <f t="shared" si="385"/>
        <v>0</v>
      </c>
      <c r="S366" s="836">
        <f t="shared" si="385"/>
        <v>0</v>
      </c>
      <c r="T366" s="1019">
        <f t="shared" si="385"/>
        <v>0</v>
      </c>
      <c r="U366" s="836">
        <f t="shared" si="381"/>
        <v>0</v>
      </c>
      <c r="V366" s="1005">
        <f t="shared" si="382"/>
        <v>0</v>
      </c>
      <c r="W366" s="836">
        <f t="shared" si="383"/>
        <v>0</v>
      </c>
      <c r="X366" s="916">
        <f t="shared" si="384"/>
        <v>0</v>
      </c>
      <c r="Y366" s="873">
        <f t="shared" si="366"/>
        <v>0</v>
      </c>
      <c r="Z366" s="874">
        <f t="shared" si="367"/>
        <v>0</v>
      </c>
      <c r="AB366" s="891" t="s">
        <v>64</v>
      </c>
      <c r="AC366" s="711">
        <f>E346</f>
        <v>15.85</v>
      </c>
      <c r="AD366" s="1098">
        <f>F346</f>
        <v>12.68</v>
      </c>
      <c r="AE366" s="860">
        <f>E356+H358</f>
        <v>30.58</v>
      </c>
      <c r="AF366" s="1004">
        <f>F356+I358</f>
        <v>24.463999999999999</v>
      </c>
      <c r="AG366" s="860"/>
      <c r="AH366" s="2627"/>
      <c r="AI366" s="860">
        <f t="shared" si="360"/>
        <v>46.43</v>
      </c>
      <c r="AJ366" s="1005">
        <f t="shared" si="361"/>
        <v>37.143999999999998</v>
      </c>
      <c r="AK366" s="860">
        <f t="shared" si="362"/>
        <v>30.58</v>
      </c>
      <c r="AL366" s="916">
        <f t="shared" si="363"/>
        <v>24.463999999999999</v>
      </c>
      <c r="AM366" s="1071">
        <f t="shared" si="375"/>
        <v>46.43</v>
      </c>
      <c r="AN366" s="1082">
        <f t="shared" si="373"/>
        <v>37.143999999999998</v>
      </c>
      <c r="AQ366" s="205"/>
    </row>
    <row r="367" spans="1:48" ht="15.75" thickBot="1">
      <c r="A367" s="98"/>
      <c r="B367" s="2613"/>
      <c r="C367" s="97"/>
      <c r="D367" s="2697" t="s">
        <v>134</v>
      </c>
      <c r="E367" s="224">
        <v>8.0000000000000002E-3</v>
      </c>
      <c r="F367" s="1189">
        <v>8.0000000000000002E-3</v>
      </c>
      <c r="G367" s="2648" t="s">
        <v>516</v>
      </c>
      <c r="H367" s="2377">
        <v>3.5</v>
      </c>
      <c r="I367" s="3019">
        <v>3.5</v>
      </c>
      <c r="J367" s="1137" t="s">
        <v>435</v>
      </c>
      <c r="K367" s="1190"/>
      <c r="L367" s="1191"/>
      <c r="M367" s="530"/>
      <c r="N367" s="872" t="s">
        <v>316</v>
      </c>
      <c r="O367" s="836">
        <f t="shared" ref="O367:T367" si="386">AC396</f>
        <v>0</v>
      </c>
      <c r="P367" s="1023">
        <f t="shared" si="386"/>
        <v>0</v>
      </c>
      <c r="Q367" s="836">
        <f t="shared" si="386"/>
        <v>0</v>
      </c>
      <c r="R367" s="1005">
        <f t="shared" si="386"/>
        <v>0</v>
      </c>
      <c r="S367" s="836">
        <f t="shared" si="386"/>
        <v>39.286999999999999</v>
      </c>
      <c r="T367" s="1024">
        <f t="shared" si="386"/>
        <v>35</v>
      </c>
      <c r="U367" s="836">
        <f t="shared" si="381"/>
        <v>0</v>
      </c>
      <c r="V367" s="1005">
        <f t="shared" si="382"/>
        <v>0</v>
      </c>
      <c r="W367" s="836">
        <f t="shared" si="383"/>
        <v>39.286999999999999</v>
      </c>
      <c r="X367" s="916">
        <f t="shared" si="384"/>
        <v>35</v>
      </c>
      <c r="Y367" s="873">
        <f t="shared" si="366"/>
        <v>39.286999999999999</v>
      </c>
      <c r="Z367" s="874">
        <f t="shared" si="367"/>
        <v>35</v>
      </c>
      <c r="AB367" s="891" t="s">
        <v>69</v>
      </c>
      <c r="AC367" s="711"/>
      <c r="AD367" s="1096"/>
      <c r="AE367" s="860"/>
      <c r="AF367" s="1004"/>
      <c r="AG367" s="860"/>
      <c r="AH367" s="2627"/>
      <c r="AI367" s="860">
        <f t="shared" si="360"/>
        <v>0</v>
      </c>
      <c r="AJ367" s="1005">
        <f t="shared" si="361"/>
        <v>0</v>
      </c>
      <c r="AK367" s="860">
        <f t="shared" si="362"/>
        <v>0</v>
      </c>
      <c r="AL367" s="916">
        <f t="shared" si="363"/>
        <v>0</v>
      </c>
      <c r="AM367" s="1071">
        <f t="shared" si="375"/>
        <v>0</v>
      </c>
      <c r="AN367" s="1082">
        <f t="shared" si="373"/>
        <v>0</v>
      </c>
      <c r="AQ367" s="205"/>
    </row>
    <row r="368" spans="1:48" ht="15.75" thickBot="1">
      <c r="A368" s="98"/>
      <c r="B368" s="2611"/>
      <c r="C368" s="97"/>
      <c r="D368" s="183" t="s">
        <v>362</v>
      </c>
      <c r="E368" s="224">
        <v>160</v>
      </c>
      <c r="F368" s="1189">
        <v>160</v>
      </c>
      <c r="G368" s="183" t="s">
        <v>367</v>
      </c>
      <c r="H368" s="238">
        <v>15</v>
      </c>
      <c r="I368" s="2890">
        <v>15</v>
      </c>
      <c r="J368" s="2725" t="s">
        <v>88</v>
      </c>
      <c r="K368" s="156" t="s">
        <v>89</v>
      </c>
      <c r="L368" s="2701" t="s">
        <v>90</v>
      </c>
      <c r="M368" s="87"/>
      <c r="N368" s="872" t="s">
        <v>106</v>
      </c>
      <c r="O368" s="839">
        <f>E343</f>
        <v>110.423</v>
      </c>
      <c r="P368" s="1023">
        <f>F343</f>
        <v>79.680000000000007</v>
      </c>
      <c r="Q368" s="836"/>
      <c r="R368" s="916"/>
      <c r="S368" s="836"/>
      <c r="T368" s="1019"/>
      <c r="U368" s="836">
        <f t="shared" si="381"/>
        <v>110.423</v>
      </c>
      <c r="V368" s="1005">
        <f t="shared" si="382"/>
        <v>79.680000000000007</v>
      </c>
      <c r="W368" s="836">
        <f t="shared" si="383"/>
        <v>0</v>
      </c>
      <c r="X368" s="916">
        <f t="shared" si="384"/>
        <v>0</v>
      </c>
      <c r="Y368" s="873">
        <f t="shared" si="366"/>
        <v>110.423</v>
      </c>
      <c r="Z368" s="874">
        <f t="shared" si="367"/>
        <v>79.680000000000007</v>
      </c>
      <c r="AB368" s="891" t="s">
        <v>113</v>
      </c>
      <c r="AC368" s="711"/>
      <c r="AD368" s="1099"/>
      <c r="AE368" s="1192">
        <f>K365</f>
        <v>67.8</v>
      </c>
      <c r="AF368" s="1004">
        <f>L365</f>
        <v>60</v>
      </c>
      <c r="AG368" s="860"/>
      <c r="AH368" s="1075"/>
      <c r="AI368" s="860">
        <f t="shared" si="360"/>
        <v>67.8</v>
      </c>
      <c r="AJ368" s="1005">
        <f t="shared" si="361"/>
        <v>60</v>
      </c>
      <c r="AK368" s="860">
        <f t="shared" si="362"/>
        <v>67.8</v>
      </c>
      <c r="AL368" s="916">
        <f t="shared" si="363"/>
        <v>60</v>
      </c>
      <c r="AM368" s="1071">
        <f t="shared" si="375"/>
        <v>67.8</v>
      </c>
      <c r="AN368" s="1082">
        <f t="shared" si="373"/>
        <v>60</v>
      </c>
      <c r="AQ368" s="205"/>
    </row>
    <row r="369" spans="1:43">
      <c r="A369" s="98"/>
      <c r="B369" s="1208"/>
      <c r="C369" s="97"/>
      <c r="D369" s="184" t="s">
        <v>84</v>
      </c>
      <c r="E369" s="224">
        <v>5</v>
      </c>
      <c r="F369" s="1189">
        <v>5</v>
      </c>
      <c r="G369" s="237" t="s">
        <v>57</v>
      </c>
      <c r="H369" s="2998">
        <v>200</v>
      </c>
      <c r="I369" s="2850">
        <v>200</v>
      </c>
      <c r="J369" s="2637" t="s">
        <v>502</v>
      </c>
      <c r="K369" s="2847">
        <v>119.175</v>
      </c>
      <c r="L369" s="2639">
        <v>105</v>
      </c>
      <c r="M369" s="87"/>
      <c r="N369" s="872" t="s">
        <v>62</v>
      </c>
      <c r="O369" s="1105"/>
      <c r="P369" s="1023"/>
      <c r="Q369" s="1105">
        <f>K355</f>
        <v>108</v>
      </c>
      <c r="R369" s="916">
        <f>L355</f>
        <v>90</v>
      </c>
      <c r="S369" s="836"/>
      <c r="T369" s="1019"/>
      <c r="U369" s="836">
        <f t="shared" si="381"/>
        <v>108</v>
      </c>
      <c r="V369" s="1005">
        <f t="shared" si="382"/>
        <v>90</v>
      </c>
      <c r="W369" s="836">
        <f t="shared" si="383"/>
        <v>108</v>
      </c>
      <c r="X369" s="916">
        <f t="shared" si="384"/>
        <v>90</v>
      </c>
      <c r="Y369" s="873">
        <f t="shared" si="366"/>
        <v>108</v>
      </c>
      <c r="Z369" s="874">
        <f t="shared" si="367"/>
        <v>90</v>
      </c>
      <c r="AB369" s="891" t="s">
        <v>111</v>
      </c>
      <c r="AC369" s="711">
        <f>H350</f>
        <v>26.37</v>
      </c>
      <c r="AD369" s="1100">
        <f>I350</f>
        <v>25</v>
      </c>
      <c r="AE369" s="860"/>
      <c r="AF369" s="1004"/>
      <c r="AG369" s="860"/>
      <c r="AH369" s="1075"/>
      <c r="AI369" s="860">
        <f t="shared" si="360"/>
        <v>26.37</v>
      </c>
      <c r="AJ369" s="1005">
        <f t="shared" si="361"/>
        <v>25</v>
      </c>
      <c r="AK369" s="860">
        <f t="shared" si="362"/>
        <v>0</v>
      </c>
      <c r="AL369" s="916">
        <f t="shared" si="363"/>
        <v>0</v>
      </c>
      <c r="AM369" s="1071">
        <f t="shared" si="375"/>
        <v>26.37</v>
      </c>
      <c r="AN369" s="1082">
        <f t="shared" si="373"/>
        <v>25</v>
      </c>
      <c r="AQ369" s="205"/>
    </row>
    <row r="370" spans="1:43" ht="15.75" thickBot="1">
      <c r="A370" s="1223" t="s">
        <v>292</v>
      </c>
      <c r="B370" s="1224"/>
      <c r="C370" s="2937">
        <f>SUM(C354:C366)</f>
        <v>885</v>
      </c>
      <c r="D370" s="240" t="s">
        <v>551</v>
      </c>
      <c r="E370" s="1675"/>
      <c r="F370" s="3458">
        <v>0.65</v>
      </c>
      <c r="G370" s="237" t="s">
        <v>362</v>
      </c>
      <c r="H370" s="238">
        <v>20</v>
      </c>
      <c r="I370" s="2784">
        <v>20</v>
      </c>
      <c r="J370" s="1651"/>
      <c r="K370" s="2911"/>
      <c r="L370" s="3103"/>
      <c r="M370" s="87"/>
      <c r="N370" s="872" t="s">
        <v>57</v>
      </c>
      <c r="O370" s="836">
        <f>K344</f>
        <v>28.44</v>
      </c>
      <c r="P370" s="1025">
        <f>L344</f>
        <v>27</v>
      </c>
      <c r="Q370" s="1165">
        <f>H369</f>
        <v>200</v>
      </c>
      <c r="R370" s="1026">
        <f>I369</f>
        <v>200</v>
      </c>
      <c r="S370" s="1105">
        <f>E375+H373</f>
        <v>57.699999999999996</v>
      </c>
      <c r="T370" s="1027">
        <f>F375+I373</f>
        <v>57.699999999999996</v>
      </c>
      <c r="U370" s="836">
        <f t="shared" si="381"/>
        <v>228.44</v>
      </c>
      <c r="V370" s="1005">
        <f t="shared" si="382"/>
        <v>227</v>
      </c>
      <c r="W370" s="836">
        <f t="shared" si="383"/>
        <v>257.7</v>
      </c>
      <c r="X370" s="916">
        <f t="shared" si="384"/>
        <v>257.7</v>
      </c>
      <c r="Y370" s="873">
        <f t="shared" si="366"/>
        <v>286.14</v>
      </c>
      <c r="Z370" s="874">
        <f t="shared" si="367"/>
        <v>284.7</v>
      </c>
      <c r="AB370" s="2262" t="s">
        <v>503</v>
      </c>
      <c r="AC370" s="1496"/>
      <c r="AD370" s="1101"/>
      <c r="AE370" s="861"/>
      <c r="AF370" s="1006"/>
      <c r="AG370" s="861"/>
      <c r="AH370" s="1076"/>
      <c r="AI370" s="861">
        <f t="shared" si="360"/>
        <v>0</v>
      </c>
      <c r="AJ370" s="1007">
        <f t="shared" si="361"/>
        <v>0</v>
      </c>
      <c r="AK370" s="861">
        <f t="shared" si="362"/>
        <v>0</v>
      </c>
      <c r="AL370" s="825">
        <f t="shared" si="363"/>
        <v>0</v>
      </c>
      <c r="AM370" s="1373">
        <f t="shared" si="375"/>
        <v>0</v>
      </c>
      <c r="AN370" s="1359">
        <f t="shared" si="373"/>
        <v>0</v>
      </c>
      <c r="AQ370" s="1422"/>
    </row>
    <row r="371" spans="1:43" ht="15.75" thickBot="1">
      <c r="A371" s="568"/>
      <c r="B371" s="332" t="s">
        <v>199</v>
      </c>
      <c r="C371" s="637"/>
      <c r="D371" s="3073" t="s">
        <v>764</v>
      </c>
      <c r="E371" s="1190"/>
      <c r="F371" s="1190"/>
      <c r="G371" s="1190"/>
      <c r="H371" s="1190"/>
      <c r="I371" s="1190"/>
      <c r="J371" s="1667" t="s">
        <v>995</v>
      </c>
      <c r="K371" s="1152"/>
      <c r="L371" s="2724"/>
      <c r="M371" s="87"/>
      <c r="N371" s="872" t="s">
        <v>121</v>
      </c>
      <c r="O371" s="836"/>
      <c r="P371" s="829"/>
      <c r="Q371" s="836"/>
      <c r="R371" s="916"/>
      <c r="S371" s="836"/>
      <c r="T371" s="1019"/>
      <c r="U371" s="836">
        <f t="shared" si="381"/>
        <v>0</v>
      </c>
      <c r="V371" s="1005">
        <f t="shared" si="382"/>
        <v>0</v>
      </c>
      <c r="W371" s="836">
        <f t="shared" si="383"/>
        <v>0</v>
      </c>
      <c r="X371" s="916">
        <f t="shared" si="384"/>
        <v>0</v>
      </c>
      <c r="Y371" s="873">
        <f t="shared" si="366"/>
        <v>0</v>
      </c>
      <c r="Z371" s="881">
        <f t="shared" si="367"/>
        <v>0</v>
      </c>
      <c r="AB371" s="2342" t="s">
        <v>410</v>
      </c>
      <c r="AC371" s="1378">
        <f t="shared" ref="AC371:AG371" si="387">SUM(AC358:AC370)</f>
        <v>99.253</v>
      </c>
      <c r="AD371" s="1379">
        <f t="shared" si="387"/>
        <v>83.58</v>
      </c>
      <c r="AE371" s="2296">
        <f t="shared" si="387"/>
        <v>196.88</v>
      </c>
      <c r="AF371" s="2341">
        <f t="shared" si="387"/>
        <v>164.184</v>
      </c>
      <c r="AG371" s="1378">
        <f t="shared" si="387"/>
        <v>0</v>
      </c>
      <c r="AH371" s="1355">
        <f>SUM(AH358:AH370)</f>
        <v>0</v>
      </c>
      <c r="AI371" s="1371">
        <f t="shared" si="360"/>
        <v>296.13299999999998</v>
      </c>
      <c r="AJ371" s="2263">
        <f t="shared" si="361"/>
        <v>247.76400000000001</v>
      </c>
      <c r="AK371" s="1371">
        <f t="shared" si="362"/>
        <v>196.88</v>
      </c>
      <c r="AL371" s="2264">
        <f t="shared" si="363"/>
        <v>164.184</v>
      </c>
      <c r="AM371" s="1371">
        <f t="shared" si="375"/>
        <v>296.13299999999998</v>
      </c>
      <c r="AN371" s="1083">
        <f t="shared" si="373"/>
        <v>247.76400000000001</v>
      </c>
      <c r="AQ371" s="198"/>
    </row>
    <row r="372" spans="1:43" ht="15.75" thickBot="1">
      <c r="A372" s="158" t="s">
        <v>994</v>
      </c>
      <c r="B372" s="1442" t="s">
        <v>993</v>
      </c>
      <c r="C372" s="635">
        <v>190</v>
      </c>
      <c r="D372" s="2139" t="s">
        <v>88</v>
      </c>
      <c r="E372" s="634" t="s">
        <v>89</v>
      </c>
      <c r="F372" s="1216" t="s">
        <v>90</v>
      </c>
      <c r="G372" s="2725" t="s">
        <v>88</v>
      </c>
      <c r="H372" s="156" t="s">
        <v>89</v>
      </c>
      <c r="I372" s="1633" t="s">
        <v>90</v>
      </c>
      <c r="J372" s="2725" t="s">
        <v>88</v>
      </c>
      <c r="K372" s="156" t="s">
        <v>89</v>
      </c>
      <c r="L372" s="2701" t="s">
        <v>90</v>
      </c>
      <c r="M372" s="87"/>
      <c r="N372" s="872" t="s">
        <v>61</v>
      </c>
      <c r="O372" s="836"/>
      <c r="P372" s="829"/>
      <c r="Q372" s="836"/>
      <c r="R372" s="916"/>
      <c r="S372" s="836"/>
      <c r="T372" s="1019"/>
      <c r="U372" s="836">
        <f t="shared" si="381"/>
        <v>0</v>
      </c>
      <c r="V372" s="1005">
        <f t="shared" si="382"/>
        <v>0</v>
      </c>
      <c r="W372" s="836">
        <f t="shared" si="383"/>
        <v>0</v>
      </c>
      <c r="X372" s="916">
        <f t="shared" si="384"/>
        <v>0</v>
      </c>
      <c r="Y372" s="873">
        <f t="shared" si="366"/>
        <v>0</v>
      </c>
      <c r="Z372" s="881">
        <f t="shared" si="367"/>
        <v>0</v>
      </c>
      <c r="AB372" s="1330" t="s">
        <v>426</v>
      </c>
      <c r="AC372" s="857"/>
      <c r="AD372" s="1375"/>
      <c r="AE372" s="859"/>
      <c r="AF372" s="1001"/>
      <c r="AG372" s="859"/>
      <c r="AH372" s="2338"/>
      <c r="AI372" s="859">
        <f t="shared" si="360"/>
        <v>0</v>
      </c>
      <c r="AJ372" s="1377">
        <f t="shared" si="361"/>
        <v>0</v>
      </c>
      <c r="AK372" s="859">
        <f t="shared" si="362"/>
        <v>0</v>
      </c>
      <c r="AL372" s="981">
        <f t="shared" si="363"/>
        <v>0</v>
      </c>
      <c r="AM372" s="2339">
        <f t="shared" si="375"/>
        <v>0</v>
      </c>
      <c r="AN372" s="2340">
        <f t="shared" si="373"/>
        <v>0</v>
      </c>
      <c r="AQ372" s="101"/>
    </row>
    <row r="373" spans="1:43">
      <c r="A373" s="158" t="s">
        <v>762</v>
      </c>
      <c r="B373" s="258" t="s">
        <v>851</v>
      </c>
      <c r="C373" s="1217">
        <v>90</v>
      </c>
      <c r="D373" s="2729" t="s">
        <v>711</v>
      </c>
      <c r="E373" s="2638">
        <v>39.286999999999999</v>
      </c>
      <c r="F373" s="2877">
        <v>35</v>
      </c>
      <c r="G373" s="3024" t="s">
        <v>760</v>
      </c>
      <c r="H373" s="3044">
        <v>40.159999999999997</v>
      </c>
      <c r="I373" s="3470">
        <v>40.159999999999997</v>
      </c>
      <c r="J373" s="183" t="s">
        <v>759</v>
      </c>
      <c r="K373" s="224">
        <v>15</v>
      </c>
      <c r="L373" s="1207">
        <v>15</v>
      </c>
      <c r="M373" s="87"/>
      <c r="N373" s="872" t="s">
        <v>334</v>
      </c>
      <c r="O373" s="836"/>
      <c r="P373" s="1135"/>
      <c r="Q373" s="836"/>
      <c r="R373" s="916"/>
      <c r="S373" s="836"/>
      <c r="T373" s="1019"/>
      <c r="U373" s="836">
        <f t="shared" si="381"/>
        <v>0</v>
      </c>
      <c r="V373" s="1005">
        <f t="shared" si="382"/>
        <v>0</v>
      </c>
      <c r="W373" s="836">
        <f t="shared" si="383"/>
        <v>0</v>
      </c>
      <c r="X373" s="916">
        <f t="shared" si="384"/>
        <v>0</v>
      </c>
      <c r="Y373" s="873">
        <f t="shared" si="366"/>
        <v>0</v>
      </c>
      <c r="Z373" s="881">
        <f t="shared" si="367"/>
        <v>0</v>
      </c>
      <c r="AB373" s="891" t="s">
        <v>112</v>
      </c>
      <c r="AC373" s="711"/>
      <c r="AD373" s="1096"/>
      <c r="AE373" s="860"/>
      <c r="AF373" s="1004"/>
      <c r="AG373" s="860"/>
      <c r="AH373" s="1075"/>
      <c r="AI373" s="860">
        <f t="shared" si="360"/>
        <v>0</v>
      </c>
      <c r="AJ373" s="1005">
        <f t="shared" si="361"/>
        <v>0</v>
      </c>
      <c r="AK373" s="860">
        <f t="shared" si="362"/>
        <v>0</v>
      </c>
      <c r="AL373" s="916">
        <f t="shared" si="363"/>
        <v>0</v>
      </c>
      <c r="AM373" s="1071">
        <f t="shared" si="375"/>
        <v>0</v>
      </c>
      <c r="AN373" s="1082">
        <f t="shared" si="373"/>
        <v>0</v>
      </c>
      <c r="AQ373" s="205"/>
    </row>
    <row r="374" spans="1:43">
      <c r="A374" s="614"/>
      <c r="B374" s="1440" t="s">
        <v>761</v>
      </c>
      <c r="C374" s="101"/>
      <c r="D374" s="183" t="s">
        <v>763</v>
      </c>
      <c r="E374" s="224">
        <v>14.6</v>
      </c>
      <c r="F374" s="1189">
        <v>14.6</v>
      </c>
      <c r="G374" s="1146" t="s">
        <v>767</v>
      </c>
      <c r="H374" s="2745">
        <v>1.5</v>
      </c>
      <c r="I374" s="2749">
        <v>1.5</v>
      </c>
      <c r="J374" s="2615" t="s">
        <v>559</v>
      </c>
      <c r="K374" s="3478">
        <v>5</v>
      </c>
      <c r="L374" s="3020">
        <v>5</v>
      </c>
      <c r="M374" s="87"/>
      <c r="N374" s="872" t="s">
        <v>63</v>
      </c>
      <c r="O374" s="836"/>
      <c r="P374" s="829"/>
      <c r="Q374" s="836">
        <f>E369</f>
        <v>5</v>
      </c>
      <c r="R374" s="916">
        <f>F369</f>
        <v>5</v>
      </c>
      <c r="S374" s="836"/>
      <c r="T374" s="1019"/>
      <c r="U374" s="836">
        <f t="shared" si="381"/>
        <v>5</v>
      </c>
      <c r="V374" s="1005">
        <f t="shared" si="382"/>
        <v>5</v>
      </c>
      <c r="W374" s="836">
        <f t="shared" si="383"/>
        <v>5</v>
      </c>
      <c r="X374" s="916">
        <f t="shared" si="384"/>
        <v>5</v>
      </c>
      <c r="Y374" s="873">
        <f t="shared" si="366"/>
        <v>5</v>
      </c>
      <c r="Z374" s="881">
        <f t="shared" si="367"/>
        <v>5</v>
      </c>
      <c r="AB374" s="891" t="s">
        <v>110</v>
      </c>
      <c r="AC374" s="711"/>
      <c r="AD374" s="1099"/>
      <c r="AE374" s="860"/>
      <c r="AF374" s="1004"/>
      <c r="AG374" s="860"/>
      <c r="AH374" s="1075"/>
      <c r="AI374" s="860">
        <f t="shared" si="360"/>
        <v>0</v>
      </c>
      <c r="AJ374" s="1005">
        <f t="shared" si="361"/>
        <v>0</v>
      </c>
      <c r="AK374" s="860">
        <f t="shared" si="362"/>
        <v>0</v>
      </c>
      <c r="AL374" s="916">
        <f t="shared" si="363"/>
        <v>0</v>
      </c>
      <c r="AM374" s="1071">
        <f t="shared" si="375"/>
        <v>0</v>
      </c>
      <c r="AN374" s="1082">
        <f t="shared" si="373"/>
        <v>0</v>
      </c>
      <c r="AQ374" s="205"/>
    </row>
    <row r="375" spans="1:43">
      <c r="A375" s="186" t="s">
        <v>9</v>
      </c>
      <c r="B375" s="240" t="s">
        <v>317</v>
      </c>
      <c r="C375" s="2759">
        <v>20</v>
      </c>
      <c r="D375" s="2712" t="s">
        <v>75</v>
      </c>
      <c r="E375" s="3045">
        <v>17.54</v>
      </c>
      <c r="F375" s="3046">
        <v>17.54</v>
      </c>
      <c r="G375" s="1146" t="s">
        <v>768</v>
      </c>
      <c r="H375" s="2745">
        <v>2.1800000000000002</v>
      </c>
      <c r="I375" s="2749">
        <v>2.1800000000000002</v>
      </c>
      <c r="J375" s="183" t="s">
        <v>76</v>
      </c>
      <c r="K375" s="224">
        <v>219</v>
      </c>
      <c r="L375" s="1207">
        <v>219</v>
      </c>
      <c r="M375" s="638"/>
      <c r="N375" s="872" t="s">
        <v>77</v>
      </c>
      <c r="O375" s="1105">
        <f>K345</f>
        <v>6.3</v>
      </c>
      <c r="P375" s="1023">
        <f>L345</f>
        <v>6.3</v>
      </c>
      <c r="Q375" s="836">
        <f>K361+H361+K357</f>
        <v>17.060000000000002</v>
      </c>
      <c r="R375" s="1005">
        <f>L361+I361+L357</f>
        <v>17.060000000000002</v>
      </c>
      <c r="S375" s="836">
        <f>H374</f>
        <v>1.5</v>
      </c>
      <c r="T375" s="1024">
        <f>I374</f>
        <v>1.5</v>
      </c>
      <c r="U375" s="836">
        <f t="shared" si="381"/>
        <v>23.360000000000003</v>
      </c>
      <c r="V375" s="1005">
        <f t="shared" si="382"/>
        <v>23.360000000000003</v>
      </c>
      <c r="W375" s="836">
        <f t="shared" si="383"/>
        <v>18.560000000000002</v>
      </c>
      <c r="X375" s="916">
        <f t="shared" si="384"/>
        <v>18.560000000000002</v>
      </c>
      <c r="Y375" s="873">
        <f t="shared" si="366"/>
        <v>24.860000000000003</v>
      </c>
      <c r="Z375" s="881">
        <f t="shared" si="367"/>
        <v>24.860000000000003</v>
      </c>
      <c r="AB375" s="891" t="s">
        <v>322</v>
      </c>
      <c r="AC375" s="711"/>
      <c r="AD375" s="1100"/>
      <c r="AE375" s="860"/>
      <c r="AF375" s="1004"/>
      <c r="AG375" s="860"/>
      <c r="AH375" s="1075"/>
      <c r="AI375" s="860">
        <f t="shared" si="360"/>
        <v>0</v>
      </c>
      <c r="AJ375" s="1005">
        <f t="shared" si="361"/>
        <v>0</v>
      </c>
      <c r="AK375" s="860">
        <f t="shared" si="362"/>
        <v>0</v>
      </c>
      <c r="AL375" s="916">
        <f t="shared" si="363"/>
        <v>0</v>
      </c>
      <c r="AM375" s="1071">
        <f t="shared" si="375"/>
        <v>0</v>
      </c>
      <c r="AN375" s="1082">
        <f t="shared" si="373"/>
        <v>0</v>
      </c>
      <c r="AQ375" s="205"/>
    </row>
    <row r="376" spans="1:43" ht="15.75" thickBot="1">
      <c r="A376" s="98"/>
      <c r="B376" s="2609"/>
      <c r="C376" s="101"/>
      <c r="D376" s="183" t="s">
        <v>363</v>
      </c>
      <c r="E376" s="2745">
        <v>0.16</v>
      </c>
      <c r="F376" s="2749">
        <v>0.16</v>
      </c>
      <c r="G376" s="2997" t="s">
        <v>765</v>
      </c>
      <c r="H376" s="2745">
        <v>5.87</v>
      </c>
      <c r="I376" s="2749">
        <v>5.87</v>
      </c>
      <c r="J376" s="58"/>
      <c r="K376" s="11"/>
      <c r="L376" s="68"/>
      <c r="M376" s="1050"/>
      <c r="N376" s="872" t="s">
        <v>81</v>
      </c>
      <c r="O376" s="836">
        <f>E352+H343+H351</f>
        <v>3.48</v>
      </c>
      <c r="P376" s="829">
        <f>F352+I343+I351</f>
        <v>3.48</v>
      </c>
      <c r="Q376" s="836">
        <f>E360+K360</f>
        <v>8.1999999999999993</v>
      </c>
      <c r="R376" s="916">
        <f>F360+L360</f>
        <v>8.1999999999999993</v>
      </c>
      <c r="S376" s="836"/>
      <c r="T376" s="1019"/>
      <c r="U376" s="836">
        <f t="shared" si="381"/>
        <v>11.68</v>
      </c>
      <c r="V376" s="1005">
        <f t="shared" si="382"/>
        <v>11.68</v>
      </c>
      <c r="W376" s="836">
        <f t="shared" si="383"/>
        <v>8.1999999999999993</v>
      </c>
      <c r="X376" s="916">
        <f t="shared" si="384"/>
        <v>8.1999999999999993</v>
      </c>
      <c r="Y376" s="873">
        <f t="shared" si="366"/>
        <v>11.68</v>
      </c>
      <c r="Z376" s="881">
        <f t="shared" si="367"/>
        <v>11.68</v>
      </c>
      <c r="AB376" s="2262" t="s">
        <v>85</v>
      </c>
      <c r="AC376" s="711">
        <f>E349</f>
        <v>4.6159999999999997</v>
      </c>
      <c r="AD376" s="1108">
        <f>F349</f>
        <v>4.6159999999999997</v>
      </c>
      <c r="AE376" s="860">
        <f>E364+H360</f>
        <v>11.603999999999999</v>
      </c>
      <c r="AF376" s="1004">
        <f>F364+I360</f>
        <v>11.603999999999999</v>
      </c>
      <c r="AG376" s="860"/>
      <c r="AH376" s="1075"/>
      <c r="AI376" s="860">
        <f t="shared" si="360"/>
        <v>16.22</v>
      </c>
      <c r="AJ376" s="1005">
        <f t="shared" si="361"/>
        <v>16.22</v>
      </c>
      <c r="AK376" s="860">
        <f t="shared" si="362"/>
        <v>11.603999999999999</v>
      </c>
      <c r="AL376" s="916">
        <f t="shared" si="363"/>
        <v>11.603999999999999</v>
      </c>
      <c r="AM376" s="1373">
        <f t="shared" si="375"/>
        <v>16.22</v>
      </c>
      <c r="AN376" s="1359">
        <f t="shared" si="373"/>
        <v>16.22</v>
      </c>
      <c r="AQ376" s="205"/>
    </row>
    <row r="377" spans="1:43" ht="15.75" thickBot="1">
      <c r="A377" s="98"/>
      <c r="B377" s="2609"/>
      <c r="C377" s="101"/>
      <c r="D377" s="3047" t="s">
        <v>814</v>
      </c>
      <c r="E377" s="1442"/>
      <c r="F377" s="3048"/>
      <c r="G377" s="3049" t="s">
        <v>766</v>
      </c>
      <c r="H377" s="1658">
        <v>0.22</v>
      </c>
      <c r="I377" s="3442">
        <v>0.22</v>
      </c>
      <c r="J377" s="58"/>
      <c r="K377" s="11"/>
      <c r="L377" s="68"/>
      <c r="M377" s="87"/>
      <c r="N377" s="575" t="s">
        <v>125</v>
      </c>
      <c r="O377" s="839">
        <f>P377/1000/0.04</f>
        <v>0</v>
      </c>
      <c r="P377" s="1023"/>
      <c r="Q377" s="836"/>
      <c r="R377" s="1005"/>
      <c r="S377" s="1228">
        <f>T377/1000/0.04</f>
        <v>0</v>
      </c>
      <c r="T377" s="1024"/>
      <c r="U377" s="836">
        <f t="shared" si="381"/>
        <v>0</v>
      </c>
      <c r="V377" s="1005">
        <f t="shared" si="382"/>
        <v>0</v>
      </c>
      <c r="W377" s="836">
        <f t="shared" si="383"/>
        <v>0</v>
      </c>
      <c r="X377" s="916">
        <f t="shared" si="384"/>
        <v>0</v>
      </c>
      <c r="Y377" s="873">
        <f t="shared" si="366"/>
        <v>0</v>
      </c>
      <c r="Z377" s="881">
        <f t="shared" si="367"/>
        <v>0</v>
      </c>
      <c r="AB377" s="1352" t="s">
        <v>411</v>
      </c>
      <c r="AC377" s="2265">
        <f t="shared" ref="AC377:AH377" si="388">SUM(AC372:AC376)</f>
        <v>4.6159999999999997</v>
      </c>
      <c r="AD377" s="1355">
        <f>SUM(AD372:AD376)</f>
        <v>4.6159999999999997</v>
      </c>
      <c r="AE377" s="1378">
        <f t="shared" si="388"/>
        <v>11.603999999999999</v>
      </c>
      <c r="AF377" s="1355">
        <f t="shared" si="388"/>
        <v>11.603999999999999</v>
      </c>
      <c r="AG377" s="1378">
        <f t="shared" si="388"/>
        <v>0</v>
      </c>
      <c r="AH377" s="1355">
        <f t="shared" si="388"/>
        <v>0</v>
      </c>
      <c r="AI377" s="1371">
        <f t="shared" si="360"/>
        <v>16.22</v>
      </c>
      <c r="AJ377" s="2263">
        <f t="shared" si="361"/>
        <v>16.22</v>
      </c>
      <c r="AK377" s="1371">
        <f t="shared" si="362"/>
        <v>11.603999999999999</v>
      </c>
      <c r="AL377" s="2264">
        <f t="shared" si="363"/>
        <v>11.603999999999999</v>
      </c>
      <c r="AM377" s="2295">
        <f t="shared" si="375"/>
        <v>16.22</v>
      </c>
      <c r="AN377" s="1083">
        <f t="shared" si="373"/>
        <v>16.22</v>
      </c>
      <c r="AQ377" s="106"/>
    </row>
    <row r="378" spans="1:43" ht="16.5" customHeight="1" thickBot="1">
      <c r="A378" s="1223" t="s">
        <v>293</v>
      </c>
      <c r="B378" s="1224"/>
      <c r="C378" s="2926">
        <f>SUM(C372:C377)</f>
        <v>300</v>
      </c>
      <c r="D378" s="1225" t="s">
        <v>439</v>
      </c>
      <c r="E378" s="2838">
        <v>2.5</v>
      </c>
      <c r="F378" s="3050">
        <v>2.5</v>
      </c>
      <c r="G378" s="3051" t="s">
        <v>815</v>
      </c>
      <c r="H378" s="3052"/>
      <c r="I378" s="3469"/>
      <c r="J378" s="56"/>
      <c r="K378" s="37"/>
      <c r="L378" s="70"/>
      <c r="M378" s="1047"/>
      <c r="N378" s="872" t="s">
        <v>48</v>
      </c>
      <c r="O378" s="836">
        <f>E351+K349</f>
        <v>7.7700000000000005</v>
      </c>
      <c r="P378" s="1135">
        <f>F351+L349</f>
        <v>7.7700000000000005</v>
      </c>
      <c r="Q378" s="1105">
        <f>H368</f>
        <v>15</v>
      </c>
      <c r="R378" s="1028">
        <f>I368</f>
        <v>15</v>
      </c>
      <c r="S378" s="1165">
        <f>K374</f>
        <v>5</v>
      </c>
      <c r="T378" s="1016">
        <f>L374</f>
        <v>5</v>
      </c>
      <c r="U378" s="836">
        <f t="shared" si="381"/>
        <v>22.77</v>
      </c>
      <c r="V378" s="1005">
        <f t="shared" si="382"/>
        <v>22.77</v>
      </c>
      <c r="W378" s="836">
        <f t="shared" si="383"/>
        <v>20</v>
      </c>
      <c r="X378" s="916">
        <f t="shared" si="384"/>
        <v>20</v>
      </c>
      <c r="Y378" s="873">
        <f t="shared" si="366"/>
        <v>27.77</v>
      </c>
      <c r="Z378" s="881">
        <f t="shared" si="367"/>
        <v>27.77</v>
      </c>
      <c r="AB378" s="2268" t="s">
        <v>412</v>
      </c>
      <c r="AC378" s="2269">
        <f t="shared" ref="AC378:AH378" si="389">AC377+AC371</f>
        <v>103.869</v>
      </c>
      <c r="AD378" s="2269">
        <f t="shared" si="389"/>
        <v>88.195999999999998</v>
      </c>
      <c r="AE378" s="2309">
        <f t="shared" si="389"/>
        <v>208.48399999999998</v>
      </c>
      <c r="AF378" s="2337">
        <f>AF377+AF371</f>
        <v>175.78800000000001</v>
      </c>
      <c r="AG378" s="2269">
        <f>AG377+AG371</f>
        <v>0</v>
      </c>
      <c r="AH378" s="2269">
        <f t="shared" si="389"/>
        <v>0</v>
      </c>
      <c r="AI378" s="2310">
        <f>AC378+AE378</f>
        <v>312.35299999999995</v>
      </c>
      <c r="AJ378" s="2274">
        <f>AD378+AF378</f>
        <v>263.98400000000004</v>
      </c>
      <c r="AK378" s="2273">
        <f t="shared" ref="AK378:AK380" si="390">AE378+AG378</f>
        <v>208.48399999999998</v>
      </c>
      <c r="AL378" s="2275">
        <f t="shared" ref="AL378" si="391">AF378+AH378</f>
        <v>175.78800000000001</v>
      </c>
      <c r="AM378" s="2310">
        <f t="shared" si="375"/>
        <v>312.35299999999995</v>
      </c>
      <c r="AN378" s="2276">
        <f t="shared" si="373"/>
        <v>263.98400000000004</v>
      </c>
      <c r="AQ378" s="198"/>
    </row>
    <row r="379" spans="1:43" ht="15.75" thickBot="1">
      <c r="A379" s="87"/>
      <c r="B379" s="1503"/>
      <c r="C379" s="87"/>
      <c r="D379" s="87"/>
      <c r="E379" s="87"/>
      <c r="F379" s="87"/>
      <c r="G379" s="87"/>
      <c r="H379" s="87"/>
      <c r="I379" s="87"/>
      <c r="M379" s="87"/>
      <c r="N379" s="872" t="s">
        <v>122</v>
      </c>
      <c r="O379" s="836"/>
      <c r="P379" s="829"/>
      <c r="Q379" s="836"/>
      <c r="R379" s="916"/>
      <c r="S379" s="836"/>
      <c r="T379" s="1019"/>
      <c r="U379" s="836">
        <f t="shared" si="381"/>
        <v>0</v>
      </c>
      <c r="V379" s="1005">
        <f t="shared" si="382"/>
        <v>0</v>
      </c>
      <c r="W379" s="836">
        <f t="shared" si="383"/>
        <v>0</v>
      </c>
      <c r="X379" s="916">
        <f t="shared" si="384"/>
        <v>0</v>
      </c>
      <c r="Y379" s="873">
        <f t="shared" si="366"/>
        <v>0</v>
      </c>
      <c r="Z379" s="881">
        <f t="shared" si="367"/>
        <v>0</v>
      </c>
      <c r="AB379" s="2287" t="s">
        <v>358</v>
      </c>
      <c r="AC379" s="2183"/>
      <c r="AD379" s="2288"/>
      <c r="AE379" s="2289"/>
      <c r="AF379" s="2300"/>
      <c r="AG379" s="2301"/>
      <c r="AH379" s="2302"/>
      <c r="AI379" s="2303">
        <f>AC379+AE379</f>
        <v>0</v>
      </c>
      <c r="AJ379" s="945">
        <f>AD379+AF379</f>
        <v>0</v>
      </c>
      <c r="AK379" s="2292">
        <f t="shared" si="390"/>
        <v>0</v>
      </c>
      <c r="AL379" s="946">
        <f>AF379+AH379</f>
        <v>0</v>
      </c>
      <c r="AM379" s="2286">
        <f t="shared" si="375"/>
        <v>0</v>
      </c>
      <c r="AN379" s="900">
        <f t="shared" si="373"/>
        <v>0</v>
      </c>
      <c r="AQ379" s="121"/>
    </row>
    <row r="380" spans="1:43">
      <c r="A380" s="87"/>
      <c r="B380" s="1503"/>
      <c r="C380" s="87"/>
      <c r="G380" s="1686"/>
      <c r="H380" s="101"/>
      <c r="I380" s="101"/>
      <c r="J380" s="96"/>
      <c r="K380" s="1703"/>
      <c r="L380" s="257"/>
      <c r="M380" s="87"/>
      <c r="N380" s="872" t="s">
        <v>331</v>
      </c>
      <c r="O380" s="836"/>
      <c r="P380" s="829"/>
      <c r="Q380" s="836"/>
      <c r="R380" s="916"/>
      <c r="S380" s="836"/>
      <c r="T380" s="1019"/>
      <c r="U380" s="836">
        <f t="shared" si="381"/>
        <v>0</v>
      </c>
      <c r="V380" s="1005">
        <f t="shared" si="382"/>
        <v>0</v>
      </c>
      <c r="W380" s="836">
        <f t="shared" si="383"/>
        <v>0</v>
      </c>
      <c r="X380" s="916">
        <f t="shared" si="384"/>
        <v>0</v>
      </c>
      <c r="Y380" s="873">
        <f t="shared" si="366"/>
        <v>0</v>
      </c>
      <c r="Z380" s="881">
        <f t="shared" si="367"/>
        <v>0</v>
      </c>
      <c r="AB380" s="1325" t="s">
        <v>304</v>
      </c>
      <c r="AC380" s="1326"/>
      <c r="AD380" s="2282"/>
      <c r="AE380" s="857"/>
      <c r="AF380" s="2297"/>
      <c r="AG380" s="857"/>
      <c r="AH380" s="2298"/>
      <c r="AI380" s="2299">
        <f>AC380+AE380</f>
        <v>0</v>
      </c>
      <c r="AJ380" s="2284">
        <f t="shared" ref="AJ380" si="392">AD380+AF380</f>
        <v>0</v>
      </c>
      <c r="AK380" s="859">
        <f t="shared" si="390"/>
        <v>0</v>
      </c>
      <c r="AL380" s="2285">
        <f t="shared" ref="AL380" si="393">AF380+AH380</f>
        <v>0</v>
      </c>
      <c r="AM380" s="2286">
        <f t="shared" si="375"/>
        <v>0</v>
      </c>
      <c r="AN380" s="900">
        <f t="shared" si="373"/>
        <v>0</v>
      </c>
      <c r="AQ380" s="93"/>
    </row>
    <row r="381" spans="1:43">
      <c r="A381" s="1616"/>
      <c r="B381" s="87"/>
      <c r="C381" s="87"/>
      <c r="G381" s="11"/>
      <c r="H381" s="11"/>
      <c r="I381" s="11"/>
      <c r="J381" s="101"/>
      <c r="K381" s="101"/>
      <c r="L381" s="101"/>
      <c r="M381" s="87"/>
      <c r="N381" s="872" t="s">
        <v>120</v>
      </c>
      <c r="O381" s="836"/>
      <c r="P381" s="829"/>
      <c r="Q381" s="836"/>
      <c r="R381" s="916"/>
      <c r="S381" s="836"/>
      <c r="T381" s="1019"/>
      <c r="U381" s="836">
        <f t="shared" si="381"/>
        <v>0</v>
      </c>
      <c r="V381" s="1005">
        <f t="shared" si="382"/>
        <v>0</v>
      </c>
      <c r="W381" s="836">
        <f t="shared" si="383"/>
        <v>0</v>
      </c>
      <c r="X381" s="916">
        <f t="shared" si="384"/>
        <v>0</v>
      </c>
      <c r="Y381" s="873">
        <f t="shared" si="366"/>
        <v>0</v>
      </c>
      <c r="Z381" s="881">
        <f t="shared" si="367"/>
        <v>0</v>
      </c>
      <c r="AB381" s="917" t="s">
        <v>305</v>
      </c>
      <c r="AC381" s="918"/>
      <c r="AD381" s="919"/>
      <c r="AE381" s="711">
        <f>K369</f>
        <v>119.175</v>
      </c>
      <c r="AF381" s="920">
        <f>L369</f>
        <v>105</v>
      </c>
      <c r="AG381" s="860"/>
      <c r="AH381" s="921"/>
      <c r="AI381" s="860">
        <f t="shared" ref="AI381:AL384" si="394">AC381+AE381</f>
        <v>119.175</v>
      </c>
      <c r="AJ381" s="922">
        <f t="shared" si="394"/>
        <v>105</v>
      </c>
      <c r="AK381" s="860">
        <f t="shared" si="394"/>
        <v>119.175</v>
      </c>
      <c r="AL381" s="923">
        <f t="shared" si="394"/>
        <v>105</v>
      </c>
      <c r="AM381" s="894">
        <f t="shared" ref="AM381:AM396" si="395">AC381+AE381+AG381</f>
        <v>119.175</v>
      </c>
      <c r="AN381" s="895">
        <f t="shared" ref="AN381:AN396" si="396">AD381+AF381+AH381</f>
        <v>105</v>
      </c>
      <c r="AQ381" s="95"/>
    </row>
    <row r="382" spans="1:43">
      <c r="A382" s="2790"/>
      <c r="B382" s="1503"/>
      <c r="C382" s="87"/>
      <c r="D382" s="1686"/>
      <c r="E382" s="101"/>
      <c r="F382" s="101"/>
      <c r="G382" s="99"/>
      <c r="H382" s="95"/>
      <c r="I382" s="132"/>
      <c r="J382" s="1686"/>
      <c r="K382" s="101"/>
      <c r="L382" s="101"/>
      <c r="M382" s="87"/>
      <c r="N382" s="872" t="s">
        <v>119</v>
      </c>
      <c r="O382" s="836"/>
      <c r="P382" s="829"/>
      <c r="Q382" s="836">
        <f>H367</f>
        <v>3.5</v>
      </c>
      <c r="R382" s="916">
        <f>I367</f>
        <v>3.5</v>
      </c>
      <c r="S382" s="836"/>
      <c r="T382" s="1019"/>
      <c r="U382" s="836">
        <f t="shared" si="381"/>
        <v>3.5</v>
      </c>
      <c r="V382" s="1005">
        <f t="shared" si="382"/>
        <v>3.5</v>
      </c>
      <c r="W382" s="836">
        <f t="shared" si="383"/>
        <v>3.5</v>
      </c>
      <c r="X382" s="916">
        <f t="shared" si="384"/>
        <v>3.5</v>
      </c>
      <c r="Y382" s="873">
        <f t="shared" si="366"/>
        <v>3.5</v>
      </c>
      <c r="Z382" s="881">
        <f t="shared" si="367"/>
        <v>3.5</v>
      </c>
      <c r="AB382" s="924" t="s">
        <v>306</v>
      </c>
      <c r="AC382" s="925"/>
      <c r="AD382" s="926"/>
      <c r="AE382" s="711"/>
      <c r="AF382" s="927"/>
      <c r="AG382" s="928"/>
      <c r="AH382" s="929"/>
      <c r="AI382" s="860">
        <f t="shared" si="394"/>
        <v>0</v>
      </c>
      <c r="AJ382" s="922">
        <f t="shared" si="394"/>
        <v>0</v>
      </c>
      <c r="AK382" s="860">
        <f t="shared" si="394"/>
        <v>0</v>
      </c>
      <c r="AL382" s="923">
        <f t="shared" si="394"/>
        <v>0</v>
      </c>
      <c r="AM382" s="873">
        <f t="shared" si="395"/>
        <v>0</v>
      </c>
      <c r="AN382" s="895">
        <f t="shared" si="396"/>
        <v>0</v>
      </c>
      <c r="AQ382" s="99"/>
    </row>
    <row r="383" spans="1:43">
      <c r="A383" s="2790"/>
      <c r="B383" s="1503"/>
      <c r="C383" s="87"/>
      <c r="D383" s="96"/>
      <c r="E383" s="95"/>
      <c r="F383" s="132"/>
      <c r="G383" s="1686"/>
      <c r="H383" s="101"/>
      <c r="I383" s="101"/>
      <c r="J383" s="101"/>
      <c r="K383" s="101"/>
      <c r="L383" s="101"/>
      <c r="M383" s="87"/>
      <c r="N383" s="872" t="s">
        <v>72</v>
      </c>
      <c r="O383" s="836"/>
      <c r="P383" s="829"/>
      <c r="Q383" s="836"/>
      <c r="R383" s="916"/>
      <c r="S383" s="836"/>
      <c r="T383" s="1019"/>
      <c r="U383" s="836">
        <f t="shared" si="381"/>
        <v>0</v>
      </c>
      <c r="V383" s="1005">
        <f t="shared" si="382"/>
        <v>0</v>
      </c>
      <c r="W383" s="836">
        <f t="shared" si="383"/>
        <v>0</v>
      </c>
      <c r="X383" s="916">
        <f t="shared" si="384"/>
        <v>0</v>
      </c>
      <c r="Y383" s="873">
        <f t="shared" si="366"/>
        <v>0</v>
      </c>
      <c r="Z383" s="881">
        <f t="shared" si="367"/>
        <v>0</v>
      </c>
      <c r="AB383" s="930" t="s">
        <v>307</v>
      </c>
      <c r="AC383" s="925"/>
      <c r="AD383" s="926"/>
      <c r="AE383" s="711"/>
      <c r="AF383" s="927"/>
      <c r="AG383" s="860"/>
      <c r="AH383" s="929"/>
      <c r="AI383" s="860">
        <f t="shared" si="394"/>
        <v>0</v>
      </c>
      <c r="AJ383" s="922">
        <f t="shared" si="394"/>
        <v>0</v>
      </c>
      <c r="AK383" s="860">
        <f t="shared" si="394"/>
        <v>0</v>
      </c>
      <c r="AL383" s="923">
        <f t="shared" si="394"/>
        <v>0</v>
      </c>
      <c r="AM383" s="873">
        <f t="shared" si="395"/>
        <v>0</v>
      </c>
      <c r="AN383" s="895">
        <f t="shared" si="396"/>
        <v>0</v>
      </c>
      <c r="AQ383" s="99"/>
    </row>
    <row r="384" spans="1:43" ht="15.75" thickBot="1">
      <c r="A384" s="530"/>
      <c r="B384" s="1503"/>
      <c r="C384" s="87"/>
      <c r="G384" s="3086"/>
      <c r="H384" s="101"/>
      <c r="I384" s="101"/>
      <c r="J384" s="1687"/>
      <c r="K384" s="101"/>
      <c r="L384" s="101"/>
      <c r="M384" s="87"/>
      <c r="N384" s="408" t="s">
        <v>332</v>
      </c>
      <c r="O384" s="836">
        <f>H344+K346+H352</f>
        <v>1.1950000000000001</v>
      </c>
      <c r="P384" s="829">
        <f>I344+L346+I352</f>
        <v>1.1950000000000001</v>
      </c>
      <c r="Q384" s="836">
        <f>E366+H362+K358</f>
        <v>0.95799999999999996</v>
      </c>
      <c r="R384" s="2626">
        <f>F366+I362+L358</f>
        <v>0.95799999999999996</v>
      </c>
      <c r="S384" s="839">
        <f>E376+H377</f>
        <v>0.38</v>
      </c>
      <c r="T384" s="1019">
        <f>F376+I377</f>
        <v>0.38</v>
      </c>
      <c r="U384" s="836">
        <f t="shared" si="381"/>
        <v>2.153</v>
      </c>
      <c r="V384" s="1005">
        <f t="shared" si="382"/>
        <v>2.153</v>
      </c>
      <c r="W384" s="836">
        <f t="shared" si="383"/>
        <v>1.3380000000000001</v>
      </c>
      <c r="X384" s="916">
        <f t="shared" si="384"/>
        <v>1.3380000000000001</v>
      </c>
      <c r="Y384" s="873">
        <f t="shared" si="366"/>
        <v>2.5329999999999999</v>
      </c>
      <c r="Z384" s="881">
        <f t="shared" si="367"/>
        <v>2.5329999999999999</v>
      </c>
      <c r="AB384" s="931" t="s">
        <v>308</v>
      </c>
      <c r="AC384" s="932"/>
      <c r="AD384" s="933"/>
      <c r="AE384" s="858"/>
      <c r="AF384" s="934"/>
      <c r="AG384" s="861"/>
      <c r="AH384" s="935"/>
      <c r="AI384" s="861">
        <f>AC384+AE384</f>
        <v>0</v>
      </c>
      <c r="AJ384" s="922">
        <f t="shared" si="394"/>
        <v>0</v>
      </c>
      <c r="AK384" s="861">
        <f t="shared" ref="AK384:AK396" si="397">AE384+AG384</f>
        <v>0</v>
      </c>
      <c r="AL384" s="923">
        <f t="shared" si="394"/>
        <v>0</v>
      </c>
      <c r="AM384" s="882">
        <f t="shared" si="395"/>
        <v>0</v>
      </c>
      <c r="AN384" s="896">
        <f t="shared" si="396"/>
        <v>0</v>
      </c>
      <c r="AQ384" s="99"/>
    </row>
    <row r="385" spans="1:48" ht="15.75" thickBot="1">
      <c r="M385" s="87"/>
      <c r="N385" s="872" t="s">
        <v>333</v>
      </c>
      <c r="O385" s="836">
        <f>K350</f>
        <v>7.5</v>
      </c>
      <c r="P385" s="829">
        <f>L350</f>
        <v>7.5</v>
      </c>
      <c r="Q385" s="836"/>
      <c r="R385" s="916"/>
      <c r="S385" s="836"/>
      <c r="T385" s="1019"/>
      <c r="U385" s="836">
        <f t="shared" si="381"/>
        <v>7.5</v>
      </c>
      <c r="V385" s="1005">
        <f t="shared" si="382"/>
        <v>7.5</v>
      </c>
      <c r="W385" s="836">
        <f t="shared" si="383"/>
        <v>0</v>
      </c>
      <c r="X385" s="916">
        <f t="shared" si="384"/>
        <v>0</v>
      </c>
      <c r="Y385" s="873">
        <f t="shared" si="366"/>
        <v>7.5</v>
      </c>
      <c r="Z385" s="881">
        <f t="shared" si="367"/>
        <v>7.5</v>
      </c>
      <c r="AB385" s="938" t="s">
        <v>309</v>
      </c>
      <c r="AC385" s="939">
        <f t="shared" ref="AC385:AH385" si="398">SUM(AC380:AC384)</f>
        <v>0</v>
      </c>
      <c r="AD385" s="940">
        <f t="shared" si="398"/>
        <v>0</v>
      </c>
      <c r="AE385" s="941">
        <f t="shared" si="398"/>
        <v>119.175</v>
      </c>
      <c r="AF385" s="942">
        <f t="shared" si="398"/>
        <v>105</v>
      </c>
      <c r="AG385" s="943">
        <f>SUM(AG380:AG384)</f>
        <v>0</v>
      </c>
      <c r="AH385" s="944">
        <f t="shared" si="398"/>
        <v>0</v>
      </c>
      <c r="AI385" s="943">
        <f>AC385+AE385</f>
        <v>119.175</v>
      </c>
      <c r="AJ385" s="945">
        <f>AD385+AF385</f>
        <v>105</v>
      </c>
      <c r="AK385" s="943">
        <f t="shared" si="397"/>
        <v>119.175</v>
      </c>
      <c r="AL385" s="946">
        <f>AF385+AH385</f>
        <v>105</v>
      </c>
      <c r="AM385" s="897">
        <f t="shared" si="395"/>
        <v>119.175</v>
      </c>
      <c r="AN385" s="898">
        <f t="shared" si="396"/>
        <v>105</v>
      </c>
      <c r="AQ385" s="101"/>
    </row>
    <row r="386" spans="1:48">
      <c r="M386" s="87"/>
      <c r="N386" s="845" t="s">
        <v>136</v>
      </c>
      <c r="O386" s="840">
        <f t="shared" ref="O386:T386" si="399">O387+O388+O389+O390</f>
        <v>0</v>
      </c>
      <c r="P386" s="1029">
        <f t="shared" si="399"/>
        <v>0</v>
      </c>
      <c r="Q386" s="840">
        <f t="shared" si="399"/>
        <v>0.65800000000000003</v>
      </c>
      <c r="R386" s="1030">
        <f t="shared" si="399"/>
        <v>0.65800000000000003</v>
      </c>
      <c r="S386" s="850">
        <f t="shared" si="399"/>
        <v>0</v>
      </c>
      <c r="T386" s="1031">
        <f t="shared" si="399"/>
        <v>0</v>
      </c>
      <c r="U386" s="836">
        <f t="shared" si="381"/>
        <v>0.65800000000000003</v>
      </c>
      <c r="V386" s="1005">
        <f t="shared" si="382"/>
        <v>0.65800000000000003</v>
      </c>
      <c r="W386" s="836">
        <f t="shared" si="383"/>
        <v>0.65800000000000003</v>
      </c>
      <c r="X386" s="916">
        <f t="shared" si="384"/>
        <v>0.65800000000000003</v>
      </c>
      <c r="Y386" s="873">
        <f t="shared" si="366"/>
        <v>0.65800000000000003</v>
      </c>
      <c r="Z386" s="881">
        <f t="shared" si="367"/>
        <v>0.65800000000000003</v>
      </c>
      <c r="AB386" s="1065" t="s">
        <v>318</v>
      </c>
      <c r="AC386" s="961"/>
      <c r="AD386" s="1055"/>
      <c r="AE386" s="2359"/>
      <c r="AF386" s="2360"/>
      <c r="AG386" s="961"/>
      <c r="AH386" s="1055"/>
      <c r="AI386" s="860">
        <f t="shared" ref="AI386" si="400">AC386+AE386</f>
        <v>0</v>
      </c>
      <c r="AJ386" s="1061">
        <f t="shared" ref="AJ386" si="401">AD386+AF386</f>
        <v>0</v>
      </c>
      <c r="AK386" s="860">
        <f t="shared" si="397"/>
        <v>0</v>
      </c>
      <c r="AL386" s="1017">
        <f t="shared" ref="AL386" si="402">AF386+AH386</f>
        <v>0</v>
      </c>
      <c r="AM386" s="893">
        <f t="shared" si="395"/>
        <v>0</v>
      </c>
      <c r="AN386" s="900">
        <f t="shared" si="396"/>
        <v>0</v>
      </c>
      <c r="AQ386" s="191"/>
    </row>
    <row r="387" spans="1:48">
      <c r="M387" s="87"/>
      <c r="N387" s="846" t="s">
        <v>134</v>
      </c>
      <c r="O387" s="841"/>
      <c r="P387" s="1032"/>
      <c r="Q387" s="2623">
        <f>E367</f>
        <v>8.0000000000000002E-3</v>
      </c>
      <c r="R387" s="2625">
        <f>F367</f>
        <v>8.0000000000000002E-3</v>
      </c>
      <c r="S387" s="851"/>
      <c r="T387" s="1032"/>
      <c r="U387" s="855">
        <f>O387+Q387</f>
        <v>8.0000000000000002E-3</v>
      </c>
      <c r="V387" s="1033">
        <f t="shared" si="382"/>
        <v>8.0000000000000002E-3</v>
      </c>
      <c r="W387" s="837">
        <f t="shared" si="383"/>
        <v>8.0000000000000002E-3</v>
      </c>
      <c r="X387" s="1033">
        <f t="shared" si="384"/>
        <v>8.0000000000000002E-3</v>
      </c>
      <c r="Y387" s="873">
        <f t="shared" si="366"/>
        <v>8.0000000000000002E-3</v>
      </c>
      <c r="Z387" s="881">
        <f t="shared" si="367"/>
        <v>8.0000000000000002E-3</v>
      </c>
      <c r="AB387" s="1051" t="s">
        <v>527</v>
      </c>
      <c r="AC387" s="965">
        <f>K348</f>
        <v>7.5</v>
      </c>
      <c r="AD387" s="1056">
        <f>L348</f>
        <v>7.5</v>
      </c>
      <c r="AE387" s="967"/>
      <c r="AF387" s="1059"/>
      <c r="AG387" s="965"/>
      <c r="AH387" s="1056"/>
      <c r="AI387" s="860">
        <f t="shared" ref="AI387:AJ389" si="403">AC387+AE387</f>
        <v>7.5</v>
      </c>
      <c r="AJ387" s="1061">
        <f t="shared" si="403"/>
        <v>7.5</v>
      </c>
      <c r="AK387" s="860">
        <f t="shared" si="397"/>
        <v>0</v>
      </c>
      <c r="AL387" s="1017">
        <f t="shared" ref="AL387:AL392" si="404">AF387+AH387</f>
        <v>0</v>
      </c>
      <c r="AM387" s="873">
        <f t="shared" si="395"/>
        <v>7.5</v>
      </c>
      <c r="AN387" s="895">
        <f t="shared" si="396"/>
        <v>7.5</v>
      </c>
      <c r="AQ387" s="1761"/>
      <c r="AU387" s="11"/>
      <c r="AV387" s="11"/>
    </row>
    <row r="388" spans="1:48" ht="15.75" thickBot="1">
      <c r="M388" s="87"/>
      <c r="N388" s="847" t="s">
        <v>299</v>
      </c>
      <c r="O388" s="842"/>
      <c r="P388" s="1034"/>
      <c r="Q388" s="842">
        <f>F370</f>
        <v>0.65</v>
      </c>
      <c r="R388" s="1035">
        <f>F370</f>
        <v>0.65</v>
      </c>
      <c r="S388" s="852"/>
      <c r="T388" s="1034"/>
      <c r="U388" s="855">
        <f>O388+Q388</f>
        <v>0.65</v>
      </c>
      <c r="V388" s="1033">
        <f t="shared" si="382"/>
        <v>0.65</v>
      </c>
      <c r="W388" s="837">
        <f t="shared" si="383"/>
        <v>0.65</v>
      </c>
      <c r="X388" s="1033">
        <f t="shared" si="384"/>
        <v>0.65</v>
      </c>
      <c r="Y388" s="873">
        <f t="shared" si="366"/>
        <v>0.65</v>
      </c>
      <c r="Z388" s="881">
        <f t="shared" si="367"/>
        <v>0.65</v>
      </c>
      <c r="AB388" s="1052" t="s">
        <v>356</v>
      </c>
      <c r="AC388" s="971"/>
      <c r="AD388" s="1057"/>
      <c r="AE388" s="973"/>
      <c r="AF388" s="1060"/>
      <c r="AG388" s="971">
        <f>K373</f>
        <v>15</v>
      </c>
      <c r="AH388" s="1057">
        <f>L373</f>
        <v>15</v>
      </c>
      <c r="AI388" s="861">
        <f t="shared" si="403"/>
        <v>0</v>
      </c>
      <c r="AJ388" s="1062">
        <f t="shared" si="403"/>
        <v>0</v>
      </c>
      <c r="AK388" s="861">
        <f t="shared" si="397"/>
        <v>15</v>
      </c>
      <c r="AL388" s="1064">
        <f t="shared" si="404"/>
        <v>15</v>
      </c>
      <c r="AM388" s="882">
        <f t="shared" si="395"/>
        <v>15</v>
      </c>
      <c r="AN388" s="896">
        <f t="shared" si="396"/>
        <v>15</v>
      </c>
      <c r="AQ388" s="99"/>
      <c r="AU388" s="11"/>
      <c r="AV388" s="11"/>
    </row>
    <row r="389" spans="1:48" ht="15.75" thickBot="1">
      <c r="M389" s="87"/>
      <c r="N389" s="848" t="s">
        <v>118</v>
      </c>
      <c r="O389" s="843"/>
      <c r="P389" s="1036"/>
      <c r="Q389" s="843"/>
      <c r="R389" s="1037"/>
      <c r="S389" s="853"/>
      <c r="T389" s="1036"/>
      <c r="U389" s="855">
        <f>O389+Q389</f>
        <v>0</v>
      </c>
      <c r="V389" s="1033">
        <f t="shared" si="382"/>
        <v>0</v>
      </c>
      <c r="W389" s="837">
        <f t="shared" si="383"/>
        <v>0</v>
      </c>
      <c r="X389" s="1033">
        <f t="shared" si="384"/>
        <v>0</v>
      </c>
      <c r="Y389" s="882">
        <f t="shared" si="366"/>
        <v>0</v>
      </c>
      <c r="Z389" s="883">
        <f t="shared" si="367"/>
        <v>0</v>
      </c>
      <c r="AB389" s="1053" t="s">
        <v>320</v>
      </c>
      <c r="AC389" s="1068">
        <f t="shared" ref="AC389:AH389" si="405">SUM(AC386:AC388)</f>
        <v>7.5</v>
      </c>
      <c r="AD389" s="1000">
        <f t="shared" si="405"/>
        <v>7.5</v>
      </c>
      <c r="AE389" s="1054">
        <f t="shared" si="405"/>
        <v>0</v>
      </c>
      <c r="AF389" s="998">
        <f t="shared" si="405"/>
        <v>0</v>
      </c>
      <c r="AG389" s="1068">
        <f t="shared" si="405"/>
        <v>15</v>
      </c>
      <c r="AH389" s="1000">
        <f t="shared" si="405"/>
        <v>15</v>
      </c>
      <c r="AI389" s="913">
        <f t="shared" si="403"/>
        <v>7.5</v>
      </c>
      <c r="AJ389" s="999">
        <f t="shared" si="403"/>
        <v>7.5</v>
      </c>
      <c r="AK389" s="913">
        <f t="shared" si="397"/>
        <v>15</v>
      </c>
      <c r="AL389" s="1000">
        <f t="shared" si="404"/>
        <v>15</v>
      </c>
      <c r="AM389" s="913">
        <f t="shared" si="395"/>
        <v>22.5</v>
      </c>
      <c r="AN389" s="914">
        <f t="shared" si="396"/>
        <v>22.5</v>
      </c>
      <c r="AQ389" s="99"/>
      <c r="AU389" s="11"/>
      <c r="AV389" s="11"/>
    </row>
    <row r="390" spans="1:48">
      <c r="A390" s="87"/>
      <c r="B390" s="1614" t="s">
        <v>196</v>
      </c>
      <c r="C390" s="87"/>
      <c r="D390" s="87"/>
      <c r="E390" s="87"/>
      <c r="F390" s="1615"/>
      <c r="G390" s="1615"/>
      <c r="H390" s="1615"/>
      <c r="I390" s="87"/>
      <c r="J390" s="87"/>
      <c r="K390" s="1615"/>
      <c r="L390" s="87"/>
      <c r="M390" s="87"/>
      <c r="N390" s="848" t="s">
        <v>339</v>
      </c>
      <c r="O390" s="843"/>
      <c r="P390" s="1036"/>
      <c r="Q390" s="843"/>
      <c r="R390" s="1037"/>
      <c r="S390" s="853"/>
      <c r="T390" s="1036"/>
      <c r="U390" s="855">
        <f>O390+Q390</f>
        <v>0</v>
      </c>
      <c r="V390" s="1033">
        <f t="shared" si="382"/>
        <v>0</v>
      </c>
      <c r="W390" s="837">
        <f>Q390+S390</f>
        <v>0</v>
      </c>
      <c r="X390" s="1033">
        <f t="shared" si="384"/>
        <v>0</v>
      </c>
      <c r="Y390" s="882">
        <f t="shared" si="366"/>
        <v>0</v>
      </c>
      <c r="Z390" s="883">
        <f t="shared" si="367"/>
        <v>0</v>
      </c>
      <c r="AB390" s="899" t="s">
        <v>313</v>
      </c>
      <c r="AC390" s="947"/>
      <c r="AD390" s="948"/>
      <c r="AE390" s="859"/>
      <c r="AF390" s="949"/>
      <c r="AG390" s="947"/>
      <c r="AH390" s="948"/>
      <c r="AI390" s="861">
        <f t="shared" ref="AI390:AJ392" si="406">AC390+AE390</f>
        <v>0</v>
      </c>
      <c r="AJ390" s="950">
        <f t="shared" si="406"/>
        <v>0</v>
      </c>
      <c r="AK390" s="859">
        <f t="shared" si="397"/>
        <v>0</v>
      </c>
      <c r="AL390" s="951">
        <f t="shared" si="404"/>
        <v>0</v>
      </c>
      <c r="AM390" s="893">
        <f t="shared" si="395"/>
        <v>0</v>
      </c>
      <c r="AN390" s="900">
        <f t="shared" si="396"/>
        <v>0</v>
      </c>
      <c r="AQ390" s="191"/>
      <c r="AT390" s="573"/>
      <c r="AU390" s="11"/>
      <c r="AV390" s="11"/>
    </row>
    <row r="391" spans="1:48" ht="16.5" thickBot="1">
      <c r="A391" s="87"/>
      <c r="B391" s="1503"/>
      <c r="C391" s="1504" t="s">
        <v>361</v>
      </c>
      <c r="D391" s="87"/>
      <c r="E391" s="87"/>
      <c r="F391" s="87"/>
      <c r="G391" s="87"/>
      <c r="H391" s="87"/>
      <c r="I391" s="87"/>
      <c r="J391" s="87"/>
      <c r="K391" s="1682" t="s">
        <v>104</v>
      </c>
      <c r="L391" s="87"/>
      <c r="M391" s="87"/>
      <c r="N391" s="412" t="s">
        <v>87</v>
      </c>
      <c r="O391" s="844"/>
      <c r="P391" s="1038"/>
      <c r="Q391" s="844"/>
      <c r="R391" s="1778"/>
      <c r="S391" s="854">
        <f>E378</f>
        <v>2.5</v>
      </c>
      <c r="T391" s="1040">
        <f>F378</f>
        <v>2.5</v>
      </c>
      <c r="U391" s="856">
        <f>O391+Q391</f>
        <v>0</v>
      </c>
      <c r="V391" s="1041">
        <f t="shared" si="382"/>
        <v>0</v>
      </c>
      <c r="W391" s="856">
        <f>Q391+S391</f>
        <v>2.5</v>
      </c>
      <c r="X391" s="1041">
        <f t="shared" si="384"/>
        <v>2.5</v>
      </c>
      <c r="Y391" s="884">
        <f t="shared" si="366"/>
        <v>2.5</v>
      </c>
      <c r="Z391" s="885">
        <f t="shared" si="367"/>
        <v>2.5</v>
      </c>
      <c r="AB391" s="901" t="s">
        <v>314</v>
      </c>
      <c r="AC391" s="932"/>
      <c r="AD391" s="952"/>
      <c r="AE391" s="861"/>
      <c r="AF391" s="953"/>
      <c r="AG391" s="932"/>
      <c r="AH391" s="952"/>
      <c r="AI391" s="861">
        <f t="shared" si="406"/>
        <v>0</v>
      </c>
      <c r="AJ391" s="954">
        <f t="shared" si="406"/>
        <v>0</v>
      </c>
      <c r="AK391" s="861">
        <f t="shared" si="397"/>
        <v>0</v>
      </c>
      <c r="AL391" s="955">
        <f t="shared" si="404"/>
        <v>0</v>
      </c>
      <c r="AM391" s="882">
        <f t="shared" si="395"/>
        <v>0</v>
      </c>
      <c r="AN391" s="896">
        <f t="shared" si="396"/>
        <v>0</v>
      </c>
      <c r="AQ391" s="99"/>
      <c r="AT391" s="573"/>
      <c r="AU391" s="11"/>
      <c r="AV391" s="11"/>
    </row>
    <row r="392" spans="1:48" ht="15.75" thickBot="1">
      <c r="A392" s="1615" t="s">
        <v>481</v>
      </c>
      <c r="B392" s="1615"/>
      <c r="C392" s="1619"/>
      <c r="D392" s="87"/>
      <c r="E392" s="1620" t="s">
        <v>123</v>
      </c>
      <c r="F392" s="87"/>
      <c r="G392" s="87"/>
      <c r="H392" s="1621"/>
      <c r="I392" s="2233" t="s">
        <v>482</v>
      </c>
      <c r="J392" s="1622"/>
      <c r="K392" s="87"/>
      <c r="L392" s="87"/>
      <c r="M392" s="87"/>
      <c r="AB392" s="902" t="s">
        <v>310</v>
      </c>
      <c r="AC392" s="956">
        <f t="shared" ref="AC392:AH392" si="407">SUM(AC390:AC391)</f>
        <v>0</v>
      </c>
      <c r="AD392" s="957">
        <f t="shared" si="407"/>
        <v>0</v>
      </c>
      <c r="AE392" s="958">
        <f t="shared" si="407"/>
        <v>0</v>
      </c>
      <c r="AF392" s="904">
        <f t="shared" si="407"/>
        <v>0</v>
      </c>
      <c r="AG392" s="956">
        <f t="shared" si="407"/>
        <v>0</v>
      </c>
      <c r="AH392" s="957">
        <f t="shared" si="407"/>
        <v>0</v>
      </c>
      <c r="AI392" s="903">
        <f t="shared" si="406"/>
        <v>0</v>
      </c>
      <c r="AJ392" s="959">
        <f t="shared" si="406"/>
        <v>0</v>
      </c>
      <c r="AK392" s="903">
        <f t="shared" si="397"/>
        <v>0</v>
      </c>
      <c r="AL392" s="960">
        <f t="shared" si="404"/>
        <v>0</v>
      </c>
      <c r="AM392" s="903">
        <f t="shared" si="395"/>
        <v>0</v>
      </c>
      <c r="AN392" s="904">
        <f t="shared" si="396"/>
        <v>0</v>
      </c>
      <c r="AQ392" s="99"/>
      <c r="AT392" s="573"/>
      <c r="AU392" s="11"/>
      <c r="AV392" s="11"/>
    </row>
    <row r="393" spans="1:48" ht="15.75" thickBot="1">
      <c r="A393" s="87"/>
      <c r="B393" s="1503"/>
      <c r="C393" s="87"/>
      <c r="D393" s="87"/>
      <c r="E393" s="87"/>
      <c r="F393" s="87"/>
      <c r="G393" s="1050"/>
      <c r="H393" s="87"/>
      <c r="I393" s="87"/>
      <c r="J393" s="87"/>
      <c r="K393" s="87"/>
      <c r="L393" s="87"/>
      <c r="M393" s="87"/>
      <c r="N393" s="7"/>
      <c r="O393" s="48"/>
      <c r="P393" s="335"/>
      <c r="AB393" s="905" t="s">
        <v>214</v>
      </c>
      <c r="AC393" s="961"/>
      <c r="AD393" s="962"/>
      <c r="AE393" s="963"/>
      <c r="AF393" s="964"/>
      <c r="AG393" s="961"/>
      <c r="AH393" s="962"/>
      <c r="AI393" s="860">
        <f t="shared" ref="AI393" si="408">AC393+AE393</f>
        <v>0</v>
      </c>
      <c r="AJ393" s="969">
        <f t="shared" ref="AJ393" si="409">AD393+AF393</f>
        <v>0</v>
      </c>
      <c r="AK393" s="860">
        <f t="shared" si="397"/>
        <v>0</v>
      </c>
      <c r="AL393" s="970">
        <f>AF393+AH393</f>
        <v>0</v>
      </c>
      <c r="AM393" s="870">
        <f t="shared" si="395"/>
        <v>0</v>
      </c>
      <c r="AN393" s="1384">
        <f t="shared" si="396"/>
        <v>0</v>
      </c>
      <c r="AQ393" s="191"/>
      <c r="AT393" s="101"/>
      <c r="AU393" s="11"/>
      <c r="AV393" s="11"/>
    </row>
    <row r="394" spans="1:48" ht="15.75" thickBot="1">
      <c r="A394" s="1623" t="s">
        <v>2</v>
      </c>
      <c r="B394" s="1624" t="s">
        <v>3</v>
      </c>
      <c r="C394" s="1625" t="s">
        <v>4</v>
      </c>
      <c r="D394" s="232" t="s">
        <v>58</v>
      </c>
      <c r="E394" s="107"/>
      <c r="F394" s="107"/>
      <c r="G394" s="107"/>
      <c r="H394" s="107"/>
      <c r="I394" s="107"/>
      <c r="J394" s="107"/>
      <c r="K394" s="107"/>
      <c r="L394" s="223"/>
      <c r="M394" s="87"/>
      <c r="N394" s="7"/>
      <c r="O394" s="14"/>
      <c r="P394" s="335"/>
      <c r="R394" s="822"/>
      <c r="T394" s="822"/>
      <c r="V394" s="826"/>
      <c r="X394" s="826"/>
      <c r="AB394" s="906" t="s">
        <v>91</v>
      </c>
      <c r="AC394" s="965"/>
      <c r="AD394" s="966"/>
      <c r="AE394" s="967"/>
      <c r="AF394" s="968"/>
      <c r="AG394" s="965">
        <f>E373</f>
        <v>39.286999999999999</v>
      </c>
      <c r="AH394" s="966">
        <f>F373</f>
        <v>35</v>
      </c>
      <c r="AI394" s="860">
        <f t="shared" ref="AI394:AJ396" si="410">AC394+AE394</f>
        <v>0</v>
      </c>
      <c r="AJ394" s="969">
        <f t="shared" si="410"/>
        <v>0</v>
      </c>
      <c r="AK394" s="860">
        <f t="shared" si="397"/>
        <v>39.286999999999999</v>
      </c>
      <c r="AL394" s="970">
        <f>AF394+AH394</f>
        <v>35</v>
      </c>
      <c r="AM394" s="873">
        <f t="shared" si="395"/>
        <v>39.286999999999999</v>
      </c>
      <c r="AN394" s="895">
        <f t="shared" si="396"/>
        <v>35</v>
      </c>
      <c r="AQ394" s="93"/>
      <c r="AT394" s="101"/>
      <c r="AU394" s="11"/>
      <c r="AV394" s="11"/>
    </row>
    <row r="395" spans="1:48" ht="15.75" thickBot="1">
      <c r="A395" s="1627" t="s">
        <v>5</v>
      </c>
      <c r="B395" s="87"/>
      <c r="C395" s="1628" t="s">
        <v>59</v>
      </c>
      <c r="D395" s="2261"/>
      <c r="E395" s="101"/>
      <c r="F395" s="101"/>
      <c r="G395" s="176"/>
      <c r="H395" s="101"/>
      <c r="I395" s="101"/>
      <c r="J395" s="3007" t="s">
        <v>578</v>
      </c>
      <c r="K395" s="107"/>
      <c r="L395" s="223"/>
      <c r="M395" s="87"/>
      <c r="N395" s="11"/>
      <c r="O395" s="11"/>
      <c r="P395" s="11"/>
      <c r="R395" s="822"/>
      <c r="T395" s="822"/>
      <c r="V395" s="826"/>
      <c r="X395" s="826"/>
      <c r="AB395" s="907" t="s">
        <v>215</v>
      </c>
      <c r="AC395" s="971"/>
      <c r="AD395" s="972"/>
      <c r="AE395" s="973"/>
      <c r="AF395" s="974"/>
      <c r="AG395" s="971"/>
      <c r="AH395" s="972"/>
      <c r="AI395" s="861">
        <f t="shared" si="410"/>
        <v>0</v>
      </c>
      <c r="AJ395" s="975">
        <f t="shared" si="410"/>
        <v>0</v>
      </c>
      <c r="AK395" s="861">
        <f t="shared" si="397"/>
        <v>0</v>
      </c>
      <c r="AL395" s="976">
        <f>AF395+AH395</f>
        <v>0</v>
      </c>
      <c r="AM395" s="884">
        <f t="shared" si="395"/>
        <v>0</v>
      </c>
      <c r="AN395" s="1385">
        <f t="shared" si="396"/>
        <v>0</v>
      </c>
      <c r="AQ395" s="99"/>
      <c r="AT395" s="101"/>
      <c r="AU395" s="11"/>
      <c r="AV395" s="11"/>
    </row>
    <row r="396" spans="1:48" ht="16.5" thickBot="1">
      <c r="A396" s="2383" t="s">
        <v>575</v>
      </c>
      <c r="B396" s="1550"/>
      <c r="C396" s="1150"/>
      <c r="D396" s="2646" t="s">
        <v>576</v>
      </c>
      <c r="E396" s="1147"/>
      <c r="F396" s="2598"/>
      <c r="G396" s="1137" t="s">
        <v>904</v>
      </c>
      <c r="H396" s="2723"/>
      <c r="I396" s="2724"/>
      <c r="J396" s="126" t="s">
        <v>354</v>
      </c>
      <c r="K396" s="125">
        <v>22.405000000000001</v>
      </c>
      <c r="L396" s="1153">
        <v>22.405000000000001</v>
      </c>
      <c r="M396" s="87"/>
      <c r="N396" s="7"/>
      <c r="O396" s="14"/>
      <c r="P396" s="335"/>
      <c r="R396" s="821"/>
      <c r="T396" s="821"/>
      <c r="V396" s="268"/>
      <c r="X396" s="268"/>
      <c r="AB396" s="1066" t="s">
        <v>311</v>
      </c>
      <c r="AC396" s="1067">
        <f t="shared" ref="AC396:AH396" si="411">SUM(AC393:AC395)</f>
        <v>0</v>
      </c>
      <c r="AD396" s="944">
        <f t="shared" si="411"/>
        <v>0</v>
      </c>
      <c r="AE396" s="1067">
        <f t="shared" si="411"/>
        <v>0</v>
      </c>
      <c r="AF396" s="944">
        <f t="shared" si="411"/>
        <v>0</v>
      </c>
      <c r="AG396" s="1067">
        <f t="shared" si="411"/>
        <v>39.286999999999999</v>
      </c>
      <c r="AH396" s="944">
        <f t="shared" si="411"/>
        <v>35</v>
      </c>
      <c r="AI396" s="943">
        <f t="shared" si="410"/>
        <v>0</v>
      </c>
      <c r="AJ396" s="945">
        <f t="shared" si="410"/>
        <v>0</v>
      </c>
      <c r="AK396" s="943">
        <f t="shared" si="397"/>
        <v>39.286999999999999</v>
      </c>
      <c r="AL396" s="946">
        <f>AF396+AH396</f>
        <v>35</v>
      </c>
      <c r="AM396" s="884">
        <f t="shared" si="395"/>
        <v>39.286999999999999</v>
      </c>
      <c r="AN396" s="1385">
        <f t="shared" si="396"/>
        <v>35</v>
      </c>
      <c r="AQ396" s="99"/>
      <c r="AT396" s="101"/>
      <c r="AU396" s="11"/>
      <c r="AV396" s="11"/>
    </row>
    <row r="397" spans="1:48" ht="15.75" thickBot="1">
      <c r="A397" s="232"/>
      <c r="B397" s="332" t="s">
        <v>131</v>
      </c>
      <c r="C397" s="107"/>
      <c r="D397" s="2802" t="s">
        <v>579</v>
      </c>
      <c r="E397" s="2846"/>
      <c r="F397" s="2981"/>
      <c r="G397" s="2725" t="s">
        <v>88</v>
      </c>
      <c r="H397" s="2726" t="s">
        <v>89</v>
      </c>
      <c r="I397" s="2727" t="s">
        <v>90</v>
      </c>
      <c r="J397" s="183" t="s">
        <v>367</v>
      </c>
      <c r="K397" s="224">
        <v>4.01</v>
      </c>
      <c r="L397" s="1207">
        <v>4.01</v>
      </c>
      <c r="M397" s="87"/>
      <c r="N397" s="49"/>
      <c r="O397" s="14"/>
      <c r="P397" s="335"/>
      <c r="AB397" s="1614" t="s">
        <v>433</v>
      </c>
      <c r="AM397" s="101"/>
      <c r="AN397" s="11"/>
      <c r="AQ397" s="132"/>
    </row>
    <row r="398" spans="1:48" ht="15.75" thickBot="1">
      <c r="A398" s="158" t="s">
        <v>925</v>
      </c>
      <c r="B398" s="258" t="s">
        <v>581</v>
      </c>
      <c r="C398" s="1217" t="s">
        <v>966</v>
      </c>
      <c r="D398" s="3008" t="s">
        <v>88</v>
      </c>
      <c r="E398" s="2726" t="s">
        <v>89</v>
      </c>
      <c r="F398" s="3009" t="s">
        <v>90</v>
      </c>
      <c r="G398" s="126" t="s">
        <v>83</v>
      </c>
      <c r="H398" s="3178">
        <v>0.85</v>
      </c>
      <c r="I398" s="3179">
        <v>0.85</v>
      </c>
      <c r="J398" s="184" t="s">
        <v>77</v>
      </c>
      <c r="K398" s="224">
        <v>0.4</v>
      </c>
      <c r="L398" s="1207">
        <v>0.4</v>
      </c>
      <c r="M398" s="87"/>
      <c r="N398" s="1614" t="s">
        <v>433</v>
      </c>
      <c r="AB398" t="s">
        <v>294</v>
      </c>
      <c r="AQ398" s="101"/>
      <c r="AU398" s="48"/>
      <c r="AV398" s="563"/>
    </row>
    <row r="399" spans="1:48" ht="15.75" thickBot="1">
      <c r="A399" s="98"/>
      <c r="B399" s="1440" t="s">
        <v>583</v>
      </c>
      <c r="C399" s="87"/>
      <c r="D399" s="2729" t="s">
        <v>86</v>
      </c>
      <c r="E399" s="1491">
        <v>29.45</v>
      </c>
      <c r="F399" s="1680">
        <v>29.45</v>
      </c>
      <c r="G399" s="237" t="s">
        <v>362</v>
      </c>
      <c r="H399" s="238">
        <v>59.4</v>
      </c>
      <c r="I399" s="244">
        <v>59.4</v>
      </c>
      <c r="J399" s="2697" t="s">
        <v>582</v>
      </c>
      <c r="K399" s="224">
        <v>0.5</v>
      </c>
      <c r="L399" s="1207">
        <v>0.5</v>
      </c>
      <c r="M399" s="87"/>
      <c r="N399" t="s">
        <v>294</v>
      </c>
      <c r="Y399" s="886"/>
      <c r="Z399" s="283"/>
      <c r="AB399" s="94" t="str">
        <f>N400</f>
        <v>8 - й день</v>
      </c>
      <c r="AC399" s="2" t="s">
        <v>419</v>
      </c>
      <c r="AH399" s="128" t="str">
        <f>E392</f>
        <v>2 - я   неделя</v>
      </c>
      <c r="AJ399" s="294" t="str">
        <f>I392</f>
        <v>О С Е Н Ь    2024  -   __  г.г.</v>
      </c>
      <c r="AK399" s="61"/>
      <c r="AQ399" s="1759"/>
      <c r="AU399" s="320"/>
      <c r="AV399" s="320"/>
    </row>
    <row r="400" spans="1:48" ht="15.75" thickBot="1">
      <c r="A400" s="1654" t="s">
        <v>284</v>
      </c>
      <c r="B400" s="258" t="s">
        <v>580</v>
      </c>
      <c r="C400" s="1217">
        <v>20</v>
      </c>
      <c r="D400" s="183" t="s">
        <v>75</v>
      </c>
      <c r="E400" s="238">
        <v>95.03</v>
      </c>
      <c r="F400" s="2784">
        <v>95.03</v>
      </c>
      <c r="G400" s="2150" t="s">
        <v>608</v>
      </c>
      <c r="H400" s="1675"/>
      <c r="I400" s="2732"/>
      <c r="J400" s="2603" t="s">
        <v>363</v>
      </c>
      <c r="K400" s="224">
        <v>0.315</v>
      </c>
      <c r="L400" s="1207">
        <v>0.315</v>
      </c>
      <c r="M400" s="87"/>
      <c r="N400" s="94" t="str">
        <f>A396</f>
        <v>8 - й день</v>
      </c>
      <c r="O400" s="2" t="str">
        <f>A392</f>
        <v>Возрастная категория:   7 - 11   лет</v>
      </c>
      <c r="T400" s="128" t="str">
        <f>E392</f>
        <v>2 - я   неделя</v>
      </c>
      <c r="V400" s="294" t="str">
        <f>I392</f>
        <v>О С Е Н Ь    2024  -   __  г.г.</v>
      </c>
      <c r="W400" s="61"/>
      <c r="X400" s="1010"/>
      <c r="Y400" s="886"/>
      <c r="Z400" s="1008"/>
      <c r="AB400" s="815" t="s">
        <v>243</v>
      </c>
      <c r="AC400" s="816" t="s">
        <v>295</v>
      </c>
      <c r="AD400" s="817"/>
      <c r="AE400" s="816" t="s">
        <v>296</v>
      </c>
      <c r="AF400" s="817"/>
      <c r="AG400" s="816" t="s">
        <v>297</v>
      </c>
      <c r="AH400" s="817"/>
      <c r="AI400" s="816" t="s">
        <v>300</v>
      </c>
      <c r="AJ400" s="817"/>
      <c r="AK400" s="863" t="s">
        <v>301</v>
      </c>
      <c r="AL400" s="817"/>
      <c r="AM400" s="887" t="s">
        <v>302</v>
      </c>
      <c r="AN400" s="888"/>
      <c r="AQ400" s="101"/>
      <c r="AU400" s="320"/>
      <c r="AV400" s="320"/>
    </row>
    <row r="401" spans="1:65" ht="15.75" thickBot="1">
      <c r="A401" s="3010" t="s">
        <v>493</v>
      </c>
      <c r="B401" s="258" t="s">
        <v>494</v>
      </c>
      <c r="C401" s="1217">
        <v>10</v>
      </c>
      <c r="D401" s="183" t="s">
        <v>367</v>
      </c>
      <c r="E401" s="224">
        <v>5.73</v>
      </c>
      <c r="F401" s="1489">
        <v>5.73</v>
      </c>
      <c r="G401" s="240" t="s">
        <v>80</v>
      </c>
      <c r="H401" s="238">
        <v>6.3</v>
      </c>
      <c r="I401" s="244">
        <v>6.3</v>
      </c>
      <c r="J401" s="183" t="s">
        <v>75</v>
      </c>
      <c r="K401" s="2616">
        <v>8.8699999999999992</v>
      </c>
      <c r="L401" s="226">
        <v>8.8699999999999992</v>
      </c>
      <c r="M401" s="87"/>
      <c r="AB401" s="1069" t="s">
        <v>325</v>
      </c>
      <c r="AC401" s="818" t="s">
        <v>89</v>
      </c>
      <c r="AD401" s="820" t="s">
        <v>90</v>
      </c>
      <c r="AE401" s="864" t="s">
        <v>89</v>
      </c>
      <c r="AF401" s="865" t="s">
        <v>90</v>
      </c>
      <c r="AG401" s="864" t="s">
        <v>89</v>
      </c>
      <c r="AH401" s="865" t="s">
        <v>90</v>
      </c>
      <c r="AI401" s="818" t="s">
        <v>89</v>
      </c>
      <c r="AJ401" s="819" t="s">
        <v>90</v>
      </c>
      <c r="AK401" s="866" t="s">
        <v>89</v>
      </c>
      <c r="AL401" s="819" t="s">
        <v>90</v>
      </c>
      <c r="AM401" s="1072" t="s">
        <v>89</v>
      </c>
      <c r="AN401" s="1073" t="s">
        <v>90</v>
      </c>
      <c r="AQ401" s="96"/>
      <c r="AU401" s="14"/>
      <c r="AV401" s="14"/>
    </row>
    <row r="402" spans="1:65" ht="15.75" thickBot="1">
      <c r="A402" s="2731" t="s">
        <v>991</v>
      </c>
      <c r="B402" s="258" t="s">
        <v>591</v>
      </c>
      <c r="C402" s="164">
        <v>180</v>
      </c>
      <c r="D402" s="2603" t="s">
        <v>363</v>
      </c>
      <c r="E402" s="224">
        <v>0.28499999999999998</v>
      </c>
      <c r="F402" s="1489">
        <v>0.28499999999999998</v>
      </c>
      <c r="G402" s="183" t="s">
        <v>523</v>
      </c>
      <c r="H402" s="225">
        <v>135</v>
      </c>
      <c r="I402" s="2850">
        <v>135</v>
      </c>
      <c r="J402" s="183" t="s">
        <v>362</v>
      </c>
      <c r="K402" s="224">
        <v>1.5</v>
      </c>
      <c r="L402" s="226">
        <v>1.5</v>
      </c>
      <c r="M402" s="87"/>
      <c r="N402" s="1084" t="s">
        <v>328</v>
      </c>
      <c r="O402" s="182"/>
      <c r="P402" s="182"/>
      <c r="Q402" s="182"/>
      <c r="R402" s="182"/>
      <c r="S402" s="182"/>
      <c r="T402" s="182"/>
      <c r="U402" s="182"/>
      <c r="V402" s="182"/>
      <c r="W402" s="182"/>
      <c r="X402" s="813"/>
      <c r="AB402" s="910" t="s">
        <v>65</v>
      </c>
      <c r="AC402" s="947"/>
      <c r="AD402" s="977"/>
      <c r="AE402" s="947">
        <f>E412</f>
        <v>16.2</v>
      </c>
      <c r="AF402" s="978">
        <f>F412</f>
        <v>16</v>
      </c>
      <c r="AG402" s="947"/>
      <c r="AH402" s="979"/>
      <c r="AI402" s="859">
        <f t="shared" ref="AI402:AI411" si="412">AC402+AE402</f>
        <v>16.2</v>
      </c>
      <c r="AJ402" s="980">
        <f t="shared" ref="AJ402:AJ411" si="413">AD402+AF402</f>
        <v>16</v>
      </c>
      <c r="AK402" s="859">
        <f t="shared" ref="AK402:AK411" si="414">AE402+AG402</f>
        <v>16.2</v>
      </c>
      <c r="AL402" s="981">
        <f t="shared" ref="AL402:AL411" si="415">AF402+AH402</f>
        <v>16</v>
      </c>
      <c r="AM402" s="893">
        <f t="shared" ref="AM402:AM410" si="416">AC402+AE402+AG402</f>
        <v>16.2</v>
      </c>
      <c r="AN402" s="900">
        <f t="shared" ref="AN402:AN410" si="417">AD402+AF402+AH402</f>
        <v>16</v>
      </c>
      <c r="AQ402" s="96"/>
      <c r="AU402" s="14"/>
      <c r="AV402" s="14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</row>
    <row r="403" spans="1:65" ht="16.5" thickBot="1">
      <c r="A403" s="1635" t="s">
        <v>585</v>
      </c>
      <c r="B403" s="240" t="s">
        <v>578</v>
      </c>
      <c r="C403" s="321">
        <v>35</v>
      </c>
      <c r="D403" s="183" t="s">
        <v>362</v>
      </c>
      <c r="E403" s="2814">
        <v>71.22</v>
      </c>
      <c r="F403" s="3011">
        <v>71.22</v>
      </c>
      <c r="G403" s="2371" t="s">
        <v>587</v>
      </c>
      <c r="H403" s="1190"/>
      <c r="I403" s="1191"/>
      <c r="J403" s="2923" t="s">
        <v>882</v>
      </c>
      <c r="K403" s="1631"/>
      <c r="L403" s="97"/>
      <c r="M403" s="87"/>
      <c r="N403" s="640"/>
      <c r="O403" s="17" t="s">
        <v>329</v>
      </c>
      <c r="P403" s="17"/>
      <c r="Q403" s="17"/>
      <c r="R403" s="17"/>
      <c r="S403" s="17"/>
      <c r="T403" s="17"/>
      <c r="U403" s="17"/>
      <c r="V403" s="17"/>
      <c r="W403" s="17"/>
      <c r="X403" s="814"/>
      <c r="AB403" s="910" t="s">
        <v>434</v>
      </c>
      <c r="AC403" s="1156"/>
      <c r="AD403" s="1042"/>
      <c r="AE403" s="925"/>
      <c r="AF403" s="983"/>
      <c r="AG403" s="925"/>
      <c r="AH403" s="984"/>
      <c r="AI403" s="860">
        <f t="shared" si="412"/>
        <v>0</v>
      </c>
      <c r="AJ403" s="985">
        <f t="shared" si="413"/>
        <v>0</v>
      </c>
      <c r="AK403" s="860">
        <f t="shared" si="414"/>
        <v>0</v>
      </c>
      <c r="AL403" s="916">
        <f t="shared" si="415"/>
        <v>0</v>
      </c>
      <c r="AM403" s="873">
        <f t="shared" si="416"/>
        <v>0</v>
      </c>
      <c r="AN403" s="895">
        <f t="shared" si="417"/>
        <v>0</v>
      </c>
      <c r="AQ403" s="96"/>
      <c r="AU403" s="11"/>
      <c r="AV403" s="1164"/>
      <c r="AW403" s="11"/>
      <c r="AX403" s="44"/>
      <c r="AY403" s="27"/>
      <c r="AZ403" s="11"/>
      <c r="BA403" s="11"/>
      <c r="BB403" s="11"/>
      <c r="BC403" s="11"/>
      <c r="BD403" s="11"/>
      <c r="BE403" s="1188"/>
      <c r="BF403" s="11"/>
      <c r="BG403" s="11"/>
      <c r="BH403" s="11"/>
      <c r="BI403" s="11"/>
      <c r="BJ403" s="11"/>
      <c r="BK403" s="11"/>
      <c r="BL403" s="11"/>
      <c r="BM403" s="11"/>
    </row>
    <row r="404" spans="1:65" ht="15.75" thickBot="1">
      <c r="A404" s="2253" t="s">
        <v>9</v>
      </c>
      <c r="B404" s="240" t="s">
        <v>317</v>
      </c>
      <c r="C404" s="2759">
        <v>20</v>
      </c>
      <c r="D404" s="2603" t="s">
        <v>77</v>
      </c>
      <c r="E404" s="238">
        <v>10</v>
      </c>
      <c r="F404" s="2368">
        <v>10</v>
      </c>
      <c r="G404" s="2725" t="s">
        <v>88</v>
      </c>
      <c r="H404" s="156" t="s">
        <v>89</v>
      </c>
      <c r="I404" s="2701" t="s">
        <v>90</v>
      </c>
      <c r="J404" s="126" t="s">
        <v>586</v>
      </c>
      <c r="K404" s="125">
        <v>0.59499999999999997</v>
      </c>
      <c r="L404" s="1153">
        <v>0.59499999999999997</v>
      </c>
      <c r="M404" s="87"/>
      <c r="Y404" s="11"/>
      <c r="Z404" s="11"/>
      <c r="AB404" s="910" t="s">
        <v>67</v>
      </c>
      <c r="AC404" s="986"/>
      <c r="AD404" s="1042"/>
      <c r="AE404" s="986"/>
      <c r="AF404" s="988"/>
      <c r="AG404" s="986">
        <f>E430</f>
        <v>9</v>
      </c>
      <c r="AH404" s="989">
        <f>F430</f>
        <v>9</v>
      </c>
      <c r="AI404" s="860">
        <f t="shared" si="412"/>
        <v>0</v>
      </c>
      <c r="AJ404" s="985">
        <f t="shared" si="413"/>
        <v>0</v>
      </c>
      <c r="AK404" s="860">
        <f t="shared" si="414"/>
        <v>9</v>
      </c>
      <c r="AL404" s="916">
        <f t="shared" si="415"/>
        <v>9</v>
      </c>
      <c r="AM404" s="873">
        <f t="shared" si="416"/>
        <v>9</v>
      </c>
      <c r="AN404" s="895">
        <f t="shared" si="417"/>
        <v>9</v>
      </c>
      <c r="AQ404" s="96"/>
      <c r="AU404" s="11"/>
      <c r="AV404" s="11"/>
      <c r="AW404" s="167"/>
      <c r="AX404" s="11"/>
      <c r="AY404" s="333"/>
      <c r="AZ404" s="77"/>
      <c r="BA404" s="131"/>
      <c r="BB404" s="333"/>
      <c r="BC404" s="77"/>
      <c r="BD404" s="131"/>
      <c r="BE404" s="333"/>
      <c r="BF404" s="11"/>
      <c r="BG404" s="11"/>
      <c r="BH404" s="11"/>
      <c r="BI404" s="11"/>
      <c r="BJ404" s="11"/>
      <c r="BK404" s="11"/>
      <c r="BL404" s="11"/>
      <c r="BM404" s="11"/>
    </row>
    <row r="405" spans="1:65" ht="15.75" thickBot="1">
      <c r="A405" s="2758" t="s">
        <v>373</v>
      </c>
      <c r="B405" s="240" t="s">
        <v>1022</v>
      </c>
      <c r="C405" s="229">
        <v>105</v>
      </c>
      <c r="D405" s="1137" t="s">
        <v>580</v>
      </c>
      <c r="E405" s="1190"/>
      <c r="F405" s="1191"/>
      <c r="G405" s="3012" t="s">
        <v>77</v>
      </c>
      <c r="H405" s="2191">
        <v>10</v>
      </c>
      <c r="I405" s="3013">
        <v>10</v>
      </c>
      <c r="J405" s="183" t="s">
        <v>588</v>
      </c>
      <c r="K405" s="224">
        <v>1.05</v>
      </c>
      <c r="L405" s="1207">
        <v>1.05</v>
      </c>
      <c r="M405" s="87"/>
      <c r="Z405" s="37"/>
      <c r="AB405" s="910" t="s">
        <v>68</v>
      </c>
      <c r="AC405" s="925"/>
      <c r="AD405" s="987"/>
      <c r="AE405" s="925"/>
      <c r="AF405" s="988"/>
      <c r="AG405" s="925"/>
      <c r="AH405" s="989"/>
      <c r="AI405" s="860">
        <f t="shared" si="412"/>
        <v>0</v>
      </c>
      <c r="AJ405" s="985">
        <f t="shared" si="413"/>
        <v>0</v>
      </c>
      <c r="AK405" s="860">
        <f t="shared" si="414"/>
        <v>0</v>
      </c>
      <c r="AL405" s="916">
        <f t="shared" si="415"/>
        <v>0</v>
      </c>
      <c r="AM405" s="873">
        <f t="shared" si="416"/>
        <v>0</v>
      </c>
      <c r="AN405" s="895">
        <f t="shared" si="417"/>
        <v>0</v>
      </c>
      <c r="AQ405" s="96"/>
      <c r="AU405" s="11"/>
      <c r="AV405" s="40"/>
      <c r="AW405" s="7"/>
      <c r="AX405" s="15"/>
      <c r="AY405" s="7"/>
      <c r="AZ405" s="1170"/>
      <c r="BA405" s="137"/>
      <c r="BB405" s="11"/>
      <c r="BC405" s="11"/>
      <c r="BD405" s="11"/>
      <c r="BE405" s="7"/>
      <c r="BF405" s="11"/>
      <c r="BG405" s="11"/>
      <c r="BH405" s="11"/>
      <c r="BI405" s="11"/>
      <c r="BJ405" s="11"/>
      <c r="BK405" s="11"/>
      <c r="BL405" s="11"/>
      <c r="BM405" s="11"/>
    </row>
    <row r="406" spans="1:65" ht="15.75" thickBot="1">
      <c r="A406" s="98"/>
      <c r="B406" s="1208"/>
      <c r="C406" s="87"/>
      <c r="D406" s="2725" t="s">
        <v>88</v>
      </c>
      <c r="E406" s="156" t="s">
        <v>89</v>
      </c>
      <c r="F406" s="2701" t="s">
        <v>90</v>
      </c>
      <c r="G406" s="1137" t="s">
        <v>435</v>
      </c>
      <c r="H406" s="1190"/>
      <c r="I406" s="1191"/>
      <c r="J406" s="183" t="s">
        <v>275</v>
      </c>
      <c r="K406" s="1660" t="s">
        <v>589</v>
      </c>
      <c r="L406" s="1207">
        <v>0.5</v>
      </c>
      <c r="M406" s="87"/>
      <c r="N406" s="815" t="s">
        <v>243</v>
      </c>
      <c r="O406" s="816" t="s">
        <v>295</v>
      </c>
      <c r="P406" s="817"/>
      <c r="Q406" s="816" t="s">
        <v>296</v>
      </c>
      <c r="R406" s="817"/>
      <c r="S406" s="816" t="s">
        <v>297</v>
      </c>
      <c r="T406" s="817"/>
      <c r="U406" s="816" t="s">
        <v>298</v>
      </c>
      <c r="V406" s="817"/>
      <c r="W406" s="816" t="s">
        <v>301</v>
      </c>
      <c r="X406" s="817"/>
      <c r="Y406" s="1762" t="s">
        <v>302</v>
      </c>
      <c r="Z406" s="867"/>
      <c r="AB406" s="910" t="s">
        <v>70</v>
      </c>
      <c r="AC406" s="925"/>
      <c r="AD406" s="982"/>
      <c r="AE406" s="925"/>
      <c r="AF406" s="983"/>
      <c r="AG406" s="925"/>
      <c r="AH406" s="984"/>
      <c r="AI406" s="860">
        <f t="shared" si="412"/>
        <v>0</v>
      </c>
      <c r="AJ406" s="985">
        <f t="shared" si="413"/>
        <v>0</v>
      </c>
      <c r="AK406" s="860">
        <f t="shared" si="414"/>
        <v>0</v>
      </c>
      <c r="AL406" s="916">
        <f t="shared" si="415"/>
        <v>0</v>
      </c>
      <c r="AM406" s="873">
        <f t="shared" si="416"/>
        <v>0</v>
      </c>
      <c r="AN406" s="895">
        <f t="shared" si="417"/>
        <v>0</v>
      </c>
      <c r="AQ406" s="96"/>
      <c r="AU406" s="11"/>
      <c r="AV406" s="11"/>
      <c r="AW406" s="317"/>
      <c r="AX406" s="4"/>
      <c r="AY406" s="7"/>
      <c r="AZ406" s="14"/>
      <c r="BA406" s="137"/>
      <c r="BB406" s="7"/>
      <c r="BC406" s="14"/>
      <c r="BD406" s="137"/>
      <c r="BE406" s="7"/>
      <c r="BF406" s="11"/>
      <c r="BG406" s="11"/>
      <c r="BH406" s="11"/>
      <c r="BI406" s="11"/>
      <c r="BJ406" s="11"/>
      <c r="BK406" s="11"/>
      <c r="BL406" s="11"/>
      <c r="BM406" s="11"/>
    </row>
    <row r="407" spans="1:65" ht="15.75" thickBot="1">
      <c r="A407" s="1223" t="s">
        <v>291</v>
      </c>
      <c r="B407" s="1224"/>
      <c r="C407" s="2255">
        <f>SUM(C398:C406)</f>
        <v>370</v>
      </c>
      <c r="D407" s="3012" t="s">
        <v>590</v>
      </c>
      <c r="E407" s="2191">
        <v>20.8</v>
      </c>
      <c r="F407" s="3013">
        <v>20</v>
      </c>
      <c r="G407" s="1650" t="s">
        <v>502</v>
      </c>
      <c r="H407" s="3114">
        <v>119.175</v>
      </c>
      <c r="I407" s="2770">
        <v>105</v>
      </c>
      <c r="J407" s="1659" t="s">
        <v>81</v>
      </c>
      <c r="K407" s="1213">
        <v>0.15</v>
      </c>
      <c r="L407" s="2824">
        <v>0.15</v>
      </c>
      <c r="M407" s="87"/>
      <c r="N407" s="647"/>
      <c r="O407" s="818" t="s">
        <v>89</v>
      </c>
      <c r="P407" s="819" t="s">
        <v>90</v>
      </c>
      <c r="Q407" s="818" t="s">
        <v>89</v>
      </c>
      <c r="R407" s="819" t="s">
        <v>90</v>
      </c>
      <c r="S407" s="818" t="s">
        <v>89</v>
      </c>
      <c r="T407" s="819" t="s">
        <v>90</v>
      </c>
      <c r="U407" s="818" t="s">
        <v>89</v>
      </c>
      <c r="V407" s="819" t="s">
        <v>90</v>
      </c>
      <c r="W407" s="818" t="s">
        <v>89</v>
      </c>
      <c r="X407" s="820" t="s">
        <v>90</v>
      </c>
      <c r="Y407" s="868" t="s">
        <v>89</v>
      </c>
      <c r="Z407" s="869" t="s">
        <v>90</v>
      </c>
      <c r="AB407" s="910" t="s">
        <v>71</v>
      </c>
      <c r="AC407" s="925"/>
      <c r="AD407" s="990"/>
      <c r="AE407" s="925"/>
      <c r="AF407" s="983"/>
      <c r="AG407" s="925"/>
      <c r="AH407" s="984"/>
      <c r="AI407" s="860">
        <f t="shared" si="412"/>
        <v>0</v>
      </c>
      <c r="AJ407" s="985">
        <f t="shared" si="413"/>
        <v>0</v>
      </c>
      <c r="AK407" s="860">
        <f t="shared" si="414"/>
        <v>0</v>
      </c>
      <c r="AL407" s="916">
        <f t="shared" si="415"/>
        <v>0</v>
      </c>
      <c r="AM407" s="873">
        <f t="shared" si="416"/>
        <v>0</v>
      </c>
      <c r="AN407" s="895">
        <f t="shared" si="417"/>
        <v>0</v>
      </c>
      <c r="AQ407" s="96"/>
      <c r="AV407" s="40"/>
      <c r="AW407" s="7"/>
      <c r="AX407" s="15"/>
      <c r="AY407" s="516"/>
      <c r="AZ407" s="317"/>
      <c r="BA407" s="329"/>
      <c r="BB407" s="7"/>
      <c r="BC407" s="14"/>
      <c r="BD407" s="137"/>
      <c r="BE407" s="7"/>
      <c r="BF407" s="11"/>
      <c r="BG407" s="11"/>
      <c r="BH407" s="11"/>
      <c r="BI407" s="11"/>
      <c r="BJ407" s="11"/>
      <c r="BK407" s="11"/>
      <c r="BL407" s="11"/>
      <c r="BM407" s="11"/>
    </row>
    <row r="408" spans="1:65" ht="15.75" thickBot="1">
      <c r="A408" s="568"/>
      <c r="B408" s="332" t="s">
        <v>108</v>
      </c>
      <c r="C408" s="223"/>
      <c r="D408" s="3014" t="s">
        <v>654</v>
      </c>
      <c r="E408" s="1636"/>
      <c r="F408" s="1637"/>
      <c r="G408" s="2722" t="s">
        <v>713</v>
      </c>
      <c r="H408" s="1190"/>
      <c r="I408" s="1191"/>
      <c r="J408" s="3015" t="s">
        <v>848</v>
      </c>
      <c r="K408" s="1636"/>
      <c r="L408" s="1637"/>
      <c r="M408" s="87"/>
      <c r="N408" s="1085" t="s">
        <v>117</v>
      </c>
      <c r="O408" s="835">
        <f>C404</f>
        <v>20</v>
      </c>
      <c r="P408" s="1011">
        <f>C404</f>
        <v>20</v>
      </c>
      <c r="Q408" s="849">
        <f>C417</f>
        <v>30</v>
      </c>
      <c r="R408" s="1003">
        <f>C417</f>
        <v>30</v>
      </c>
      <c r="S408" s="849"/>
      <c r="T408" s="1012"/>
      <c r="U408" s="849">
        <f>O408+Q408</f>
        <v>50</v>
      </c>
      <c r="V408" s="1002">
        <f>P408+R408</f>
        <v>50</v>
      </c>
      <c r="W408" s="849">
        <f>Q408+S408</f>
        <v>30</v>
      </c>
      <c r="X408" s="1003">
        <f>R408+T408</f>
        <v>30</v>
      </c>
      <c r="Y408" s="870">
        <f t="shared" ref="Y408:Y444" si="418">O408+Q408+S408</f>
        <v>50</v>
      </c>
      <c r="Z408" s="871">
        <f t="shared" ref="Z408:Z444" si="419">P408+R408+T408</f>
        <v>50</v>
      </c>
      <c r="AB408" s="911" t="s">
        <v>327</v>
      </c>
      <c r="AC408" s="925">
        <f>E399</f>
        <v>29.45</v>
      </c>
      <c r="AD408" s="982">
        <f>F399</f>
        <v>29.45</v>
      </c>
      <c r="AE408" s="925">
        <f>H413</f>
        <v>4.5</v>
      </c>
      <c r="AF408" s="983">
        <f>I413</f>
        <v>4.5</v>
      </c>
      <c r="AG408" s="925"/>
      <c r="AH408" s="984"/>
      <c r="AI408" s="860">
        <f t="shared" si="412"/>
        <v>33.950000000000003</v>
      </c>
      <c r="AJ408" s="985">
        <f t="shared" si="413"/>
        <v>33.950000000000003</v>
      </c>
      <c r="AK408" s="860">
        <f t="shared" si="414"/>
        <v>4.5</v>
      </c>
      <c r="AL408" s="916">
        <f t="shared" si="415"/>
        <v>4.5</v>
      </c>
      <c r="AM408" s="873">
        <f t="shared" si="416"/>
        <v>33.950000000000003</v>
      </c>
      <c r="AN408" s="895">
        <f t="shared" si="417"/>
        <v>33.950000000000003</v>
      </c>
      <c r="AQ408" s="96"/>
      <c r="AV408" s="11"/>
      <c r="AW408" s="317"/>
      <c r="AX408" s="4"/>
      <c r="AY408" s="7"/>
      <c r="AZ408" s="14"/>
      <c r="BA408" s="137"/>
      <c r="BB408" s="7"/>
      <c r="BC408" s="317"/>
      <c r="BD408" s="329"/>
      <c r="BE408" s="7"/>
      <c r="BF408" s="11"/>
      <c r="BG408" s="11"/>
      <c r="BH408" s="11"/>
      <c r="BI408" s="11"/>
      <c r="BJ408" s="11"/>
      <c r="BK408" s="11"/>
      <c r="BL408" s="11"/>
      <c r="BM408" s="11"/>
    </row>
    <row r="409" spans="1:65" ht="15.75" thickBot="1">
      <c r="A409" s="1553" t="s">
        <v>460</v>
      </c>
      <c r="B409" s="1442" t="s">
        <v>1023</v>
      </c>
      <c r="C409" s="635">
        <v>60</v>
      </c>
      <c r="D409" s="3016" t="s">
        <v>653</v>
      </c>
      <c r="E409" s="1212"/>
      <c r="F409" s="2755"/>
      <c r="G409" s="2725" t="s">
        <v>88</v>
      </c>
      <c r="H409" s="156" t="s">
        <v>89</v>
      </c>
      <c r="I409" s="2701" t="s">
        <v>90</v>
      </c>
      <c r="J409" s="3017" t="s">
        <v>847</v>
      </c>
      <c r="K409" s="2803"/>
      <c r="L409" s="2804"/>
      <c r="M409" s="87"/>
      <c r="N409" s="872" t="s">
        <v>116</v>
      </c>
      <c r="O409" s="836"/>
      <c r="P409" s="1013"/>
      <c r="Q409" s="1165">
        <f>C416</f>
        <v>55</v>
      </c>
      <c r="R409" s="1184">
        <f>C416</f>
        <v>55</v>
      </c>
      <c r="S409" s="836">
        <f>C429</f>
        <v>20</v>
      </c>
      <c r="T409" s="1013">
        <f>C429</f>
        <v>20</v>
      </c>
      <c r="U409" s="836">
        <f t="shared" ref="U409:U413" si="420">O409+Q409</f>
        <v>55</v>
      </c>
      <c r="V409" s="1005">
        <f t="shared" ref="V409:V413" si="421">P409+R409</f>
        <v>55</v>
      </c>
      <c r="W409" s="836">
        <f t="shared" ref="W409:W413" si="422">Q409+S409</f>
        <v>75</v>
      </c>
      <c r="X409" s="916">
        <f t="shared" ref="X409:X413" si="423">R409+T409</f>
        <v>75</v>
      </c>
      <c r="Y409" s="873">
        <f t="shared" si="418"/>
        <v>75</v>
      </c>
      <c r="Z409" s="874">
        <f t="shared" si="419"/>
        <v>75</v>
      </c>
      <c r="AB409" s="1070" t="s">
        <v>326</v>
      </c>
      <c r="AC409" s="932"/>
      <c r="AD409" s="991"/>
      <c r="AE409" s="932"/>
      <c r="AF409" s="992"/>
      <c r="AG409" s="932"/>
      <c r="AH409" s="993"/>
      <c r="AI409" s="861">
        <f t="shared" si="412"/>
        <v>0</v>
      </c>
      <c r="AJ409" s="994">
        <f t="shared" si="413"/>
        <v>0</v>
      </c>
      <c r="AK409" s="861">
        <f t="shared" si="414"/>
        <v>0</v>
      </c>
      <c r="AL409" s="825">
        <f t="shared" si="415"/>
        <v>0</v>
      </c>
      <c r="AM409" s="882">
        <f t="shared" si="416"/>
        <v>0</v>
      </c>
      <c r="AN409" s="896">
        <f t="shared" si="417"/>
        <v>0</v>
      </c>
      <c r="AQ409" s="122"/>
      <c r="AV409" s="40"/>
      <c r="AW409" s="7"/>
      <c r="AX409" s="14"/>
      <c r="AY409" s="7"/>
      <c r="AZ409" s="40"/>
      <c r="BA409" s="137"/>
      <c r="BB409" s="7"/>
      <c r="BC409" s="14"/>
      <c r="BD409" s="137"/>
      <c r="BE409" s="81"/>
      <c r="BF409" s="11"/>
      <c r="BG409" s="11"/>
      <c r="BH409" s="11"/>
      <c r="BI409" s="11"/>
      <c r="BJ409" s="11"/>
      <c r="BK409" s="11"/>
      <c r="BL409" s="11"/>
      <c r="BM409" s="11"/>
    </row>
    <row r="410" spans="1:65" ht="15.75" thickBot="1">
      <c r="A410" s="158" t="s">
        <v>625</v>
      </c>
      <c r="B410" s="258" t="s">
        <v>656</v>
      </c>
      <c r="C410" s="164">
        <v>200</v>
      </c>
      <c r="D410" s="2725" t="s">
        <v>88</v>
      </c>
      <c r="E410" s="156" t="s">
        <v>89</v>
      </c>
      <c r="F410" s="1633" t="s">
        <v>90</v>
      </c>
      <c r="G410" s="2697" t="s">
        <v>78</v>
      </c>
      <c r="H410" s="3324">
        <v>57.045000000000002</v>
      </c>
      <c r="I410" s="2785">
        <v>51.3</v>
      </c>
      <c r="J410" s="2983" t="s">
        <v>43</v>
      </c>
      <c r="K410" s="2638">
        <v>165.6</v>
      </c>
      <c r="L410" s="2985">
        <v>120.36</v>
      </c>
      <c r="M410" s="87"/>
      <c r="N410" s="872" t="s">
        <v>74</v>
      </c>
      <c r="O410" s="836">
        <f>K396+K404</f>
        <v>23</v>
      </c>
      <c r="P410" s="1107">
        <f>L396+L404</f>
        <v>23</v>
      </c>
      <c r="Q410" s="836">
        <f>K415</f>
        <v>8.32</v>
      </c>
      <c r="R410" s="1005">
        <f>L415</f>
        <v>8.32</v>
      </c>
      <c r="S410" s="836"/>
      <c r="T410" s="1016"/>
      <c r="U410" s="836">
        <f t="shared" si="420"/>
        <v>31.32</v>
      </c>
      <c r="V410" s="1005">
        <f t="shared" si="421"/>
        <v>31.32</v>
      </c>
      <c r="W410" s="836">
        <f t="shared" si="422"/>
        <v>8.32</v>
      </c>
      <c r="X410" s="916">
        <f t="shared" si="423"/>
        <v>8.32</v>
      </c>
      <c r="Y410" s="873">
        <f t="shared" si="418"/>
        <v>31.32</v>
      </c>
      <c r="Z410" s="874">
        <f t="shared" si="419"/>
        <v>31.32</v>
      </c>
      <c r="AB410" s="912" t="s">
        <v>312</v>
      </c>
      <c r="AC410" s="995">
        <f t="shared" ref="AC410:AG410" si="424">SUM(AC402:AC409)</f>
        <v>29.45</v>
      </c>
      <c r="AD410" s="996">
        <f t="shared" si="424"/>
        <v>29.45</v>
      </c>
      <c r="AE410" s="997">
        <f t="shared" si="424"/>
        <v>20.7</v>
      </c>
      <c r="AF410" s="914">
        <f t="shared" si="424"/>
        <v>20.5</v>
      </c>
      <c r="AG410" s="995">
        <f t="shared" si="424"/>
        <v>9</v>
      </c>
      <c r="AH410" s="998">
        <f>SUM(AH402:AH409)</f>
        <v>9</v>
      </c>
      <c r="AI410" s="913">
        <f t="shared" si="412"/>
        <v>50.15</v>
      </c>
      <c r="AJ410" s="999">
        <f t="shared" si="413"/>
        <v>49.95</v>
      </c>
      <c r="AK410" s="913">
        <f t="shared" si="414"/>
        <v>29.7</v>
      </c>
      <c r="AL410" s="1000">
        <f t="shared" si="415"/>
        <v>29.5</v>
      </c>
      <c r="AM410" s="913">
        <f t="shared" si="416"/>
        <v>59.15</v>
      </c>
      <c r="AN410" s="914">
        <f t="shared" si="417"/>
        <v>58.95</v>
      </c>
      <c r="AQ410" s="101"/>
      <c r="AV410" s="84"/>
      <c r="AW410" s="564"/>
      <c r="AX410" s="4"/>
      <c r="AY410" s="7"/>
      <c r="AZ410" s="14"/>
      <c r="BA410" s="137"/>
      <c r="BB410" s="7"/>
      <c r="BC410" s="40"/>
      <c r="BD410" s="137"/>
      <c r="BE410" s="7"/>
      <c r="BF410" s="11"/>
      <c r="BG410" s="11"/>
      <c r="BH410" s="11"/>
      <c r="BI410" s="11"/>
      <c r="BJ410" s="11"/>
      <c r="BK410" s="11"/>
      <c r="BL410" s="11"/>
      <c r="BM410" s="11"/>
    </row>
    <row r="411" spans="1:65">
      <c r="A411" s="525"/>
      <c r="B411" s="165" t="s">
        <v>655</v>
      </c>
      <c r="C411" s="3018"/>
      <c r="D411" s="2813" t="s">
        <v>626</v>
      </c>
      <c r="E411" s="2377">
        <v>76.094999999999999</v>
      </c>
      <c r="F411" s="3019">
        <v>57</v>
      </c>
      <c r="G411" s="2776" t="s">
        <v>715</v>
      </c>
      <c r="H411" s="1491">
        <v>54</v>
      </c>
      <c r="I411" s="2730">
        <v>43.38</v>
      </c>
      <c r="J411" s="2715" t="s">
        <v>661</v>
      </c>
      <c r="K411" s="224">
        <v>3.2</v>
      </c>
      <c r="L411" s="226">
        <v>3.12</v>
      </c>
      <c r="M411" s="378"/>
      <c r="N411" s="875" t="s">
        <v>303</v>
      </c>
      <c r="O411" s="837">
        <f t="shared" ref="O411:T411" si="425">AC410</f>
        <v>29.45</v>
      </c>
      <c r="P411" s="1043">
        <f t="shared" si="425"/>
        <v>29.45</v>
      </c>
      <c r="Q411" s="2628">
        <f t="shared" si="425"/>
        <v>20.7</v>
      </c>
      <c r="R411" s="877">
        <f t="shared" si="425"/>
        <v>20.5</v>
      </c>
      <c r="S411" s="837">
        <f t="shared" si="425"/>
        <v>9</v>
      </c>
      <c r="T411" s="1018">
        <f t="shared" si="425"/>
        <v>9</v>
      </c>
      <c r="U411" s="837">
        <f t="shared" si="420"/>
        <v>50.15</v>
      </c>
      <c r="V411" s="877">
        <f t="shared" si="421"/>
        <v>49.95</v>
      </c>
      <c r="W411" s="837">
        <f t="shared" si="422"/>
        <v>29.7</v>
      </c>
      <c r="X411" s="1017">
        <f t="shared" si="423"/>
        <v>29.5</v>
      </c>
      <c r="Y411" s="876">
        <f t="shared" si="418"/>
        <v>59.15</v>
      </c>
      <c r="Z411" s="877">
        <f t="shared" si="419"/>
        <v>58.95</v>
      </c>
      <c r="AB411" s="1330" t="s">
        <v>409</v>
      </c>
      <c r="AC411" s="857"/>
      <c r="AD411" s="1094"/>
      <c r="AE411" s="859"/>
      <c r="AF411" s="1001"/>
      <c r="AG411" s="862"/>
      <c r="AH411" s="1102"/>
      <c r="AI411" s="862">
        <f t="shared" si="412"/>
        <v>0</v>
      </c>
      <c r="AJ411" s="1002">
        <f t="shared" si="413"/>
        <v>0</v>
      </c>
      <c r="AK411" s="862">
        <f t="shared" si="414"/>
        <v>0</v>
      </c>
      <c r="AL411" s="1003">
        <f t="shared" si="415"/>
        <v>0</v>
      </c>
      <c r="AM411" s="1071"/>
      <c r="AN411" s="1082">
        <f t="shared" ref="AN411:AN434" si="426">AD411+AF411+AH411</f>
        <v>0</v>
      </c>
      <c r="AQ411" s="106"/>
      <c r="AV411" s="40"/>
      <c r="AW411" s="7"/>
      <c r="AX411" s="15"/>
      <c r="AY411" s="7"/>
      <c r="AZ411" s="14"/>
      <c r="BA411" s="137"/>
      <c r="BB411" s="11"/>
      <c r="BC411" s="11"/>
      <c r="BD411" s="11"/>
      <c r="BE411" s="7"/>
      <c r="BF411" s="11"/>
      <c r="BG411" s="11"/>
      <c r="BH411" s="11"/>
      <c r="BI411" s="11"/>
      <c r="BJ411" s="11"/>
      <c r="BK411" s="11"/>
      <c r="BL411" s="11"/>
      <c r="BM411" s="11"/>
    </row>
    <row r="412" spans="1:65">
      <c r="A412" s="186" t="s">
        <v>714</v>
      </c>
      <c r="B412" s="240" t="s">
        <v>713</v>
      </c>
      <c r="C412" s="229">
        <v>90</v>
      </c>
      <c r="D412" s="183" t="s">
        <v>629</v>
      </c>
      <c r="E412" s="250">
        <v>16.2</v>
      </c>
      <c r="F412" s="2887">
        <v>16</v>
      </c>
      <c r="G412" s="2779" t="s">
        <v>717</v>
      </c>
      <c r="H412" s="2377"/>
      <c r="I412" s="2378"/>
      <c r="J412" s="2698" t="s">
        <v>363</v>
      </c>
      <c r="K412" s="2745">
        <v>0.2</v>
      </c>
      <c r="L412" s="2746">
        <v>0.2</v>
      </c>
      <c r="M412" s="87"/>
      <c r="N412" s="872" t="s">
        <v>93</v>
      </c>
      <c r="O412" s="836"/>
      <c r="P412" s="829"/>
      <c r="Q412" s="836"/>
      <c r="R412" s="916"/>
      <c r="S412" s="836"/>
      <c r="T412" s="1019"/>
      <c r="U412" s="836">
        <f t="shared" si="420"/>
        <v>0</v>
      </c>
      <c r="V412" s="1005">
        <f t="shared" si="421"/>
        <v>0</v>
      </c>
      <c r="W412" s="836">
        <f t="shared" si="422"/>
        <v>0</v>
      </c>
      <c r="X412" s="916">
        <f t="shared" si="423"/>
        <v>0</v>
      </c>
      <c r="Y412" s="873">
        <f t="shared" si="418"/>
        <v>0</v>
      </c>
      <c r="Z412" s="874">
        <f t="shared" si="419"/>
        <v>0</v>
      </c>
      <c r="AB412" s="890" t="s">
        <v>324</v>
      </c>
      <c r="AC412" s="711"/>
      <c r="AD412" s="1095"/>
      <c r="AE412" s="860"/>
      <c r="AF412" s="1004"/>
      <c r="AG412" s="860"/>
      <c r="AH412" s="1022"/>
      <c r="AI412" s="860">
        <f t="shared" ref="AI412:AL415" si="427">AC412+AE412</f>
        <v>0</v>
      </c>
      <c r="AJ412" s="1005">
        <f t="shared" si="427"/>
        <v>0</v>
      </c>
      <c r="AK412" s="860">
        <f t="shared" si="427"/>
        <v>0</v>
      </c>
      <c r="AL412" s="916">
        <f t="shared" si="427"/>
        <v>0</v>
      </c>
      <c r="AM412" s="1071">
        <f t="shared" ref="AM412:AM434" si="428">AC412+AE412+AG412</f>
        <v>0</v>
      </c>
      <c r="AN412" s="1082">
        <f t="shared" si="426"/>
        <v>0</v>
      </c>
      <c r="AQ412" s="106"/>
      <c r="AV412" s="47"/>
      <c r="AW412" s="7"/>
      <c r="AX412" s="15"/>
      <c r="AY412" s="7"/>
      <c r="AZ412" s="14"/>
      <c r="BA412" s="137"/>
      <c r="BB412" s="7"/>
      <c r="BC412" s="14"/>
      <c r="BD412" s="137"/>
      <c r="BE412" s="7"/>
      <c r="BF412" s="11"/>
      <c r="BG412" s="11"/>
      <c r="BH412" s="11"/>
      <c r="BI412" s="11"/>
      <c r="BJ412" s="11"/>
      <c r="BK412" s="11"/>
      <c r="BL412" s="11"/>
      <c r="BM412" s="11"/>
    </row>
    <row r="413" spans="1:65">
      <c r="A413" s="2905" t="s">
        <v>663</v>
      </c>
      <c r="B413" s="2714" t="s">
        <v>659</v>
      </c>
      <c r="C413" s="164">
        <v>180</v>
      </c>
      <c r="D413" s="183" t="s">
        <v>513</v>
      </c>
      <c r="E413" s="224">
        <v>10</v>
      </c>
      <c r="F413" s="1489">
        <v>8</v>
      </c>
      <c r="G413" s="2697" t="s">
        <v>716</v>
      </c>
      <c r="H413" s="224">
        <v>4.5</v>
      </c>
      <c r="I413" s="1207">
        <v>4.5</v>
      </c>
      <c r="J413" s="2715" t="s">
        <v>81</v>
      </c>
      <c r="K413" s="224">
        <v>2.4</v>
      </c>
      <c r="L413" s="226">
        <v>2.4</v>
      </c>
      <c r="M413" s="87"/>
      <c r="N413" s="408" t="s">
        <v>43</v>
      </c>
      <c r="O413" s="836"/>
      <c r="P413" s="1023"/>
      <c r="Q413" s="839">
        <f>E411+K410</f>
        <v>241.69499999999999</v>
      </c>
      <c r="R413" s="1028">
        <f>F411+L410</f>
        <v>177.36</v>
      </c>
      <c r="S413" s="836"/>
      <c r="T413" s="1019"/>
      <c r="U413" s="836">
        <f t="shared" si="420"/>
        <v>241.69499999999999</v>
      </c>
      <c r="V413" s="1005">
        <f t="shared" si="421"/>
        <v>177.36</v>
      </c>
      <c r="W413" s="836">
        <f t="shared" si="422"/>
        <v>241.69499999999999</v>
      </c>
      <c r="X413" s="916">
        <f t="shared" si="423"/>
        <v>177.36</v>
      </c>
      <c r="Y413" s="873">
        <f t="shared" si="418"/>
        <v>241.69499999999999</v>
      </c>
      <c r="Z413" s="874">
        <f t="shared" si="419"/>
        <v>177.36</v>
      </c>
      <c r="AB413" s="889" t="s">
        <v>229</v>
      </c>
      <c r="AC413" s="711"/>
      <c r="AD413" s="1096"/>
      <c r="AE413" s="860"/>
      <c r="AF413" s="1004"/>
      <c r="AG413" s="860"/>
      <c r="AH413" s="1022"/>
      <c r="AI413" s="860">
        <f t="shared" si="427"/>
        <v>0</v>
      </c>
      <c r="AJ413" s="1005">
        <f t="shared" si="427"/>
        <v>0</v>
      </c>
      <c r="AK413" s="860">
        <f t="shared" si="427"/>
        <v>0</v>
      </c>
      <c r="AL413" s="916">
        <f t="shared" si="427"/>
        <v>0</v>
      </c>
      <c r="AM413" s="1071">
        <f t="shared" si="428"/>
        <v>0</v>
      </c>
      <c r="AN413" s="1082">
        <f t="shared" si="426"/>
        <v>0</v>
      </c>
      <c r="AQ413" s="205"/>
      <c r="AV413" s="47"/>
      <c r="AW413" s="7"/>
      <c r="AX413" s="15"/>
      <c r="AY413" s="7"/>
      <c r="AZ413" s="14"/>
      <c r="BA413" s="139"/>
      <c r="BB413" s="7"/>
      <c r="BC413" s="14"/>
      <c r="BD413" s="137"/>
      <c r="BE413" s="80"/>
      <c r="BF413" s="11"/>
      <c r="BG413" s="11"/>
      <c r="BH413" s="11"/>
      <c r="BI413" s="11"/>
      <c r="BJ413" s="11"/>
      <c r="BK413" s="11"/>
      <c r="BL413" s="11"/>
      <c r="BM413" s="11"/>
    </row>
    <row r="414" spans="1:65">
      <c r="A414" s="1655"/>
      <c r="B414" s="3336" t="s">
        <v>660</v>
      </c>
      <c r="C414" s="97"/>
      <c r="D414" s="2747" t="s">
        <v>615</v>
      </c>
      <c r="E414" s="1675"/>
      <c r="F414" s="2882"/>
      <c r="G414" s="2779" t="s">
        <v>718</v>
      </c>
      <c r="H414" s="1675"/>
      <c r="I414" s="2732"/>
      <c r="J414" s="2715" t="s">
        <v>84</v>
      </c>
      <c r="K414" s="2895">
        <v>10</v>
      </c>
      <c r="L414" s="3020">
        <v>10</v>
      </c>
      <c r="M414" s="87"/>
      <c r="N414" s="1396" t="s">
        <v>415</v>
      </c>
      <c r="O414" s="838">
        <f t="shared" ref="O414:T414" si="429">AC425</f>
        <v>0</v>
      </c>
      <c r="P414" s="1020">
        <f t="shared" si="429"/>
        <v>0</v>
      </c>
      <c r="Q414" s="1398">
        <f t="shared" si="429"/>
        <v>152.1</v>
      </c>
      <c r="R414" s="1399">
        <f t="shared" si="429"/>
        <v>128.13</v>
      </c>
      <c r="S414" s="838">
        <f t="shared" si="429"/>
        <v>93.6</v>
      </c>
      <c r="T414" s="1022">
        <f t="shared" si="429"/>
        <v>74.7</v>
      </c>
      <c r="U414" s="1398">
        <f t="shared" ref="U414:X416" si="430">O414+Q414</f>
        <v>152.1</v>
      </c>
      <c r="V414" s="879">
        <f t="shared" si="430"/>
        <v>128.13</v>
      </c>
      <c r="W414" s="1398">
        <f t="shared" si="430"/>
        <v>245.7</v>
      </c>
      <c r="X414" s="1399">
        <f t="shared" si="430"/>
        <v>202.82999999999998</v>
      </c>
      <c r="Y414" s="1400">
        <f t="shared" si="418"/>
        <v>245.7</v>
      </c>
      <c r="Z414" s="879">
        <f t="shared" si="419"/>
        <v>202.82999999999998</v>
      </c>
      <c r="AB414" s="891" t="s">
        <v>355</v>
      </c>
      <c r="AC414" s="711"/>
      <c r="AD414" s="1097"/>
      <c r="AE414" s="860"/>
      <c r="AF414" s="1004"/>
      <c r="AG414" s="861"/>
      <c r="AH414" s="1103"/>
      <c r="AI414" s="861">
        <f t="shared" si="427"/>
        <v>0</v>
      </c>
      <c r="AJ414" s="1007">
        <f t="shared" si="427"/>
        <v>0</v>
      </c>
      <c r="AK414" s="861">
        <f t="shared" si="427"/>
        <v>0</v>
      </c>
      <c r="AL414" s="825">
        <f t="shared" si="427"/>
        <v>0</v>
      </c>
      <c r="AM414" s="1071">
        <f t="shared" si="428"/>
        <v>0</v>
      </c>
      <c r="AN414" s="1082">
        <f t="shared" si="426"/>
        <v>0</v>
      </c>
      <c r="AQ414" s="99"/>
      <c r="AV414" s="11"/>
      <c r="AW414" s="44"/>
      <c r="AX414" s="11"/>
      <c r="AY414" s="11"/>
      <c r="AZ414" s="11"/>
      <c r="BA414" s="11"/>
      <c r="BB414" s="27"/>
      <c r="BC414" s="77"/>
      <c r="BD414" s="81"/>
      <c r="BE414" s="80"/>
      <c r="BF414" s="11"/>
      <c r="BG414" s="11"/>
      <c r="BH414" s="11"/>
      <c r="BI414" s="11"/>
      <c r="BJ414" s="11"/>
      <c r="BK414" s="11"/>
      <c r="BL414" s="11"/>
      <c r="BM414" s="11"/>
    </row>
    <row r="415" spans="1:65">
      <c r="A415" s="186" t="s">
        <v>360</v>
      </c>
      <c r="B415" s="240" t="s">
        <v>245</v>
      </c>
      <c r="C415" s="229">
        <v>200</v>
      </c>
      <c r="D415" s="183" t="s">
        <v>133</v>
      </c>
      <c r="E415" s="224">
        <v>9.6</v>
      </c>
      <c r="F415" s="1489">
        <v>8</v>
      </c>
      <c r="G415" s="2697" t="s">
        <v>133</v>
      </c>
      <c r="H415" s="224">
        <v>8.1</v>
      </c>
      <c r="I415" s="1207">
        <v>6.75</v>
      </c>
      <c r="J415" s="2443" t="s">
        <v>662</v>
      </c>
      <c r="K415" s="224">
        <v>8.32</v>
      </c>
      <c r="L415" s="226">
        <v>8.32</v>
      </c>
      <c r="M415" s="87"/>
      <c r="N415" s="1397" t="s">
        <v>416</v>
      </c>
      <c r="O415" s="838">
        <f t="shared" ref="O415:T415" si="431">AC431</f>
        <v>0</v>
      </c>
      <c r="P415" s="1020">
        <f t="shared" si="431"/>
        <v>0</v>
      </c>
      <c r="Q415" s="838">
        <f t="shared" si="431"/>
        <v>0</v>
      </c>
      <c r="R415" s="1021">
        <f t="shared" si="431"/>
        <v>0</v>
      </c>
      <c r="S415" s="838">
        <f t="shared" si="431"/>
        <v>0</v>
      </c>
      <c r="T415" s="1022">
        <f t="shared" si="431"/>
        <v>0</v>
      </c>
      <c r="U415" s="838">
        <f t="shared" si="430"/>
        <v>0</v>
      </c>
      <c r="V415" s="879">
        <f t="shared" si="430"/>
        <v>0</v>
      </c>
      <c r="W415" s="838">
        <f t="shared" si="430"/>
        <v>0</v>
      </c>
      <c r="X415" s="1021">
        <f t="shared" si="430"/>
        <v>0</v>
      </c>
      <c r="Y415" s="1400">
        <f t="shared" si="418"/>
        <v>0</v>
      </c>
      <c r="Z415" s="879">
        <f t="shared" si="419"/>
        <v>0</v>
      </c>
      <c r="AB415" s="1173" t="s">
        <v>364</v>
      </c>
      <c r="AC415" s="857"/>
      <c r="AD415" s="1094"/>
      <c r="AE415" s="859">
        <f>E419</f>
        <v>2.6</v>
      </c>
      <c r="AF415" s="1001">
        <f>F419</f>
        <v>2</v>
      </c>
      <c r="AG415" s="860"/>
      <c r="AH415" s="1022"/>
      <c r="AI415" s="860">
        <f t="shared" si="427"/>
        <v>2.6</v>
      </c>
      <c r="AJ415" s="1005">
        <f t="shared" si="427"/>
        <v>2</v>
      </c>
      <c r="AK415" s="860">
        <f t="shared" si="427"/>
        <v>2.6</v>
      </c>
      <c r="AL415" s="916">
        <f t="shared" si="427"/>
        <v>2</v>
      </c>
      <c r="AM415" s="1071">
        <f t="shared" si="428"/>
        <v>2.6</v>
      </c>
      <c r="AN415" s="1082">
        <f t="shared" si="426"/>
        <v>2</v>
      </c>
      <c r="AQ415" s="106"/>
      <c r="AV415" s="38"/>
      <c r="AW415" s="7"/>
      <c r="AX415" s="14"/>
      <c r="AY415" s="11"/>
      <c r="AZ415" s="11"/>
      <c r="BA415" s="11"/>
      <c r="BB415" s="1171"/>
      <c r="BC415" s="81"/>
      <c r="BD415" s="81"/>
      <c r="BE415" s="80"/>
      <c r="BF415" s="11"/>
      <c r="BG415" s="11"/>
      <c r="BH415" s="11"/>
      <c r="BI415" s="11"/>
      <c r="BJ415" s="11"/>
      <c r="BK415" s="11"/>
      <c r="BL415" s="11"/>
      <c r="BM415" s="11"/>
    </row>
    <row r="416" spans="1:65">
      <c r="A416" s="2221" t="s">
        <v>9</v>
      </c>
      <c r="B416" s="2582" t="s">
        <v>10</v>
      </c>
      <c r="C416" s="229">
        <v>55</v>
      </c>
      <c r="D416" s="2747" t="s">
        <v>616</v>
      </c>
      <c r="E416" s="1675"/>
      <c r="F416" s="2882"/>
      <c r="G416" s="2779" t="s">
        <v>719</v>
      </c>
      <c r="H416" s="1675"/>
      <c r="I416" s="2732"/>
      <c r="J416" s="2443" t="s">
        <v>75</v>
      </c>
      <c r="K416" s="2745">
        <v>65.7</v>
      </c>
      <c r="L416" s="2746">
        <v>65.7</v>
      </c>
      <c r="M416" s="87"/>
      <c r="N416" s="872" t="s">
        <v>66</v>
      </c>
      <c r="O416" s="839">
        <f t="shared" ref="O416:T416" si="432">AC439</f>
        <v>119.175</v>
      </c>
      <c r="P416" s="1023">
        <f>AD439</f>
        <v>105</v>
      </c>
      <c r="Q416" s="839">
        <f t="shared" si="432"/>
        <v>0</v>
      </c>
      <c r="R416" s="916">
        <f t="shared" si="432"/>
        <v>0</v>
      </c>
      <c r="S416" s="839">
        <f t="shared" si="432"/>
        <v>0</v>
      </c>
      <c r="T416" s="1019">
        <f t="shared" si="432"/>
        <v>0</v>
      </c>
      <c r="U416" s="839">
        <f t="shared" si="430"/>
        <v>119.175</v>
      </c>
      <c r="V416" s="1005">
        <f t="shared" si="430"/>
        <v>105</v>
      </c>
      <c r="W416" s="839">
        <f t="shared" si="430"/>
        <v>0</v>
      </c>
      <c r="X416" s="916">
        <f t="shared" si="430"/>
        <v>0</v>
      </c>
      <c r="Y416" s="873">
        <f t="shared" si="418"/>
        <v>119.175</v>
      </c>
      <c r="Z416" s="874">
        <f t="shared" si="419"/>
        <v>105</v>
      </c>
      <c r="AB416" s="890" t="s">
        <v>321</v>
      </c>
      <c r="AC416" s="711"/>
      <c r="AD416" s="1095"/>
      <c r="AE416" s="860"/>
      <c r="AF416" s="1004"/>
      <c r="AG416" s="860"/>
      <c r="AH416" s="1022"/>
      <c r="AI416" s="860">
        <f t="shared" ref="AI416:AI417" si="433">AC416+AE416</f>
        <v>0</v>
      </c>
      <c r="AJ416" s="1005">
        <f t="shared" ref="AJ416:AJ417" si="434">AD416+AF416</f>
        <v>0</v>
      </c>
      <c r="AK416" s="860">
        <f t="shared" ref="AK416:AK417" si="435">AE416+AG416</f>
        <v>0</v>
      </c>
      <c r="AL416" s="916">
        <f t="shared" ref="AL416:AL417" si="436">AF416+AH416</f>
        <v>0</v>
      </c>
      <c r="AM416" s="1071">
        <f t="shared" si="428"/>
        <v>0</v>
      </c>
      <c r="AN416" s="1082">
        <f t="shared" si="426"/>
        <v>0</v>
      </c>
      <c r="AQ416" s="106"/>
      <c r="AV416" s="11"/>
      <c r="AW416" s="44"/>
      <c r="AX416" s="11"/>
      <c r="AY416" s="11"/>
      <c r="AZ416" s="11"/>
      <c r="BA416" s="11"/>
      <c r="BB416" s="333"/>
      <c r="BC416" s="77"/>
      <c r="BD416" s="333"/>
      <c r="BE416" s="7"/>
      <c r="BF416" s="11"/>
      <c r="BG416" s="11"/>
      <c r="BH416" s="11"/>
      <c r="BI416" s="11"/>
      <c r="BJ416" s="11"/>
      <c r="BK416" s="11"/>
      <c r="BL416" s="11"/>
      <c r="BM416" s="11"/>
    </row>
    <row r="417" spans="1:65">
      <c r="A417" s="2221" t="s">
        <v>9</v>
      </c>
      <c r="B417" s="2583" t="s">
        <v>317</v>
      </c>
      <c r="C417" s="164">
        <v>30</v>
      </c>
      <c r="D417" s="183" t="s">
        <v>77</v>
      </c>
      <c r="E417" s="225">
        <v>3</v>
      </c>
      <c r="F417" s="1189">
        <v>3</v>
      </c>
      <c r="G417" s="2697" t="s">
        <v>77</v>
      </c>
      <c r="H417" s="225">
        <v>4.5</v>
      </c>
      <c r="I417" s="1219">
        <v>4.5</v>
      </c>
      <c r="J417" s="2894" t="s">
        <v>230</v>
      </c>
      <c r="K417" s="224">
        <v>8.32</v>
      </c>
      <c r="L417" s="226">
        <v>8.32</v>
      </c>
      <c r="M417" s="87"/>
      <c r="N417" s="880" t="s">
        <v>92</v>
      </c>
      <c r="O417" s="1165">
        <f t="shared" ref="O417:T417" si="437">AC443</f>
        <v>0</v>
      </c>
      <c r="P417" s="829">
        <f t="shared" si="437"/>
        <v>0</v>
      </c>
      <c r="Q417" s="839">
        <f t="shared" si="437"/>
        <v>0</v>
      </c>
      <c r="R417" s="1005">
        <f t="shared" si="437"/>
        <v>0</v>
      </c>
      <c r="S417" s="839">
        <f t="shared" si="437"/>
        <v>0</v>
      </c>
      <c r="T417" s="1019">
        <f t="shared" si="437"/>
        <v>0</v>
      </c>
      <c r="U417" s="836">
        <f t="shared" ref="U417:U439" si="438">O417+Q417</f>
        <v>0</v>
      </c>
      <c r="V417" s="1005">
        <f t="shared" ref="V417:V444" si="439">P417+R417</f>
        <v>0</v>
      </c>
      <c r="W417" s="836">
        <f t="shared" ref="W417:W442" si="440">Q417+S417</f>
        <v>0</v>
      </c>
      <c r="X417" s="916">
        <f t="shared" ref="X417:X444" si="441">R417+T417</f>
        <v>0</v>
      </c>
      <c r="Y417" s="873">
        <f t="shared" si="418"/>
        <v>0</v>
      </c>
      <c r="Z417" s="874">
        <f t="shared" si="419"/>
        <v>0</v>
      </c>
      <c r="AB417" s="890" t="s">
        <v>323</v>
      </c>
      <c r="AC417" s="711"/>
      <c r="AD417" s="1096"/>
      <c r="AE417" s="860"/>
      <c r="AF417" s="1004"/>
      <c r="AG417" s="860"/>
      <c r="AH417" s="1022"/>
      <c r="AI417" s="860">
        <f t="shared" si="433"/>
        <v>0</v>
      </c>
      <c r="AJ417" s="1005">
        <f t="shared" si="434"/>
        <v>0</v>
      </c>
      <c r="AK417" s="860">
        <f t="shared" si="435"/>
        <v>0</v>
      </c>
      <c r="AL417" s="916">
        <f t="shared" si="436"/>
        <v>0</v>
      </c>
      <c r="AM417" s="1071">
        <f t="shared" si="428"/>
        <v>0</v>
      </c>
      <c r="AN417" s="1082">
        <f t="shared" si="426"/>
        <v>0</v>
      </c>
      <c r="AQ417" s="205"/>
      <c r="AV417" s="11"/>
      <c r="AW417" s="44"/>
      <c r="AX417" s="11"/>
      <c r="AY417" s="11"/>
      <c r="AZ417" s="11"/>
      <c r="BA417" s="11"/>
      <c r="BB417" s="49"/>
      <c r="BC417" s="48"/>
      <c r="BD417" s="139"/>
      <c r="BE417" s="49"/>
      <c r="BF417" s="11"/>
      <c r="BG417" s="11"/>
      <c r="BH417" s="11"/>
      <c r="BI417" s="11"/>
      <c r="BJ417" s="11"/>
      <c r="BK417" s="11"/>
      <c r="BL417" s="11"/>
      <c r="BM417" s="11"/>
    </row>
    <row r="418" spans="1:65">
      <c r="A418" s="2705"/>
      <c r="B418" s="2636"/>
      <c r="C418" s="2707"/>
      <c r="D418" s="2715" t="s">
        <v>77</v>
      </c>
      <c r="E418" s="225">
        <v>1</v>
      </c>
      <c r="F418" s="1189">
        <v>1</v>
      </c>
      <c r="G418" s="2618" t="s">
        <v>363</v>
      </c>
      <c r="H418" s="225">
        <v>0.15</v>
      </c>
      <c r="I418" s="1219">
        <v>0.15</v>
      </c>
      <c r="J418" s="2715" t="s">
        <v>363</v>
      </c>
      <c r="K418" s="224">
        <v>0.3</v>
      </c>
      <c r="L418" s="226">
        <v>0.3</v>
      </c>
      <c r="M418" s="87"/>
      <c r="N418" s="872" t="s">
        <v>570</v>
      </c>
      <c r="O418" s="836"/>
      <c r="P418" s="829"/>
      <c r="Q418" s="836">
        <f>C415</f>
        <v>200</v>
      </c>
      <c r="R418" s="916">
        <f>C415</f>
        <v>200</v>
      </c>
      <c r="S418" s="836"/>
      <c r="T418" s="1019"/>
      <c r="U418" s="836">
        <f t="shared" si="438"/>
        <v>200</v>
      </c>
      <c r="V418" s="1005">
        <f t="shared" si="439"/>
        <v>200</v>
      </c>
      <c r="W418" s="836">
        <f t="shared" si="440"/>
        <v>200</v>
      </c>
      <c r="X418" s="916">
        <f t="shared" si="441"/>
        <v>200</v>
      </c>
      <c r="Y418" s="873">
        <f t="shared" si="418"/>
        <v>200</v>
      </c>
      <c r="Z418" s="874">
        <f t="shared" si="419"/>
        <v>200</v>
      </c>
      <c r="AB418" s="891" t="s">
        <v>109</v>
      </c>
      <c r="AC418" s="711"/>
      <c r="AD418" s="1096"/>
      <c r="AE418" s="1193">
        <f>H411</f>
        <v>54</v>
      </c>
      <c r="AF418" s="1004">
        <f>I411</f>
        <v>43.38</v>
      </c>
      <c r="AG418" s="860"/>
      <c r="AH418" s="1022"/>
      <c r="AI418" s="860">
        <f t="shared" ref="AI418:AI432" si="442">AC418+AE418</f>
        <v>54</v>
      </c>
      <c r="AJ418" s="1005">
        <f t="shared" ref="AJ418:AJ432" si="443">AD418+AF418</f>
        <v>43.38</v>
      </c>
      <c r="AK418" s="860">
        <f t="shared" ref="AK418:AK434" si="444">AE418+AG418</f>
        <v>54</v>
      </c>
      <c r="AL418" s="916">
        <f t="shared" ref="AL418:AL432" si="445">AF418+AH418</f>
        <v>43.38</v>
      </c>
      <c r="AM418" s="1071">
        <f t="shared" si="428"/>
        <v>54</v>
      </c>
      <c r="AN418" s="1082">
        <f t="shared" si="426"/>
        <v>43.38</v>
      </c>
      <c r="AQ418" s="205"/>
      <c r="AV418" s="11"/>
      <c r="AW418" s="44"/>
      <c r="AX418" s="11"/>
      <c r="AY418" s="11"/>
      <c r="AZ418" s="11"/>
      <c r="BA418" s="11"/>
      <c r="BB418" s="49"/>
      <c r="BC418" s="48"/>
      <c r="BD418" s="11"/>
      <c r="BE418" s="49"/>
      <c r="BF418" s="11"/>
      <c r="BG418" s="11"/>
      <c r="BH418" s="11"/>
      <c r="BI418" s="11"/>
      <c r="BJ418" s="11"/>
      <c r="BK418" s="11"/>
      <c r="BL418" s="11"/>
      <c r="BM418" s="11"/>
    </row>
    <row r="419" spans="1:65" ht="15.75" thickBot="1">
      <c r="A419" s="98"/>
      <c r="B419" s="2614"/>
      <c r="C419" s="97"/>
      <c r="D419" s="183" t="s">
        <v>632</v>
      </c>
      <c r="E419" s="225">
        <v>2.6</v>
      </c>
      <c r="F419" s="1189">
        <v>2</v>
      </c>
      <c r="G419" s="184" t="s">
        <v>362</v>
      </c>
      <c r="H419" s="225">
        <v>27</v>
      </c>
      <c r="I419" s="1219">
        <v>27</v>
      </c>
      <c r="J419" s="3112" t="s">
        <v>849</v>
      </c>
      <c r="K419" s="2911"/>
      <c r="L419" s="3103"/>
      <c r="M419" s="87"/>
      <c r="N419" s="408" t="s">
        <v>315</v>
      </c>
      <c r="O419" s="836">
        <f t="shared" ref="O419:T419" si="446">AC446</f>
        <v>0</v>
      </c>
      <c r="P419" s="829">
        <f t="shared" si="446"/>
        <v>0</v>
      </c>
      <c r="Q419" s="836">
        <f t="shared" si="446"/>
        <v>57.045000000000002</v>
      </c>
      <c r="R419" s="916">
        <f t="shared" si="446"/>
        <v>51.3</v>
      </c>
      <c r="S419" s="836">
        <f t="shared" si="446"/>
        <v>0</v>
      </c>
      <c r="T419" s="1019">
        <f t="shared" si="446"/>
        <v>0</v>
      </c>
      <c r="U419" s="836">
        <f t="shared" si="438"/>
        <v>57.045000000000002</v>
      </c>
      <c r="V419" s="1005">
        <f t="shared" si="439"/>
        <v>51.3</v>
      </c>
      <c r="W419" s="836">
        <f t="shared" si="440"/>
        <v>57.045000000000002</v>
      </c>
      <c r="X419" s="916">
        <f t="shared" si="441"/>
        <v>51.3</v>
      </c>
      <c r="Y419" s="873">
        <f t="shared" si="418"/>
        <v>57.045000000000002</v>
      </c>
      <c r="Z419" s="874">
        <f t="shared" si="419"/>
        <v>51.3</v>
      </c>
      <c r="AB419" s="891" t="s">
        <v>79</v>
      </c>
      <c r="AC419" s="711"/>
      <c r="AD419" s="1098"/>
      <c r="AE419" s="1193">
        <f>E415+H415</f>
        <v>17.7</v>
      </c>
      <c r="AF419" s="1172">
        <f>F415+I415</f>
        <v>14.75</v>
      </c>
      <c r="AG419" s="860"/>
      <c r="AH419" s="1022"/>
      <c r="AI419" s="860">
        <f t="shared" si="442"/>
        <v>17.7</v>
      </c>
      <c r="AJ419" s="1005">
        <f t="shared" si="443"/>
        <v>14.75</v>
      </c>
      <c r="AK419" s="860">
        <f t="shared" si="444"/>
        <v>17.7</v>
      </c>
      <c r="AL419" s="916">
        <f t="shared" si="445"/>
        <v>14.75</v>
      </c>
      <c r="AM419" s="1071">
        <f t="shared" si="428"/>
        <v>17.7</v>
      </c>
      <c r="AN419" s="1082">
        <f t="shared" si="426"/>
        <v>14.75</v>
      </c>
      <c r="AQ419" s="205"/>
      <c r="AV419" s="1162"/>
      <c r="AW419" s="44"/>
      <c r="AX419" s="1161"/>
      <c r="AY419" s="11"/>
      <c r="AZ419" s="11"/>
      <c r="BA419" s="11"/>
      <c r="BB419" s="11"/>
      <c r="BC419" s="11"/>
      <c r="BD419" s="11"/>
      <c r="BE419" s="7"/>
      <c r="BF419" s="11"/>
      <c r="BG419" s="11"/>
      <c r="BH419" s="11"/>
      <c r="BI419" s="11"/>
      <c r="BJ419" s="11"/>
      <c r="BK419" s="11"/>
      <c r="BL419" s="11"/>
      <c r="BM419" s="11"/>
    </row>
    <row r="420" spans="1:65" ht="15.75" thickBot="1">
      <c r="A420" s="98"/>
      <c r="B420" s="2614"/>
      <c r="C420" s="97"/>
      <c r="D420" s="2747" t="s">
        <v>634</v>
      </c>
      <c r="E420" s="2745"/>
      <c r="F420" s="2749"/>
      <c r="G420" s="2779" t="s">
        <v>720</v>
      </c>
      <c r="H420" s="1631"/>
      <c r="I420" s="1632"/>
      <c r="J420" s="3113" t="s">
        <v>846</v>
      </c>
      <c r="K420" s="1190"/>
      <c r="L420" s="1191"/>
      <c r="M420" s="87"/>
      <c r="N420" s="872" t="s">
        <v>316</v>
      </c>
      <c r="O420" s="836">
        <f t="shared" ref="O420:T420" si="447">AC450</f>
        <v>0</v>
      </c>
      <c r="P420" s="1167">
        <f t="shared" si="447"/>
        <v>0</v>
      </c>
      <c r="Q420" s="836">
        <f t="shared" si="447"/>
        <v>0</v>
      </c>
      <c r="R420" s="1005">
        <f t="shared" si="447"/>
        <v>0</v>
      </c>
      <c r="S420" s="836">
        <f t="shared" si="447"/>
        <v>0</v>
      </c>
      <c r="T420" s="1024">
        <f t="shared" si="447"/>
        <v>0</v>
      </c>
      <c r="U420" s="836">
        <f t="shared" si="438"/>
        <v>0</v>
      </c>
      <c r="V420" s="1005">
        <f t="shared" si="439"/>
        <v>0</v>
      </c>
      <c r="W420" s="836">
        <f t="shared" si="440"/>
        <v>0</v>
      </c>
      <c r="X420" s="916">
        <f t="shared" si="441"/>
        <v>0</v>
      </c>
      <c r="Y420" s="873">
        <f t="shared" si="418"/>
        <v>0</v>
      </c>
      <c r="Z420" s="874">
        <f t="shared" si="419"/>
        <v>0</v>
      </c>
      <c r="AB420" s="891" t="s">
        <v>64</v>
      </c>
      <c r="AC420" s="711"/>
      <c r="AD420" s="1098"/>
      <c r="AE420" s="860">
        <f>E413</f>
        <v>10</v>
      </c>
      <c r="AF420" s="1004">
        <f>F413</f>
        <v>8</v>
      </c>
      <c r="AG420" s="860">
        <f>E426</f>
        <v>93.6</v>
      </c>
      <c r="AH420" s="1022">
        <f>F426</f>
        <v>74.7</v>
      </c>
      <c r="AI420" s="860">
        <f t="shared" si="442"/>
        <v>10</v>
      </c>
      <c r="AJ420" s="1005">
        <f t="shared" si="443"/>
        <v>8</v>
      </c>
      <c r="AK420" s="860">
        <f t="shared" si="444"/>
        <v>103.6</v>
      </c>
      <c r="AL420" s="916">
        <f t="shared" si="445"/>
        <v>82.7</v>
      </c>
      <c r="AM420" s="1071">
        <f t="shared" si="428"/>
        <v>103.6</v>
      </c>
      <c r="AN420" s="1082">
        <f t="shared" si="426"/>
        <v>82.7</v>
      </c>
      <c r="AQ420" s="205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</row>
    <row r="421" spans="1:65" ht="15.75" thickBot="1">
      <c r="A421" s="98"/>
      <c r="B421" s="2614"/>
      <c r="C421" s="97"/>
      <c r="D421" s="183" t="s">
        <v>363</v>
      </c>
      <c r="E421" s="225">
        <v>0.4</v>
      </c>
      <c r="F421" s="1489">
        <v>0.4</v>
      </c>
      <c r="G421" s="58"/>
      <c r="H421" s="11"/>
      <c r="I421" s="68"/>
      <c r="J421" s="1152" t="s">
        <v>88</v>
      </c>
      <c r="K421" s="156" t="s">
        <v>89</v>
      </c>
      <c r="L421" s="2701" t="s">
        <v>90</v>
      </c>
      <c r="M421" s="87"/>
      <c r="N421" s="872" t="s">
        <v>106</v>
      </c>
      <c r="O421" s="839"/>
      <c r="P421" s="1025"/>
      <c r="Q421" s="836"/>
      <c r="R421" s="916"/>
      <c r="S421" s="836"/>
      <c r="T421" s="1019"/>
      <c r="U421" s="836">
        <f t="shared" si="438"/>
        <v>0</v>
      </c>
      <c r="V421" s="1005">
        <f t="shared" si="439"/>
        <v>0</v>
      </c>
      <c r="W421" s="836">
        <f t="shared" si="440"/>
        <v>0</v>
      </c>
      <c r="X421" s="916">
        <f t="shared" si="441"/>
        <v>0</v>
      </c>
      <c r="Y421" s="873">
        <f t="shared" si="418"/>
        <v>0</v>
      </c>
      <c r="Z421" s="874">
        <f t="shared" si="419"/>
        <v>0</v>
      </c>
      <c r="AB421" s="891" t="s">
        <v>69</v>
      </c>
      <c r="AC421" s="711"/>
      <c r="AD421" s="1096"/>
      <c r="AE421" s="860"/>
      <c r="AF421" s="1004"/>
      <c r="AG421" s="860"/>
      <c r="AH421" s="1022"/>
      <c r="AI421" s="860">
        <f t="shared" si="442"/>
        <v>0</v>
      </c>
      <c r="AJ421" s="1005">
        <f t="shared" si="443"/>
        <v>0</v>
      </c>
      <c r="AK421" s="860">
        <f t="shared" si="444"/>
        <v>0</v>
      </c>
      <c r="AL421" s="916">
        <f t="shared" si="445"/>
        <v>0</v>
      </c>
      <c r="AM421" s="1071">
        <f t="shared" si="428"/>
        <v>0</v>
      </c>
      <c r="AN421" s="1082">
        <f t="shared" si="426"/>
        <v>0</v>
      </c>
      <c r="AQ421" s="205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</row>
    <row r="422" spans="1:65">
      <c r="A422" s="98"/>
      <c r="B422" s="2614"/>
      <c r="C422" s="97"/>
      <c r="D422" s="2697" t="s">
        <v>134</v>
      </c>
      <c r="E422" s="2745">
        <v>8.0000000000000002E-3</v>
      </c>
      <c r="F422" s="2749">
        <v>8.0000000000000002E-3</v>
      </c>
      <c r="G422" s="2702"/>
      <c r="H422" s="191"/>
      <c r="I422" s="2866"/>
      <c r="J422" s="2983" t="s">
        <v>461</v>
      </c>
      <c r="K422" s="2867">
        <v>67.8</v>
      </c>
      <c r="L422" s="2730">
        <v>60</v>
      </c>
      <c r="M422" s="87"/>
      <c r="N422" s="872" t="s">
        <v>62</v>
      </c>
      <c r="O422" s="836"/>
      <c r="P422" s="829"/>
      <c r="Q422" s="836"/>
      <c r="R422" s="916"/>
      <c r="S422" s="836"/>
      <c r="T422" s="1019"/>
      <c r="U422" s="836">
        <f t="shared" si="438"/>
        <v>0</v>
      </c>
      <c r="V422" s="1005">
        <f t="shared" si="439"/>
        <v>0</v>
      </c>
      <c r="W422" s="836">
        <f t="shared" si="440"/>
        <v>0</v>
      </c>
      <c r="X422" s="916">
        <f t="shared" si="441"/>
        <v>0</v>
      </c>
      <c r="Y422" s="873">
        <f t="shared" si="418"/>
        <v>0</v>
      </c>
      <c r="Z422" s="874">
        <f t="shared" si="419"/>
        <v>0</v>
      </c>
      <c r="AB422" s="891" t="s">
        <v>113</v>
      </c>
      <c r="AC422" s="711"/>
      <c r="AD422" s="1099"/>
      <c r="AE422" s="860"/>
      <c r="AF422" s="1004"/>
      <c r="AG422" s="860"/>
      <c r="AH422" s="1022"/>
      <c r="AI422" s="860">
        <f t="shared" si="442"/>
        <v>0</v>
      </c>
      <c r="AJ422" s="1005">
        <f t="shared" si="443"/>
        <v>0</v>
      </c>
      <c r="AK422" s="860">
        <f t="shared" si="444"/>
        <v>0</v>
      </c>
      <c r="AL422" s="916">
        <f t="shared" si="445"/>
        <v>0</v>
      </c>
      <c r="AM422" s="1071">
        <f t="shared" si="428"/>
        <v>0</v>
      </c>
      <c r="AN422" s="1082">
        <f t="shared" si="426"/>
        <v>0</v>
      </c>
      <c r="AQ422" s="205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</row>
    <row r="423" spans="1:65" ht="15.75" thickBot="1">
      <c r="A423" s="1223" t="s">
        <v>292</v>
      </c>
      <c r="B423" s="1212"/>
      <c r="C423" s="1773">
        <f>SUM(C409:C418)</f>
        <v>815</v>
      </c>
      <c r="D423" s="1225" t="s">
        <v>362</v>
      </c>
      <c r="E423" s="1213">
        <v>130</v>
      </c>
      <c r="F423" s="3021">
        <v>130</v>
      </c>
      <c r="G423" s="56"/>
      <c r="H423" s="37"/>
      <c r="I423" s="70"/>
      <c r="J423" s="3006"/>
      <c r="K423" s="1656"/>
      <c r="L423" s="2375"/>
      <c r="M423" s="87"/>
      <c r="N423" s="872" t="s">
        <v>57</v>
      </c>
      <c r="O423" s="836">
        <f>E400+K401</f>
        <v>103.9</v>
      </c>
      <c r="P423" s="1023">
        <f>F400+L401</f>
        <v>103.9</v>
      </c>
      <c r="Q423" s="836">
        <f>K416</f>
        <v>65.7</v>
      </c>
      <c r="R423" s="1028">
        <f>L416</f>
        <v>65.7</v>
      </c>
      <c r="S423" s="836">
        <f>E428</f>
        <v>9</v>
      </c>
      <c r="T423" s="1024">
        <f>F428</f>
        <v>9</v>
      </c>
      <c r="U423" s="836">
        <f t="shared" si="438"/>
        <v>169.60000000000002</v>
      </c>
      <c r="V423" s="1005">
        <f t="shared" si="439"/>
        <v>169.60000000000002</v>
      </c>
      <c r="W423" s="836">
        <f t="shared" si="440"/>
        <v>74.7</v>
      </c>
      <c r="X423" s="916">
        <f t="shared" si="441"/>
        <v>74.7</v>
      </c>
      <c r="Y423" s="873">
        <f t="shared" si="418"/>
        <v>178.60000000000002</v>
      </c>
      <c r="Z423" s="874">
        <f t="shared" si="419"/>
        <v>178.60000000000002</v>
      </c>
      <c r="AB423" s="1374" t="s">
        <v>461</v>
      </c>
      <c r="AC423" s="711"/>
      <c r="AD423" s="1100"/>
      <c r="AE423" s="1192">
        <f>K422</f>
        <v>67.8</v>
      </c>
      <c r="AF423" s="1004">
        <f>L422</f>
        <v>60</v>
      </c>
      <c r="AG423" s="860"/>
      <c r="AH423" s="1022"/>
      <c r="AI423" s="860">
        <f t="shared" si="442"/>
        <v>67.8</v>
      </c>
      <c r="AJ423" s="1005">
        <f t="shared" si="443"/>
        <v>60</v>
      </c>
      <c r="AK423" s="860">
        <f t="shared" si="444"/>
        <v>67.8</v>
      </c>
      <c r="AL423" s="916">
        <f t="shared" si="445"/>
        <v>60</v>
      </c>
      <c r="AM423" s="1071">
        <f t="shared" si="428"/>
        <v>67.8</v>
      </c>
      <c r="AN423" s="1082">
        <f t="shared" si="426"/>
        <v>60</v>
      </c>
      <c r="AQ423" s="1422"/>
    </row>
    <row r="424" spans="1:65" ht="16.5" thickBot="1">
      <c r="A424" s="568"/>
      <c r="B424" s="332" t="s">
        <v>199</v>
      </c>
      <c r="C424" s="637"/>
      <c r="D424" s="3022" t="s">
        <v>801</v>
      </c>
      <c r="E424" s="87"/>
      <c r="F424" s="87"/>
      <c r="G424" s="87"/>
      <c r="H424" s="87"/>
      <c r="I424" s="87"/>
      <c r="J424" s="2645" t="s">
        <v>753</v>
      </c>
      <c r="K424" s="2949"/>
      <c r="L424" s="2950"/>
      <c r="M424" s="87"/>
      <c r="N424" s="872" t="s">
        <v>121</v>
      </c>
      <c r="O424" s="836"/>
      <c r="P424" s="829"/>
      <c r="Q424" s="836"/>
      <c r="R424" s="916"/>
      <c r="S424" s="836">
        <f>K426</f>
        <v>208</v>
      </c>
      <c r="T424" s="1019">
        <f>L426</f>
        <v>200</v>
      </c>
      <c r="U424" s="836">
        <f t="shared" si="438"/>
        <v>0</v>
      </c>
      <c r="V424" s="1005">
        <f t="shared" si="439"/>
        <v>0</v>
      </c>
      <c r="W424" s="836">
        <f t="shared" si="440"/>
        <v>208</v>
      </c>
      <c r="X424" s="916">
        <f t="shared" si="441"/>
        <v>200</v>
      </c>
      <c r="Y424" s="873">
        <f t="shared" si="418"/>
        <v>208</v>
      </c>
      <c r="Z424" s="881">
        <f t="shared" si="419"/>
        <v>200</v>
      </c>
      <c r="AB424" s="890" t="s">
        <v>85</v>
      </c>
      <c r="AC424" s="858"/>
      <c r="AD424" s="1101"/>
      <c r="AE424" s="861"/>
      <c r="AF424" s="1006"/>
      <c r="AG424" s="861"/>
      <c r="AH424" s="1103"/>
      <c r="AI424" s="861">
        <f t="shared" si="442"/>
        <v>0</v>
      </c>
      <c r="AJ424" s="1007">
        <f t="shared" si="443"/>
        <v>0</v>
      </c>
      <c r="AK424" s="861">
        <f t="shared" si="444"/>
        <v>0</v>
      </c>
      <c r="AL424" s="825">
        <f t="shared" si="445"/>
        <v>0</v>
      </c>
      <c r="AM424" s="1373">
        <f t="shared" si="428"/>
        <v>0</v>
      </c>
      <c r="AN424" s="1359">
        <f t="shared" si="426"/>
        <v>0</v>
      </c>
      <c r="AQ424" s="198"/>
    </row>
    <row r="425" spans="1:65" ht="15.75" thickBot="1">
      <c r="A425" s="158" t="s">
        <v>382</v>
      </c>
      <c r="B425" s="258" t="s">
        <v>753</v>
      </c>
      <c r="C425" s="635">
        <v>200</v>
      </c>
      <c r="D425" s="2725" t="s">
        <v>88</v>
      </c>
      <c r="E425" s="156" t="s">
        <v>89</v>
      </c>
      <c r="F425" s="2701" t="s">
        <v>90</v>
      </c>
      <c r="G425" s="2725" t="s">
        <v>88</v>
      </c>
      <c r="H425" s="156" t="s">
        <v>89</v>
      </c>
      <c r="I425" s="2701" t="s">
        <v>90</v>
      </c>
      <c r="J425" s="1215" t="s">
        <v>88</v>
      </c>
      <c r="K425" s="634" t="s">
        <v>89</v>
      </c>
      <c r="L425" s="1216" t="s">
        <v>90</v>
      </c>
      <c r="M425" s="87"/>
      <c r="N425" s="872" t="s">
        <v>61</v>
      </c>
      <c r="O425" s="836"/>
      <c r="P425" s="829"/>
      <c r="Q425" s="836"/>
      <c r="R425" s="916"/>
      <c r="S425" s="836">
        <f>H427</f>
        <v>18.899999999999999</v>
      </c>
      <c r="T425" s="1019">
        <f>I427</f>
        <v>18</v>
      </c>
      <c r="U425" s="836">
        <f t="shared" si="438"/>
        <v>0</v>
      </c>
      <c r="V425" s="1005">
        <f t="shared" si="439"/>
        <v>0</v>
      </c>
      <c r="W425" s="836">
        <f t="shared" si="440"/>
        <v>18.899999999999999</v>
      </c>
      <c r="X425" s="916">
        <f t="shared" si="441"/>
        <v>18</v>
      </c>
      <c r="Y425" s="873">
        <f t="shared" si="418"/>
        <v>18.899999999999999</v>
      </c>
      <c r="Z425" s="881">
        <f t="shared" si="419"/>
        <v>18</v>
      </c>
      <c r="AB425" s="1352" t="s">
        <v>410</v>
      </c>
      <c r="AC425" s="1378">
        <f t="shared" ref="AC425:AG425" si="448">SUM(AC412:AC424)</f>
        <v>0</v>
      </c>
      <c r="AD425" s="1379">
        <f t="shared" si="448"/>
        <v>0</v>
      </c>
      <c r="AE425" s="1380">
        <f t="shared" si="448"/>
        <v>152.1</v>
      </c>
      <c r="AF425" s="1381">
        <f t="shared" si="448"/>
        <v>128.13</v>
      </c>
      <c r="AG425" s="1382">
        <f t="shared" si="448"/>
        <v>93.6</v>
      </c>
      <c r="AH425" s="1355">
        <f>SUM(AH412:AH424)</f>
        <v>74.7</v>
      </c>
      <c r="AI425" s="1371">
        <f t="shared" si="442"/>
        <v>152.1</v>
      </c>
      <c r="AJ425" s="2263">
        <f t="shared" si="443"/>
        <v>128.13</v>
      </c>
      <c r="AK425" s="1371">
        <f t="shared" si="444"/>
        <v>245.7</v>
      </c>
      <c r="AL425" s="2264">
        <f t="shared" si="445"/>
        <v>202.82999999999998</v>
      </c>
      <c r="AM425" s="1371">
        <f t="shared" si="428"/>
        <v>245.7</v>
      </c>
      <c r="AN425" s="1083">
        <f t="shared" si="426"/>
        <v>202.82999999999998</v>
      </c>
      <c r="AQ425" s="101"/>
    </row>
    <row r="426" spans="1:65">
      <c r="A426" s="98"/>
      <c r="B426" s="728" t="s">
        <v>200</v>
      </c>
      <c r="C426" s="97"/>
      <c r="D426" s="3023" t="s">
        <v>64</v>
      </c>
      <c r="E426" s="1491">
        <v>93.6</v>
      </c>
      <c r="F426" s="1680">
        <v>74.7</v>
      </c>
      <c r="G426" s="3024" t="s">
        <v>769</v>
      </c>
      <c r="H426" s="1491">
        <v>0.09</v>
      </c>
      <c r="I426" s="2730">
        <v>3.6</v>
      </c>
      <c r="J426" s="3025" t="s">
        <v>754</v>
      </c>
      <c r="K426" s="2638">
        <v>208</v>
      </c>
      <c r="L426" s="2985">
        <v>200</v>
      </c>
      <c r="M426" s="87"/>
      <c r="N426" s="872" t="s">
        <v>334</v>
      </c>
      <c r="O426" s="836">
        <f>E407</f>
        <v>20.8</v>
      </c>
      <c r="P426" s="829">
        <f>F407</f>
        <v>20</v>
      </c>
      <c r="Q426" s="836">
        <f>K411</f>
        <v>3.2</v>
      </c>
      <c r="R426" s="916">
        <f>L411</f>
        <v>3.12</v>
      </c>
      <c r="S426" s="836"/>
      <c r="T426" s="1019"/>
      <c r="U426" s="836">
        <f t="shared" si="438"/>
        <v>24</v>
      </c>
      <c r="V426" s="1005">
        <f t="shared" si="439"/>
        <v>23.12</v>
      </c>
      <c r="W426" s="836">
        <f t="shared" si="440"/>
        <v>3.2</v>
      </c>
      <c r="X426" s="916">
        <f t="shared" si="441"/>
        <v>3.12</v>
      </c>
      <c r="Y426" s="873">
        <f t="shared" si="418"/>
        <v>24</v>
      </c>
      <c r="Z426" s="881">
        <f t="shared" si="419"/>
        <v>23.12</v>
      </c>
      <c r="AB426" s="1330" t="s">
        <v>426</v>
      </c>
      <c r="AC426" s="857"/>
      <c r="AD426" s="1375"/>
      <c r="AE426" s="859"/>
      <c r="AF426" s="1001"/>
      <c r="AG426" s="859"/>
      <c r="AH426" s="1376"/>
      <c r="AI426" s="859">
        <f t="shared" si="442"/>
        <v>0</v>
      </c>
      <c r="AJ426" s="1377">
        <f t="shared" si="443"/>
        <v>0</v>
      </c>
      <c r="AK426" s="859">
        <f t="shared" si="444"/>
        <v>0</v>
      </c>
      <c r="AL426" s="981">
        <f t="shared" si="445"/>
        <v>0</v>
      </c>
      <c r="AM426" s="1071">
        <f t="shared" si="428"/>
        <v>0</v>
      </c>
      <c r="AN426" s="1082">
        <f t="shared" si="426"/>
        <v>0</v>
      </c>
      <c r="AQ426" s="205"/>
    </row>
    <row r="427" spans="1:65">
      <c r="A427" s="237" t="s">
        <v>387</v>
      </c>
      <c r="B427" s="3334" t="s">
        <v>771</v>
      </c>
      <c r="C427" s="635">
        <v>90</v>
      </c>
      <c r="D427" s="2618" t="s">
        <v>230</v>
      </c>
      <c r="E427" s="250">
        <v>2.7</v>
      </c>
      <c r="F427" s="2887">
        <v>2.7</v>
      </c>
      <c r="G427" s="1146" t="s">
        <v>82</v>
      </c>
      <c r="H427" s="250">
        <v>18.899999999999999</v>
      </c>
      <c r="I427" s="2785">
        <v>18</v>
      </c>
      <c r="J427" s="1218"/>
      <c r="K427" s="3026"/>
      <c r="L427" s="3027"/>
      <c r="M427" s="87"/>
      <c r="N427" s="872" t="s">
        <v>63</v>
      </c>
      <c r="O427" s="836"/>
      <c r="P427" s="829"/>
      <c r="Q427" s="836">
        <f>K414</f>
        <v>10</v>
      </c>
      <c r="R427" s="916">
        <f>L414</f>
        <v>10</v>
      </c>
      <c r="S427" s="836"/>
      <c r="T427" s="1019"/>
      <c r="U427" s="836">
        <f t="shared" si="438"/>
        <v>10</v>
      </c>
      <c r="V427" s="1005">
        <f t="shared" si="439"/>
        <v>10</v>
      </c>
      <c r="W427" s="836">
        <f t="shared" si="440"/>
        <v>10</v>
      </c>
      <c r="X427" s="916">
        <f t="shared" si="441"/>
        <v>10</v>
      </c>
      <c r="Y427" s="873">
        <f t="shared" si="418"/>
        <v>10</v>
      </c>
      <c r="Z427" s="881">
        <f t="shared" si="419"/>
        <v>10</v>
      </c>
      <c r="AB427" s="891" t="s">
        <v>112</v>
      </c>
      <c r="AC427" s="711"/>
      <c r="AD427" s="1096"/>
      <c r="AE427" s="860"/>
      <c r="AF427" s="1004"/>
      <c r="AG427" s="860"/>
      <c r="AH427" s="1022"/>
      <c r="AI427" s="860">
        <f t="shared" si="442"/>
        <v>0</v>
      </c>
      <c r="AJ427" s="1005">
        <f t="shared" si="443"/>
        <v>0</v>
      </c>
      <c r="AK427" s="860">
        <f t="shared" si="444"/>
        <v>0</v>
      </c>
      <c r="AL427" s="916">
        <f t="shared" si="445"/>
        <v>0</v>
      </c>
      <c r="AM427" s="1071">
        <f t="shared" si="428"/>
        <v>0</v>
      </c>
      <c r="AN427" s="1082">
        <f t="shared" si="426"/>
        <v>0</v>
      </c>
      <c r="AQ427" s="205"/>
    </row>
    <row r="428" spans="1:65">
      <c r="A428" s="2389"/>
      <c r="B428" s="3335" t="s">
        <v>802</v>
      </c>
      <c r="C428" s="2394"/>
      <c r="D428" s="2618" t="s">
        <v>75</v>
      </c>
      <c r="E428" s="224">
        <v>9</v>
      </c>
      <c r="F428" s="1489">
        <v>9</v>
      </c>
      <c r="G428" s="3028" t="s">
        <v>694</v>
      </c>
      <c r="H428" s="224">
        <v>7.2</v>
      </c>
      <c r="I428" s="1207">
        <v>7.2</v>
      </c>
      <c r="J428" s="2389"/>
      <c r="K428" s="95"/>
      <c r="L428" s="3002"/>
      <c r="M428" s="87"/>
      <c r="N428" s="872" t="s">
        <v>77</v>
      </c>
      <c r="O428" s="1105">
        <f>E404+H405+K398</f>
        <v>20.399999999999999</v>
      </c>
      <c r="P428" s="1023">
        <f>F404+I405+L398</f>
        <v>20.399999999999999</v>
      </c>
      <c r="Q428" s="836">
        <f>E417+E418+K417+H417</f>
        <v>16.82</v>
      </c>
      <c r="R428" s="1005">
        <f>F417+F418+L417+I417</f>
        <v>16.82</v>
      </c>
      <c r="S428" s="836">
        <f>E427+H430</f>
        <v>4.5</v>
      </c>
      <c r="T428" s="1024">
        <f>F427+I430</f>
        <v>4.5</v>
      </c>
      <c r="U428" s="836">
        <f t="shared" si="438"/>
        <v>37.22</v>
      </c>
      <c r="V428" s="1005">
        <f t="shared" si="439"/>
        <v>37.22</v>
      </c>
      <c r="W428" s="836">
        <f t="shared" si="440"/>
        <v>21.32</v>
      </c>
      <c r="X428" s="916">
        <f t="shared" si="441"/>
        <v>21.32</v>
      </c>
      <c r="Y428" s="873">
        <f t="shared" si="418"/>
        <v>41.72</v>
      </c>
      <c r="Z428" s="881">
        <f t="shared" si="419"/>
        <v>41.72</v>
      </c>
      <c r="AB428" s="891" t="s">
        <v>110</v>
      </c>
      <c r="AC428" s="711"/>
      <c r="AD428" s="1099"/>
      <c r="AE428" s="860"/>
      <c r="AF428" s="1004"/>
      <c r="AG428" s="860"/>
      <c r="AH428" s="1022"/>
      <c r="AI428" s="860">
        <f t="shared" si="442"/>
        <v>0</v>
      </c>
      <c r="AJ428" s="1005">
        <f t="shared" si="443"/>
        <v>0</v>
      </c>
      <c r="AK428" s="860">
        <f t="shared" si="444"/>
        <v>0</v>
      </c>
      <c r="AL428" s="916">
        <f t="shared" si="445"/>
        <v>0</v>
      </c>
      <c r="AM428" s="1071">
        <f t="shared" si="428"/>
        <v>0</v>
      </c>
      <c r="AN428" s="1082">
        <f t="shared" si="426"/>
        <v>0</v>
      </c>
      <c r="AQ428" s="205"/>
    </row>
    <row r="429" spans="1:65">
      <c r="A429" s="2253" t="s">
        <v>9</v>
      </c>
      <c r="B429" s="240" t="s">
        <v>1012</v>
      </c>
      <c r="C429" s="229">
        <v>20</v>
      </c>
      <c r="D429" s="2618" t="s">
        <v>76</v>
      </c>
      <c r="E429" s="224">
        <v>9</v>
      </c>
      <c r="F429" s="1489">
        <v>9</v>
      </c>
      <c r="G429" s="2835" t="s">
        <v>770</v>
      </c>
      <c r="H429" s="224"/>
      <c r="I429" s="1207"/>
      <c r="J429" s="98"/>
      <c r="K429" s="101"/>
      <c r="L429" s="97"/>
      <c r="M429" s="87"/>
      <c r="N429" s="872" t="s">
        <v>81</v>
      </c>
      <c r="O429" s="836">
        <f>K407</f>
        <v>0.15</v>
      </c>
      <c r="P429" s="829">
        <f>L407</f>
        <v>0.15</v>
      </c>
      <c r="Q429" s="836">
        <f>K413</f>
        <v>2.4</v>
      </c>
      <c r="R429" s="1005">
        <f>L413</f>
        <v>2.4</v>
      </c>
      <c r="S429" s="836"/>
      <c r="T429" s="1019"/>
      <c r="U429" s="836">
        <f t="shared" si="438"/>
        <v>2.5499999999999998</v>
      </c>
      <c r="V429" s="1005">
        <f t="shared" si="439"/>
        <v>2.5499999999999998</v>
      </c>
      <c r="W429" s="836">
        <f t="shared" si="440"/>
        <v>2.4</v>
      </c>
      <c r="X429" s="916">
        <f t="shared" si="441"/>
        <v>2.4</v>
      </c>
      <c r="Y429" s="873">
        <f t="shared" si="418"/>
        <v>2.5499999999999998</v>
      </c>
      <c r="Z429" s="881">
        <f t="shared" si="419"/>
        <v>2.5499999999999998</v>
      </c>
      <c r="AB429" s="891" t="s">
        <v>322</v>
      </c>
      <c r="AC429" s="711"/>
      <c r="AD429" s="1100"/>
      <c r="AE429" s="860"/>
      <c r="AF429" s="1004"/>
      <c r="AG429" s="860"/>
      <c r="AH429" s="1022"/>
      <c r="AI429" s="860">
        <f t="shared" si="442"/>
        <v>0</v>
      </c>
      <c r="AJ429" s="1005">
        <f t="shared" si="443"/>
        <v>0</v>
      </c>
      <c r="AK429" s="860">
        <f t="shared" si="444"/>
        <v>0</v>
      </c>
      <c r="AL429" s="916">
        <f t="shared" si="445"/>
        <v>0</v>
      </c>
      <c r="AM429" s="1071">
        <f t="shared" si="428"/>
        <v>0</v>
      </c>
      <c r="AN429" s="1082">
        <f t="shared" si="426"/>
        <v>0</v>
      </c>
      <c r="AQ429" s="205"/>
    </row>
    <row r="430" spans="1:65" ht="15.75" thickBot="1">
      <c r="A430" s="98"/>
      <c r="B430" s="2608"/>
      <c r="C430" s="97"/>
      <c r="D430" s="2615" t="s">
        <v>67</v>
      </c>
      <c r="E430" s="238">
        <v>9</v>
      </c>
      <c r="F430" s="2368">
        <v>9</v>
      </c>
      <c r="G430" s="1146" t="s">
        <v>230</v>
      </c>
      <c r="H430" s="250">
        <v>1.8</v>
      </c>
      <c r="I430" s="2785">
        <v>1.8</v>
      </c>
      <c r="J430" s="98"/>
      <c r="K430" s="101"/>
      <c r="L430" s="97"/>
      <c r="M430" s="87"/>
      <c r="N430" s="575" t="s">
        <v>125</v>
      </c>
      <c r="O430" s="1195">
        <f>P430/1000/0.04</f>
        <v>1.2500000000000001E-2</v>
      </c>
      <c r="P430" s="1023">
        <f>L406</f>
        <v>0.5</v>
      </c>
      <c r="Q430" s="1195">
        <f>R430/1000/0.04</f>
        <v>0</v>
      </c>
      <c r="R430" s="1194"/>
      <c r="S430" s="836">
        <f>H426</f>
        <v>0.09</v>
      </c>
      <c r="T430" s="1024">
        <f>I426</f>
        <v>3.6</v>
      </c>
      <c r="U430" s="836">
        <f t="shared" si="438"/>
        <v>1.2500000000000001E-2</v>
      </c>
      <c r="V430" s="1005">
        <f t="shared" si="439"/>
        <v>0.5</v>
      </c>
      <c r="W430" s="836">
        <f t="shared" si="440"/>
        <v>0.09</v>
      </c>
      <c r="X430" s="916">
        <f t="shared" si="441"/>
        <v>3.6</v>
      </c>
      <c r="Y430" s="873">
        <f t="shared" si="418"/>
        <v>0.10249999999999999</v>
      </c>
      <c r="Z430" s="881">
        <f t="shared" si="419"/>
        <v>4.0999999999999996</v>
      </c>
      <c r="AB430" s="890"/>
      <c r="AC430" s="711"/>
      <c r="AD430" s="1097"/>
      <c r="AE430" s="860"/>
      <c r="AF430" s="1004"/>
      <c r="AG430" s="860"/>
      <c r="AH430" s="1022"/>
      <c r="AI430" s="860">
        <f t="shared" si="442"/>
        <v>0</v>
      </c>
      <c r="AJ430" s="1005">
        <f t="shared" si="443"/>
        <v>0</v>
      </c>
      <c r="AK430" s="860">
        <f t="shared" si="444"/>
        <v>0</v>
      </c>
      <c r="AL430" s="916">
        <f t="shared" si="445"/>
        <v>0</v>
      </c>
      <c r="AM430" s="1373">
        <f t="shared" si="428"/>
        <v>0</v>
      </c>
      <c r="AN430" s="1359">
        <f t="shared" si="426"/>
        <v>0</v>
      </c>
      <c r="AQ430" s="106"/>
    </row>
    <row r="431" spans="1:65" ht="15.75" thickBot="1">
      <c r="A431" s="1223" t="s">
        <v>293</v>
      </c>
      <c r="B431" s="1224"/>
      <c r="C431" s="2255">
        <f>SUM(C425:C429)</f>
        <v>310</v>
      </c>
      <c r="D431" s="3029" t="s">
        <v>363</v>
      </c>
      <c r="E431" s="2788">
        <v>0.15</v>
      </c>
      <c r="F431" s="3030">
        <v>0.15</v>
      </c>
      <c r="G431" s="2902"/>
      <c r="H431" s="1212"/>
      <c r="I431" s="2755"/>
      <c r="J431" s="1210"/>
      <c r="K431" s="1212"/>
      <c r="L431" s="2755"/>
      <c r="M431" s="87"/>
      <c r="N431" s="872" t="s">
        <v>48</v>
      </c>
      <c r="O431" s="839">
        <f>E401+H401+K397+K405</f>
        <v>17.09</v>
      </c>
      <c r="P431" s="1023">
        <f>F401+I401+L397+L405</f>
        <v>17.09</v>
      </c>
      <c r="Q431" s="836"/>
      <c r="R431" s="1005"/>
      <c r="S431" s="836"/>
      <c r="T431" s="1016"/>
      <c r="U431" s="836">
        <f t="shared" si="438"/>
        <v>17.09</v>
      </c>
      <c r="V431" s="1005">
        <f t="shared" si="439"/>
        <v>17.09</v>
      </c>
      <c r="W431" s="836">
        <f t="shared" si="440"/>
        <v>0</v>
      </c>
      <c r="X431" s="916">
        <f t="shared" si="441"/>
        <v>0</v>
      </c>
      <c r="Y431" s="873">
        <f t="shared" si="418"/>
        <v>17.09</v>
      </c>
      <c r="Z431" s="881">
        <f t="shared" si="419"/>
        <v>17.09</v>
      </c>
      <c r="AB431" s="1352" t="s">
        <v>411</v>
      </c>
      <c r="AC431" s="2265">
        <f t="shared" ref="AC431:AG431" si="449">SUM(AC426:AC430)</f>
        <v>0</v>
      </c>
      <c r="AD431" s="1355">
        <f t="shared" si="449"/>
        <v>0</v>
      </c>
      <c r="AE431" s="1378">
        <f t="shared" si="449"/>
        <v>0</v>
      </c>
      <c r="AF431" s="1355">
        <f t="shared" si="449"/>
        <v>0</v>
      </c>
      <c r="AG431" s="1378">
        <f t="shared" si="449"/>
        <v>0</v>
      </c>
      <c r="AH431" s="1355">
        <f>SUM(AH426:AH430)</f>
        <v>0</v>
      </c>
      <c r="AI431" s="1371">
        <f t="shared" si="442"/>
        <v>0</v>
      </c>
      <c r="AJ431" s="2263">
        <f t="shared" si="443"/>
        <v>0</v>
      </c>
      <c r="AK431" s="1371">
        <f t="shared" si="444"/>
        <v>0</v>
      </c>
      <c r="AL431" s="2264">
        <f t="shared" si="445"/>
        <v>0</v>
      </c>
      <c r="AM431" s="2295">
        <f t="shared" si="428"/>
        <v>0</v>
      </c>
      <c r="AN431" s="1083">
        <f t="shared" si="426"/>
        <v>0</v>
      </c>
      <c r="AQ431" s="198"/>
    </row>
    <row r="432" spans="1:65" ht="15.75" thickBot="1">
      <c r="A432" s="103"/>
      <c r="B432" s="136"/>
      <c r="C432" s="135"/>
      <c r="D432" s="101"/>
      <c r="E432" s="101"/>
      <c r="F432" s="101"/>
      <c r="G432" s="87"/>
      <c r="H432" s="87"/>
      <c r="I432" s="87"/>
      <c r="J432" s="87"/>
      <c r="K432" s="87"/>
      <c r="L432" s="87"/>
      <c r="M432" s="87"/>
      <c r="N432" s="872" t="s">
        <v>122</v>
      </c>
      <c r="O432" s="836"/>
      <c r="P432" s="829"/>
      <c r="Q432" s="836"/>
      <c r="R432" s="916"/>
      <c r="S432" s="836"/>
      <c r="T432" s="1019"/>
      <c r="U432" s="836">
        <f t="shared" si="438"/>
        <v>0</v>
      </c>
      <c r="V432" s="1005">
        <f t="shared" si="439"/>
        <v>0</v>
      </c>
      <c r="W432" s="836">
        <f t="shared" si="440"/>
        <v>0</v>
      </c>
      <c r="X432" s="916">
        <f t="shared" si="441"/>
        <v>0</v>
      </c>
      <c r="Y432" s="873">
        <f t="shared" si="418"/>
        <v>0</v>
      </c>
      <c r="Z432" s="881">
        <f t="shared" si="419"/>
        <v>0</v>
      </c>
      <c r="AB432" s="2268" t="s">
        <v>412</v>
      </c>
      <c r="AC432" s="2269">
        <f t="shared" ref="AC432:AG432" si="450">AC431+AC425</f>
        <v>0</v>
      </c>
      <c r="AD432" s="2269">
        <f t="shared" si="450"/>
        <v>0</v>
      </c>
      <c r="AE432" s="2309">
        <f t="shared" si="450"/>
        <v>152.1</v>
      </c>
      <c r="AF432" s="2337">
        <f t="shared" si="450"/>
        <v>128.13</v>
      </c>
      <c r="AG432" s="2269">
        <f t="shared" si="450"/>
        <v>93.6</v>
      </c>
      <c r="AH432" s="2269">
        <f>AH431+AH425</f>
        <v>74.7</v>
      </c>
      <c r="AI432" s="2310">
        <f t="shared" si="442"/>
        <v>152.1</v>
      </c>
      <c r="AJ432" s="2274">
        <f t="shared" si="443"/>
        <v>128.13</v>
      </c>
      <c r="AK432" s="2310">
        <f t="shared" si="444"/>
        <v>245.7</v>
      </c>
      <c r="AL432" s="2311">
        <f t="shared" si="445"/>
        <v>202.82999999999998</v>
      </c>
      <c r="AM432" s="2312">
        <f t="shared" si="428"/>
        <v>245.7</v>
      </c>
      <c r="AN432" s="2276">
        <f t="shared" si="426"/>
        <v>202.82999999999998</v>
      </c>
      <c r="AQ432" s="121"/>
    </row>
    <row r="433" spans="1:48" ht="15.75" thickBot="1">
      <c r="A433" s="1616"/>
      <c r="B433" s="87"/>
      <c r="C433" s="530"/>
      <c r="D433" s="3031"/>
      <c r="E433" s="96"/>
      <c r="F433" s="100"/>
      <c r="M433" s="87"/>
      <c r="N433" s="872" t="s">
        <v>331</v>
      </c>
      <c r="O433" s="836">
        <f>H398</f>
        <v>0.85</v>
      </c>
      <c r="P433" s="829">
        <f>I398</f>
        <v>0.85</v>
      </c>
      <c r="Q433" s="836"/>
      <c r="R433" s="916"/>
      <c r="S433" s="836"/>
      <c r="T433" s="1019"/>
      <c r="U433" s="836">
        <f t="shared" si="438"/>
        <v>0.85</v>
      </c>
      <c r="V433" s="1005">
        <f t="shared" si="439"/>
        <v>0.85</v>
      </c>
      <c r="W433" s="836">
        <f t="shared" si="440"/>
        <v>0</v>
      </c>
      <c r="X433" s="916">
        <f t="shared" si="441"/>
        <v>0</v>
      </c>
      <c r="Y433" s="873">
        <f t="shared" si="418"/>
        <v>0.85</v>
      </c>
      <c r="Z433" s="881">
        <f t="shared" si="419"/>
        <v>0.85</v>
      </c>
      <c r="AB433" s="2287" t="s">
        <v>358</v>
      </c>
      <c r="AC433" s="2183"/>
      <c r="AD433" s="2288"/>
      <c r="AE433" s="2289"/>
      <c r="AF433" s="2300"/>
      <c r="AG433" s="2301"/>
      <c r="AH433" s="2302"/>
      <c r="AI433" s="2303">
        <f>AC433+AE433</f>
        <v>0</v>
      </c>
      <c r="AJ433" s="945">
        <f>AD433+AF433</f>
        <v>0</v>
      </c>
      <c r="AK433" s="2292">
        <f t="shared" si="444"/>
        <v>0</v>
      </c>
      <c r="AL433" s="946">
        <f>AF433+AH433</f>
        <v>0</v>
      </c>
      <c r="AM433" s="2304">
        <f t="shared" si="428"/>
        <v>0</v>
      </c>
      <c r="AN433" s="2305">
        <f t="shared" si="426"/>
        <v>0</v>
      </c>
      <c r="AQ433" s="93"/>
    </row>
    <row r="434" spans="1:48">
      <c r="A434" s="2790"/>
      <c r="B434" s="1503"/>
      <c r="C434" s="2062"/>
      <c r="D434" s="2791"/>
      <c r="E434" s="87"/>
      <c r="F434" s="87"/>
      <c r="M434" s="87"/>
      <c r="N434" s="872" t="s">
        <v>120</v>
      </c>
      <c r="O434" s="836"/>
      <c r="P434" s="829"/>
      <c r="Q434" s="836"/>
      <c r="R434" s="916"/>
      <c r="S434" s="836"/>
      <c r="T434" s="1019"/>
      <c r="U434" s="836">
        <f t="shared" si="438"/>
        <v>0</v>
      </c>
      <c r="V434" s="1005">
        <f t="shared" si="439"/>
        <v>0</v>
      </c>
      <c r="W434" s="836">
        <f t="shared" si="440"/>
        <v>0</v>
      </c>
      <c r="X434" s="916">
        <f t="shared" si="441"/>
        <v>0</v>
      </c>
      <c r="Y434" s="873">
        <f t="shared" si="418"/>
        <v>0</v>
      </c>
      <c r="Z434" s="881">
        <f t="shared" si="419"/>
        <v>0</v>
      </c>
      <c r="AB434" s="1325" t="s">
        <v>304</v>
      </c>
      <c r="AC434" s="1326"/>
      <c r="AD434" s="2282"/>
      <c r="AE434" s="857"/>
      <c r="AF434" s="2297"/>
      <c r="AG434" s="857"/>
      <c r="AH434" s="2298"/>
      <c r="AI434" s="2299">
        <f>AC434+AE434</f>
        <v>0</v>
      </c>
      <c r="AJ434" s="2284">
        <f t="shared" ref="AJ434" si="451">AD434+AF434</f>
        <v>0</v>
      </c>
      <c r="AK434" s="859">
        <f t="shared" si="444"/>
        <v>0</v>
      </c>
      <c r="AL434" s="2285">
        <f t="shared" ref="AL434" si="452">AF434+AH434</f>
        <v>0</v>
      </c>
      <c r="AM434" s="2286">
        <f t="shared" si="428"/>
        <v>0</v>
      </c>
      <c r="AN434" s="900">
        <f t="shared" si="426"/>
        <v>0</v>
      </c>
      <c r="AQ434" s="95"/>
    </row>
    <row r="435" spans="1:48" ht="13.5" customHeight="1">
      <c r="A435" s="530"/>
      <c r="B435" s="1503"/>
      <c r="C435" s="530"/>
      <c r="D435" s="530"/>
      <c r="E435" s="101"/>
      <c r="F435" s="101"/>
      <c r="M435" s="87"/>
      <c r="N435" s="872" t="s">
        <v>119</v>
      </c>
      <c r="O435" s="836"/>
      <c r="P435" s="829"/>
      <c r="Q435" s="836"/>
      <c r="R435" s="916"/>
      <c r="S435" s="836"/>
      <c r="T435" s="1019"/>
      <c r="U435" s="836">
        <f t="shared" si="438"/>
        <v>0</v>
      </c>
      <c r="V435" s="1005">
        <f t="shared" si="439"/>
        <v>0</v>
      </c>
      <c r="W435" s="836">
        <f t="shared" si="440"/>
        <v>0</v>
      </c>
      <c r="X435" s="916">
        <f t="shared" si="441"/>
        <v>0</v>
      </c>
      <c r="Y435" s="873">
        <f t="shared" si="418"/>
        <v>0</v>
      </c>
      <c r="Z435" s="881">
        <f t="shared" si="419"/>
        <v>0</v>
      </c>
      <c r="AB435" s="917" t="s">
        <v>305</v>
      </c>
      <c r="AC435" s="918">
        <f>H407</f>
        <v>119.175</v>
      </c>
      <c r="AD435" s="919">
        <f>I407</f>
        <v>105</v>
      </c>
      <c r="AE435" s="711"/>
      <c r="AF435" s="920"/>
      <c r="AG435" s="860"/>
      <c r="AH435" s="921"/>
      <c r="AI435" s="860">
        <f t="shared" ref="AI435:AL438" si="453">AC435+AE435</f>
        <v>119.175</v>
      </c>
      <c r="AJ435" s="922">
        <f t="shared" si="453"/>
        <v>105</v>
      </c>
      <c r="AK435" s="860">
        <f t="shared" si="453"/>
        <v>0</v>
      </c>
      <c r="AL435" s="923">
        <f t="shared" si="453"/>
        <v>0</v>
      </c>
      <c r="AM435" s="894">
        <f t="shared" ref="AM435:AM450" si="454">AC435+AE435+AG435</f>
        <v>119.175</v>
      </c>
      <c r="AN435" s="895">
        <f t="shared" ref="AN435:AN450" si="455">AD435+AF435+AH435</f>
        <v>105</v>
      </c>
      <c r="AQ435" s="99"/>
    </row>
    <row r="436" spans="1:48" ht="12.75" customHeight="1">
      <c r="A436" s="530"/>
      <c r="B436" s="1503"/>
      <c r="C436" s="530"/>
      <c r="D436" s="530"/>
      <c r="E436" s="87"/>
      <c r="F436" s="87"/>
      <c r="M436" s="87"/>
      <c r="N436" s="872" t="s">
        <v>72</v>
      </c>
      <c r="O436" s="836">
        <f>K399</f>
        <v>0.5</v>
      </c>
      <c r="P436" s="829">
        <f>L399</f>
        <v>0.5</v>
      </c>
      <c r="Q436" s="836"/>
      <c r="R436" s="916"/>
      <c r="S436" s="836"/>
      <c r="T436" s="1019"/>
      <c r="U436" s="836">
        <f t="shared" si="438"/>
        <v>0.5</v>
      </c>
      <c r="V436" s="1005">
        <f t="shared" si="439"/>
        <v>0.5</v>
      </c>
      <c r="W436" s="836">
        <f t="shared" si="440"/>
        <v>0</v>
      </c>
      <c r="X436" s="916">
        <f t="shared" si="441"/>
        <v>0</v>
      </c>
      <c r="Y436" s="873">
        <f t="shared" si="418"/>
        <v>0.5</v>
      </c>
      <c r="Z436" s="881">
        <f t="shared" si="419"/>
        <v>0.5</v>
      </c>
      <c r="AB436" s="924" t="s">
        <v>306</v>
      </c>
      <c r="AC436" s="1169"/>
      <c r="AD436" s="926"/>
      <c r="AE436" s="711"/>
      <c r="AF436" s="927"/>
      <c r="AG436" s="928"/>
      <c r="AH436" s="929"/>
      <c r="AI436" s="860">
        <f t="shared" si="453"/>
        <v>0</v>
      </c>
      <c r="AJ436" s="922">
        <f t="shared" si="453"/>
        <v>0</v>
      </c>
      <c r="AK436" s="860">
        <f t="shared" si="453"/>
        <v>0</v>
      </c>
      <c r="AL436" s="923">
        <f t="shared" si="453"/>
        <v>0</v>
      </c>
      <c r="AM436" s="873">
        <f t="shared" si="454"/>
        <v>0</v>
      </c>
      <c r="AN436" s="895">
        <f t="shared" si="455"/>
        <v>0</v>
      </c>
      <c r="AQ436" s="99"/>
    </row>
    <row r="437" spans="1:48" ht="12.75" customHeight="1">
      <c r="A437" s="87"/>
      <c r="B437" s="530"/>
      <c r="C437" s="87"/>
      <c r="D437" s="87"/>
      <c r="E437" s="87"/>
      <c r="F437" s="87"/>
      <c r="M437" s="87"/>
      <c r="N437" s="408" t="s">
        <v>332</v>
      </c>
      <c r="O437" s="836">
        <f>E402+K400</f>
        <v>0.6</v>
      </c>
      <c r="P437" s="829">
        <f>F402+L400</f>
        <v>0.6</v>
      </c>
      <c r="Q437" s="836">
        <f>E421+K418+K412+H418</f>
        <v>1.0499999999999998</v>
      </c>
      <c r="R437" s="1005">
        <f>F421+L418+L412+I418</f>
        <v>1.0499999999999998</v>
      </c>
      <c r="S437" s="836">
        <f>E431</f>
        <v>0.15</v>
      </c>
      <c r="T437" s="1019">
        <f>F431</f>
        <v>0.15</v>
      </c>
      <c r="U437" s="836">
        <f t="shared" si="438"/>
        <v>1.65</v>
      </c>
      <c r="V437" s="1005">
        <f t="shared" si="439"/>
        <v>1.65</v>
      </c>
      <c r="W437" s="836">
        <f t="shared" si="440"/>
        <v>1.1999999999999997</v>
      </c>
      <c r="X437" s="916">
        <f t="shared" si="441"/>
        <v>1.1999999999999997</v>
      </c>
      <c r="Y437" s="873">
        <f t="shared" si="418"/>
        <v>1.7999999999999998</v>
      </c>
      <c r="Z437" s="881">
        <f t="shared" si="419"/>
        <v>1.7999999999999998</v>
      </c>
      <c r="AB437" s="930" t="s">
        <v>307</v>
      </c>
      <c r="AC437" s="1169"/>
      <c r="AD437" s="926"/>
      <c r="AE437" s="711"/>
      <c r="AF437" s="927"/>
      <c r="AG437" s="860"/>
      <c r="AH437" s="929"/>
      <c r="AI437" s="860">
        <f t="shared" si="453"/>
        <v>0</v>
      </c>
      <c r="AJ437" s="922">
        <f t="shared" si="453"/>
        <v>0</v>
      </c>
      <c r="AK437" s="860">
        <f t="shared" si="453"/>
        <v>0</v>
      </c>
      <c r="AL437" s="923">
        <f t="shared" si="453"/>
        <v>0</v>
      </c>
      <c r="AM437" s="873">
        <f t="shared" si="454"/>
        <v>0</v>
      </c>
      <c r="AN437" s="895">
        <f t="shared" si="455"/>
        <v>0</v>
      </c>
      <c r="AQ437" s="99"/>
    </row>
    <row r="438" spans="1:48" ht="13.5" customHeight="1" thickBot="1">
      <c r="M438" s="87"/>
      <c r="N438" s="872" t="s">
        <v>333</v>
      </c>
      <c r="O438" s="836"/>
      <c r="P438" s="829"/>
      <c r="Q438" s="836"/>
      <c r="R438" s="916"/>
      <c r="S438" s="836"/>
      <c r="T438" s="1019"/>
      <c r="U438" s="836">
        <f t="shared" si="438"/>
        <v>0</v>
      </c>
      <c r="V438" s="1005">
        <f t="shared" si="439"/>
        <v>0</v>
      </c>
      <c r="W438" s="836">
        <f t="shared" si="440"/>
        <v>0</v>
      </c>
      <c r="X438" s="916">
        <f t="shared" si="441"/>
        <v>0</v>
      </c>
      <c r="Y438" s="873">
        <f t="shared" si="418"/>
        <v>0</v>
      </c>
      <c r="Z438" s="881">
        <f t="shared" si="419"/>
        <v>0</v>
      </c>
      <c r="AB438" s="931" t="s">
        <v>308</v>
      </c>
      <c r="AC438" s="932"/>
      <c r="AD438" s="933"/>
      <c r="AE438" s="858"/>
      <c r="AF438" s="934"/>
      <c r="AG438" s="861"/>
      <c r="AH438" s="935"/>
      <c r="AI438" s="861">
        <f>AC438+AE438</f>
        <v>0</v>
      </c>
      <c r="AJ438" s="922">
        <f t="shared" si="453"/>
        <v>0</v>
      </c>
      <c r="AK438" s="861">
        <f t="shared" ref="AK438:AK450" si="456">AE438+AG438</f>
        <v>0</v>
      </c>
      <c r="AL438" s="923">
        <f t="shared" si="453"/>
        <v>0</v>
      </c>
      <c r="AM438" s="882">
        <f t="shared" si="454"/>
        <v>0</v>
      </c>
      <c r="AN438" s="896">
        <f t="shared" si="455"/>
        <v>0</v>
      </c>
      <c r="AQ438" s="101"/>
    </row>
    <row r="439" spans="1:48" ht="15.75" thickBot="1">
      <c r="M439" s="87"/>
      <c r="N439" s="845" t="s">
        <v>136</v>
      </c>
      <c r="O439" s="1168">
        <f t="shared" ref="O439:T439" si="457">O440+O441+O442+O443</f>
        <v>0</v>
      </c>
      <c r="P439" s="1135">
        <f t="shared" si="457"/>
        <v>0</v>
      </c>
      <c r="Q439" s="840">
        <f t="shared" si="457"/>
        <v>8.0000000000000002E-3</v>
      </c>
      <c r="R439" s="1030">
        <f t="shared" si="457"/>
        <v>8.0000000000000002E-3</v>
      </c>
      <c r="S439" s="850">
        <f t="shared" si="457"/>
        <v>0</v>
      </c>
      <c r="T439" s="1031">
        <f t="shared" si="457"/>
        <v>0</v>
      </c>
      <c r="U439" s="836">
        <f t="shared" si="438"/>
        <v>8.0000000000000002E-3</v>
      </c>
      <c r="V439" s="1005">
        <f t="shared" si="439"/>
        <v>8.0000000000000002E-3</v>
      </c>
      <c r="W439" s="836">
        <f t="shared" si="440"/>
        <v>8.0000000000000002E-3</v>
      </c>
      <c r="X439" s="916">
        <f t="shared" si="441"/>
        <v>8.0000000000000002E-3</v>
      </c>
      <c r="Y439" s="873">
        <f t="shared" si="418"/>
        <v>8.0000000000000002E-3</v>
      </c>
      <c r="Z439" s="881">
        <f t="shared" si="419"/>
        <v>8.0000000000000002E-3</v>
      </c>
      <c r="AB439" s="938" t="s">
        <v>309</v>
      </c>
      <c r="AC439" s="939">
        <f t="shared" ref="AC439:AG439" si="458">SUM(AC434:AC438)</f>
        <v>119.175</v>
      </c>
      <c r="AD439" s="940">
        <f t="shared" si="458"/>
        <v>105</v>
      </c>
      <c r="AE439" s="941">
        <f t="shared" si="458"/>
        <v>0</v>
      </c>
      <c r="AF439" s="942">
        <f t="shared" si="458"/>
        <v>0</v>
      </c>
      <c r="AG439" s="943">
        <f t="shared" si="458"/>
        <v>0</v>
      </c>
      <c r="AH439" s="944">
        <f>SUM(AH434:AH438)</f>
        <v>0</v>
      </c>
      <c r="AI439" s="943">
        <f>AC439+AE439</f>
        <v>119.175</v>
      </c>
      <c r="AJ439" s="945">
        <f>AD439+AF439</f>
        <v>105</v>
      </c>
      <c r="AK439" s="943">
        <f t="shared" si="456"/>
        <v>0</v>
      </c>
      <c r="AL439" s="946">
        <f>AF439+AH439</f>
        <v>0</v>
      </c>
      <c r="AM439" s="892">
        <f t="shared" si="454"/>
        <v>119.175</v>
      </c>
      <c r="AN439" s="2305">
        <f t="shared" si="455"/>
        <v>105</v>
      </c>
      <c r="AQ439" s="191"/>
    </row>
    <row r="440" spans="1:48">
      <c r="M440" s="87"/>
      <c r="N440" s="846" t="s">
        <v>134</v>
      </c>
      <c r="O440" s="841"/>
      <c r="P440" s="1032"/>
      <c r="Q440" s="841">
        <f>E422</f>
        <v>8.0000000000000002E-3</v>
      </c>
      <c r="R440" s="1033">
        <f>F422</f>
        <v>8.0000000000000002E-3</v>
      </c>
      <c r="S440" s="851"/>
      <c r="T440" s="1032"/>
      <c r="U440" s="855">
        <f>O440+Q440</f>
        <v>8.0000000000000002E-3</v>
      </c>
      <c r="V440" s="1033">
        <f t="shared" si="439"/>
        <v>8.0000000000000002E-3</v>
      </c>
      <c r="W440" s="837">
        <f t="shared" si="440"/>
        <v>8.0000000000000002E-3</v>
      </c>
      <c r="X440" s="1033">
        <f t="shared" si="441"/>
        <v>8.0000000000000002E-3</v>
      </c>
      <c r="Y440" s="873">
        <f t="shared" si="418"/>
        <v>8.0000000000000002E-3</v>
      </c>
      <c r="Z440" s="881">
        <f t="shared" si="419"/>
        <v>8.0000000000000002E-3</v>
      </c>
      <c r="AB440" s="1065" t="s">
        <v>318</v>
      </c>
      <c r="AC440" s="961"/>
      <c r="AD440" s="1055"/>
      <c r="AE440" s="963"/>
      <c r="AF440" s="1058"/>
      <c r="AG440" s="961"/>
      <c r="AH440" s="1055"/>
      <c r="AI440" s="860">
        <f t="shared" ref="AI440" si="459">AC440+AE440</f>
        <v>0</v>
      </c>
      <c r="AJ440" s="1061">
        <f t="shared" ref="AJ440" si="460">AD440+AF440</f>
        <v>0</v>
      </c>
      <c r="AK440" s="860">
        <f t="shared" si="456"/>
        <v>0</v>
      </c>
      <c r="AL440" s="1017">
        <f t="shared" ref="AL440" si="461">AF440+AH440</f>
        <v>0</v>
      </c>
      <c r="AM440" s="893">
        <f t="shared" si="454"/>
        <v>0</v>
      </c>
      <c r="AN440" s="900">
        <f t="shared" si="455"/>
        <v>0</v>
      </c>
      <c r="AQ440" s="1761"/>
      <c r="AU440" s="11"/>
      <c r="AV440" s="11"/>
    </row>
    <row r="441" spans="1:48">
      <c r="M441" s="87"/>
      <c r="N441" s="847" t="s">
        <v>299</v>
      </c>
      <c r="O441" s="842"/>
      <c r="P441" s="1034"/>
      <c r="Q441" s="842"/>
      <c r="R441" s="1035"/>
      <c r="S441" s="852"/>
      <c r="T441" s="1034"/>
      <c r="U441" s="855">
        <f>O441+Q441</f>
        <v>0</v>
      </c>
      <c r="V441" s="1033">
        <f t="shared" si="439"/>
        <v>0</v>
      </c>
      <c r="W441" s="837">
        <f t="shared" si="440"/>
        <v>0</v>
      </c>
      <c r="X441" s="1033">
        <f t="shared" si="441"/>
        <v>0</v>
      </c>
      <c r="Y441" s="873">
        <f t="shared" si="418"/>
        <v>0</v>
      </c>
      <c r="Z441" s="881">
        <f t="shared" si="419"/>
        <v>0</v>
      </c>
      <c r="AB441" s="1051" t="s">
        <v>456</v>
      </c>
      <c r="AC441" s="965"/>
      <c r="AD441" s="1056"/>
      <c r="AE441" s="967"/>
      <c r="AF441" s="1059"/>
      <c r="AG441" s="965"/>
      <c r="AH441" s="1056"/>
      <c r="AI441" s="860">
        <f t="shared" ref="AI441:AJ443" si="462">AC441+AE441</f>
        <v>0</v>
      </c>
      <c r="AJ441" s="1061">
        <f t="shared" si="462"/>
        <v>0</v>
      </c>
      <c r="AK441" s="860">
        <f t="shared" si="456"/>
        <v>0</v>
      </c>
      <c r="AL441" s="1017">
        <f t="shared" ref="AL441:AL446" si="463">AF441+AH441</f>
        <v>0</v>
      </c>
      <c r="AM441" s="873">
        <f t="shared" si="454"/>
        <v>0</v>
      </c>
      <c r="AN441" s="895">
        <f t="shared" si="455"/>
        <v>0</v>
      </c>
      <c r="AQ441" s="99"/>
      <c r="AU441" s="11"/>
      <c r="AV441" s="11"/>
    </row>
    <row r="442" spans="1:48" ht="15.75" thickBot="1">
      <c r="M442" s="87"/>
      <c r="N442" s="848" t="s">
        <v>118</v>
      </c>
      <c r="O442" s="843"/>
      <c r="P442" s="1036"/>
      <c r="Q442" s="843"/>
      <c r="R442" s="1037"/>
      <c r="S442" s="853"/>
      <c r="T442" s="1036"/>
      <c r="U442" s="855">
        <f>O442+Q442</f>
        <v>0</v>
      </c>
      <c r="V442" s="1033">
        <f t="shared" si="439"/>
        <v>0</v>
      </c>
      <c r="W442" s="837">
        <f t="shared" si="440"/>
        <v>0</v>
      </c>
      <c r="X442" s="1033">
        <f t="shared" si="441"/>
        <v>0</v>
      </c>
      <c r="Y442" s="882">
        <f t="shared" si="418"/>
        <v>0</v>
      </c>
      <c r="Z442" s="883">
        <f t="shared" si="419"/>
        <v>0</v>
      </c>
      <c r="AB442" s="1052" t="s">
        <v>356</v>
      </c>
      <c r="AC442" s="971"/>
      <c r="AD442" s="1057"/>
      <c r="AE442" s="973"/>
      <c r="AF442" s="1060"/>
      <c r="AG442" s="971"/>
      <c r="AH442" s="1057"/>
      <c r="AI442" s="861">
        <f t="shared" si="462"/>
        <v>0</v>
      </c>
      <c r="AJ442" s="1062">
        <f t="shared" si="462"/>
        <v>0</v>
      </c>
      <c r="AK442" s="861">
        <f t="shared" si="456"/>
        <v>0</v>
      </c>
      <c r="AL442" s="1064">
        <f t="shared" si="463"/>
        <v>0</v>
      </c>
      <c r="AM442" s="882">
        <f t="shared" si="454"/>
        <v>0</v>
      </c>
      <c r="AN442" s="896">
        <f t="shared" si="455"/>
        <v>0</v>
      </c>
      <c r="AQ442" s="99"/>
      <c r="AU442" s="11"/>
      <c r="AV442" s="11"/>
    </row>
    <row r="443" spans="1:48" ht="15.75" thickBot="1">
      <c r="M443" s="87"/>
      <c r="N443" s="848" t="s">
        <v>454</v>
      </c>
      <c r="O443" s="843"/>
      <c r="P443" s="1036"/>
      <c r="Q443" s="843"/>
      <c r="R443" s="1037"/>
      <c r="S443" s="853"/>
      <c r="T443" s="1036"/>
      <c r="U443" s="855">
        <f>O443+Q443</f>
        <v>0</v>
      </c>
      <c r="V443" s="1033">
        <f t="shared" si="439"/>
        <v>0</v>
      </c>
      <c r="W443" s="837">
        <f>Q443+S443</f>
        <v>0</v>
      </c>
      <c r="X443" s="1033">
        <f t="shared" si="441"/>
        <v>0</v>
      </c>
      <c r="Y443" s="882">
        <f t="shared" si="418"/>
        <v>0</v>
      </c>
      <c r="Z443" s="883">
        <f t="shared" si="419"/>
        <v>0</v>
      </c>
      <c r="AB443" s="1053" t="s">
        <v>320</v>
      </c>
      <c r="AC443" s="1068">
        <f t="shared" ref="AC443:AH443" si="464">SUM(AC440:AC442)</f>
        <v>0</v>
      </c>
      <c r="AD443" s="1000">
        <f t="shared" si="464"/>
        <v>0</v>
      </c>
      <c r="AE443" s="1054">
        <f t="shared" si="464"/>
        <v>0</v>
      </c>
      <c r="AF443" s="998">
        <f t="shared" si="464"/>
        <v>0</v>
      </c>
      <c r="AG443" s="1068">
        <f t="shared" si="464"/>
        <v>0</v>
      </c>
      <c r="AH443" s="1000">
        <f t="shared" si="464"/>
        <v>0</v>
      </c>
      <c r="AI443" s="913">
        <f t="shared" si="462"/>
        <v>0</v>
      </c>
      <c r="AJ443" s="999">
        <f t="shared" si="462"/>
        <v>0</v>
      </c>
      <c r="AK443" s="913">
        <f t="shared" si="456"/>
        <v>0</v>
      </c>
      <c r="AL443" s="1000">
        <f t="shared" si="463"/>
        <v>0</v>
      </c>
      <c r="AM443" s="913">
        <f t="shared" si="454"/>
        <v>0</v>
      </c>
      <c r="AN443" s="914">
        <f t="shared" si="455"/>
        <v>0</v>
      </c>
      <c r="AQ443" s="191"/>
      <c r="AT443" s="573"/>
      <c r="AU443" s="11"/>
      <c r="AV443" s="11"/>
    </row>
    <row r="444" spans="1:48" ht="15.75" thickBot="1">
      <c r="A444" s="87"/>
      <c r="B444" s="1614" t="s">
        <v>196</v>
      </c>
      <c r="C444" s="87"/>
      <c r="D444" s="87"/>
      <c r="E444" s="87"/>
      <c r="F444" s="1615"/>
      <c r="G444" s="87"/>
      <c r="H444" s="87"/>
      <c r="I444" s="87"/>
      <c r="J444" s="87"/>
      <c r="K444" s="1615"/>
      <c r="L444" s="87"/>
      <c r="M444" s="87"/>
      <c r="N444" s="412" t="s">
        <v>87</v>
      </c>
      <c r="O444" s="844"/>
      <c r="P444" s="1181"/>
      <c r="Q444" s="844"/>
      <c r="R444" s="1039"/>
      <c r="S444" s="854">
        <f>H428</f>
        <v>7.2</v>
      </c>
      <c r="T444" s="1040">
        <f>I428</f>
        <v>7.2</v>
      </c>
      <c r="U444" s="856">
        <f>O444+Q444</f>
        <v>0</v>
      </c>
      <c r="V444" s="1041">
        <f t="shared" si="439"/>
        <v>0</v>
      </c>
      <c r="W444" s="856">
        <f>Q444+S444</f>
        <v>7.2</v>
      </c>
      <c r="X444" s="1041">
        <f t="shared" si="441"/>
        <v>7.2</v>
      </c>
      <c r="Y444" s="884">
        <f t="shared" si="418"/>
        <v>7.2</v>
      </c>
      <c r="Z444" s="885">
        <f t="shared" si="419"/>
        <v>7.2</v>
      </c>
      <c r="AB444" s="899" t="s">
        <v>313</v>
      </c>
      <c r="AC444" s="947"/>
      <c r="AD444" s="948"/>
      <c r="AE444" s="859">
        <f>H410</f>
        <v>57.045000000000002</v>
      </c>
      <c r="AF444" s="949">
        <f>I410</f>
        <v>51.3</v>
      </c>
      <c r="AG444" s="947"/>
      <c r="AH444" s="948"/>
      <c r="AI444" s="861">
        <f t="shared" ref="AI444:AJ446" si="465">AC444+AE444</f>
        <v>57.045000000000002</v>
      </c>
      <c r="AJ444" s="950">
        <f t="shared" si="465"/>
        <v>51.3</v>
      </c>
      <c r="AK444" s="859">
        <f t="shared" si="456"/>
        <v>57.045000000000002</v>
      </c>
      <c r="AL444" s="951">
        <f t="shared" si="463"/>
        <v>51.3</v>
      </c>
      <c r="AM444" s="893">
        <f t="shared" si="454"/>
        <v>57.045000000000002</v>
      </c>
      <c r="AN444" s="900">
        <f t="shared" si="455"/>
        <v>51.3</v>
      </c>
      <c r="AQ444" s="99"/>
      <c r="AT444" s="573"/>
      <c r="AU444" s="11"/>
      <c r="AV444" s="11"/>
    </row>
    <row r="445" spans="1:48" ht="16.5" thickBot="1">
      <c r="A445" s="87"/>
      <c r="B445" s="1503"/>
      <c r="C445" s="1504" t="s">
        <v>361</v>
      </c>
      <c r="D445" s="87"/>
      <c r="E445" s="87"/>
      <c r="F445" s="87"/>
      <c r="G445" s="87"/>
      <c r="H445" s="87"/>
      <c r="I445" s="87"/>
      <c r="J445" s="87"/>
      <c r="K445" s="1682" t="s">
        <v>104</v>
      </c>
      <c r="L445" s="87"/>
      <c r="M445" s="87"/>
      <c r="AB445" s="901" t="s">
        <v>314</v>
      </c>
      <c r="AC445" s="932"/>
      <c r="AD445" s="952"/>
      <c r="AE445" s="861"/>
      <c r="AF445" s="953"/>
      <c r="AG445" s="932"/>
      <c r="AH445" s="952"/>
      <c r="AI445" s="861">
        <f t="shared" si="465"/>
        <v>0</v>
      </c>
      <c r="AJ445" s="954">
        <f t="shared" si="465"/>
        <v>0</v>
      </c>
      <c r="AK445" s="861">
        <f t="shared" si="456"/>
        <v>0</v>
      </c>
      <c r="AL445" s="955">
        <f t="shared" si="463"/>
        <v>0</v>
      </c>
      <c r="AM445" s="882">
        <f t="shared" si="454"/>
        <v>0</v>
      </c>
      <c r="AN445" s="896">
        <f t="shared" si="455"/>
        <v>0</v>
      </c>
      <c r="AQ445" s="99"/>
      <c r="AT445" s="573"/>
      <c r="AU445" s="11"/>
      <c r="AV445" s="11"/>
    </row>
    <row r="446" spans="1:48" ht="15.75" thickBot="1">
      <c r="A446" s="1615" t="s">
        <v>481</v>
      </c>
      <c r="B446" s="1615"/>
      <c r="C446" s="1619"/>
      <c r="D446" s="87"/>
      <c r="E446" s="1620" t="s">
        <v>123</v>
      </c>
      <c r="F446" s="87"/>
      <c r="G446" s="87"/>
      <c r="H446" s="1621"/>
      <c r="I446" s="2233" t="s">
        <v>482</v>
      </c>
      <c r="J446" s="1622"/>
      <c r="K446" s="87"/>
      <c r="L446" s="87"/>
      <c r="M446" s="101"/>
      <c r="N446" s="48"/>
      <c r="O446" s="139"/>
      <c r="P446" s="132"/>
      <c r="Q446" s="11"/>
      <c r="AB446" s="902" t="s">
        <v>310</v>
      </c>
      <c r="AC446" s="956">
        <f t="shared" ref="AC446:AH446" si="466">SUM(AC444:AC445)</f>
        <v>0</v>
      </c>
      <c r="AD446" s="957">
        <f t="shared" si="466"/>
        <v>0</v>
      </c>
      <c r="AE446" s="958">
        <f>SUM(AE444:AE445)</f>
        <v>57.045000000000002</v>
      </c>
      <c r="AF446" s="904">
        <f t="shared" si="466"/>
        <v>51.3</v>
      </c>
      <c r="AG446" s="956">
        <f t="shared" si="466"/>
        <v>0</v>
      </c>
      <c r="AH446" s="957">
        <f t="shared" si="466"/>
        <v>0</v>
      </c>
      <c r="AI446" s="903">
        <f t="shared" si="465"/>
        <v>57.045000000000002</v>
      </c>
      <c r="AJ446" s="959">
        <f t="shared" si="465"/>
        <v>51.3</v>
      </c>
      <c r="AK446" s="903">
        <f t="shared" si="456"/>
        <v>57.045000000000002</v>
      </c>
      <c r="AL446" s="960">
        <f t="shared" si="463"/>
        <v>51.3</v>
      </c>
      <c r="AM446" s="903">
        <f t="shared" si="454"/>
        <v>57.045000000000002</v>
      </c>
      <c r="AN446" s="904">
        <f t="shared" si="455"/>
        <v>51.3</v>
      </c>
      <c r="AQ446" s="191"/>
      <c r="AT446" s="101"/>
      <c r="AU446" s="11"/>
      <c r="AV446" s="11"/>
    </row>
    <row r="447" spans="1:48">
      <c r="A447" s="1623" t="s">
        <v>2</v>
      </c>
      <c r="B447" s="1624" t="s">
        <v>3</v>
      </c>
      <c r="C447" s="1691" t="s">
        <v>4</v>
      </c>
      <c r="D447" s="232" t="s">
        <v>58</v>
      </c>
      <c r="E447" s="107"/>
      <c r="F447" s="107"/>
      <c r="G447" s="107"/>
      <c r="H447" s="107"/>
      <c r="I447" s="107"/>
      <c r="J447" s="107"/>
      <c r="K447" s="107"/>
      <c r="L447" s="223"/>
      <c r="M447" s="101"/>
      <c r="N447" s="7"/>
      <c r="O447" s="48"/>
      <c r="P447" s="139"/>
      <c r="Q447" s="11"/>
      <c r="R447" s="822"/>
      <c r="T447" s="822"/>
      <c r="V447" s="826"/>
      <c r="X447" s="826"/>
      <c r="AB447" s="905" t="s">
        <v>214</v>
      </c>
      <c r="AC447" s="961"/>
      <c r="AD447" s="962"/>
      <c r="AE447" s="963"/>
      <c r="AF447" s="964"/>
      <c r="AG447" s="961"/>
      <c r="AH447" s="962"/>
      <c r="AI447" s="860">
        <f t="shared" ref="AI447" si="467">AC447+AE447</f>
        <v>0</v>
      </c>
      <c r="AJ447" s="969">
        <f t="shared" ref="AJ447" si="468">AD447+AF447</f>
        <v>0</v>
      </c>
      <c r="AK447" s="860">
        <f t="shared" si="456"/>
        <v>0</v>
      </c>
      <c r="AL447" s="970">
        <f>AF447+AH447</f>
        <v>0</v>
      </c>
      <c r="AM447" s="893">
        <f t="shared" si="454"/>
        <v>0</v>
      </c>
      <c r="AN447" s="900">
        <f t="shared" si="455"/>
        <v>0</v>
      </c>
      <c r="AQ447" s="93"/>
      <c r="AT447" s="101"/>
      <c r="AU447" s="11"/>
      <c r="AV447" s="11"/>
    </row>
    <row r="448" spans="1:48" ht="15.75" thickBot="1">
      <c r="A448" s="1627" t="s">
        <v>5</v>
      </c>
      <c r="B448" s="1692"/>
      <c r="C448" s="1693" t="s">
        <v>59</v>
      </c>
      <c r="D448" s="98"/>
      <c r="E448" s="87"/>
      <c r="F448" s="87"/>
      <c r="G448" s="87"/>
      <c r="H448" s="87"/>
      <c r="I448" s="87"/>
      <c r="J448" s="101"/>
      <c r="K448" s="101"/>
      <c r="L448" s="97"/>
      <c r="M448" s="101"/>
      <c r="N448" s="99"/>
      <c r="O448" s="95"/>
      <c r="P448" s="138"/>
      <c r="R448" s="822"/>
      <c r="T448" s="822"/>
      <c r="V448" s="826"/>
      <c r="X448" s="826"/>
      <c r="AB448" s="906" t="s">
        <v>91</v>
      </c>
      <c r="AC448" s="965"/>
      <c r="AD448" s="966"/>
      <c r="AE448" s="967"/>
      <c r="AF448" s="968"/>
      <c r="AG448" s="965"/>
      <c r="AH448" s="966"/>
      <c r="AI448" s="860">
        <f t="shared" ref="AI448:AJ450" si="469">AC448+AE448</f>
        <v>0</v>
      </c>
      <c r="AJ448" s="969">
        <f t="shared" si="469"/>
        <v>0</v>
      </c>
      <c r="AK448" s="860">
        <f t="shared" si="456"/>
        <v>0</v>
      </c>
      <c r="AL448" s="970">
        <f>AF448+AH448</f>
        <v>0</v>
      </c>
      <c r="AM448" s="873">
        <f t="shared" si="454"/>
        <v>0</v>
      </c>
      <c r="AN448" s="895">
        <f t="shared" si="455"/>
        <v>0</v>
      </c>
      <c r="AQ448" s="99"/>
      <c r="AT448" s="101"/>
      <c r="AU448" s="11"/>
      <c r="AV448" s="11"/>
    </row>
    <row r="449" spans="1:48" ht="16.5" thickBot="1">
      <c r="A449" s="2383" t="s">
        <v>592</v>
      </c>
      <c r="B449" s="107"/>
      <c r="C449" s="1550"/>
      <c r="D449" s="2710" t="s">
        <v>457</v>
      </c>
      <c r="E449" s="3032"/>
      <c r="F449" s="1633"/>
      <c r="G449" s="1152"/>
      <c r="H449" s="3032"/>
      <c r="I449" s="2701"/>
      <c r="J449" s="2722" t="s">
        <v>537</v>
      </c>
      <c r="K449" s="1190"/>
      <c r="L449" s="1191"/>
      <c r="M449" s="101"/>
      <c r="N449" s="112"/>
      <c r="O449" s="95"/>
      <c r="P449" s="138"/>
      <c r="R449" s="821"/>
      <c r="T449" s="821"/>
      <c r="V449" s="268"/>
      <c r="X449" s="268"/>
      <c r="AB449" s="907" t="s">
        <v>215</v>
      </c>
      <c r="AC449" s="971"/>
      <c r="AD449" s="972"/>
      <c r="AE449" s="973"/>
      <c r="AF449" s="974"/>
      <c r="AG449" s="971"/>
      <c r="AH449" s="972"/>
      <c r="AI449" s="861">
        <f t="shared" si="469"/>
        <v>0</v>
      </c>
      <c r="AJ449" s="975">
        <f t="shared" si="469"/>
        <v>0</v>
      </c>
      <c r="AK449" s="861">
        <f t="shared" si="456"/>
        <v>0</v>
      </c>
      <c r="AL449" s="976">
        <f>AF449+AH449</f>
        <v>0</v>
      </c>
      <c r="AM449" s="882">
        <f t="shared" si="454"/>
        <v>0</v>
      </c>
      <c r="AN449" s="896">
        <f t="shared" si="455"/>
        <v>0</v>
      </c>
      <c r="AQ449" s="99"/>
      <c r="AT449" s="101"/>
      <c r="AU449" s="11"/>
      <c r="AV449" s="11"/>
    </row>
    <row r="450" spans="1:48" ht="15.75" thickBot="1">
      <c r="A450" s="232"/>
      <c r="B450" s="332" t="s">
        <v>131</v>
      </c>
      <c r="C450" s="223"/>
      <c r="D450" s="1152" t="s">
        <v>88</v>
      </c>
      <c r="E450" s="156" t="s">
        <v>89</v>
      </c>
      <c r="F450" s="2701" t="s">
        <v>90</v>
      </c>
      <c r="G450" s="1179" t="s">
        <v>88</v>
      </c>
      <c r="H450" s="156" t="s">
        <v>89</v>
      </c>
      <c r="I450" s="2701" t="s">
        <v>90</v>
      </c>
      <c r="J450" s="2725" t="s">
        <v>88</v>
      </c>
      <c r="K450" s="156" t="s">
        <v>89</v>
      </c>
      <c r="L450" s="2701" t="s">
        <v>90</v>
      </c>
      <c r="M450" s="101"/>
      <c r="N450" s="1761"/>
      <c r="O450" s="196"/>
      <c r="P450" s="196"/>
      <c r="R450" s="479"/>
      <c r="T450" s="479"/>
      <c r="V450" s="821"/>
      <c r="X450" s="821"/>
      <c r="AB450" s="1066" t="s">
        <v>311</v>
      </c>
      <c r="AC450" s="1067">
        <f t="shared" ref="AC450:AH450" si="470">SUM(AC447:AC449)</f>
        <v>0</v>
      </c>
      <c r="AD450" s="944">
        <f t="shared" si="470"/>
        <v>0</v>
      </c>
      <c r="AE450" s="1067">
        <f t="shared" si="470"/>
        <v>0</v>
      </c>
      <c r="AF450" s="944">
        <f t="shared" si="470"/>
        <v>0</v>
      </c>
      <c r="AG450" s="1067">
        <f t="shared" si="470"/>
        <v>0</v>
      </c>
      <c r="AH450" s="944">
        <f t="shared" si="470"/>
        <v>0</v>
      </c>
      <c r="AI450" s="943">
        <f t="shared" si="469"/>
        <v>0</v>
      </c>
      <c r="AJ450" s="945">
        <f t="shared" si="469"/>
        <v>0</v>
      </c>
      <c r="AK450" s="943">
        <f t="shared" si="456"/>
        <v>0</v>
      </c>
      <c r="AL450" s="946">
        <f>AF450+AH450</f>
        <v>0</v>
      </c>
      <c r="AM450" s="908">
        <f t="shared" si="454"/>
        <v>0</v>
      </c>
      <c r="AN450" s="909">
        <f t="shared" si="455"/>
        <v>0</v>
      </c>
      <c r="AQ450" s="191"/>
      <c r="AT450" s="101"/>
      <c r="AU450" s="11"/>
      <c r="AV450" s="11"/>
    </row>
    <row r="451" spans="1:48">
      <c r="A451" s="2904" t="s">
        <v>369</v>
      </c>
      <c r="B451" s="258" t="s">
        <v>1009</v>
      </c>
      <c r="C451" s="2741">
        <v>80</v>
      </c>
      <c r="D451" s="126" t="s">
        <v>78</v>
      </c>
      <c r="E451" s="125">
        <v>78.650999999999996</v>
      </c>
      <c r="F451" s="3000">
        <v>68</v>
      </c>
      <c r="G451" s="1205" t="s">
        <v>596</v>
      </c>
      <c r="H451" s="125">
        <v>29.04</v>
      </c>
      <c r="I451" s="1153">
        <v>26</v>
      </c>
      <c r="J451" s="126" t="s">
        <v>538</v>
      </c>
      <c r="K451" s="125">
        <v>62.4</v>
      </c>
      <c r="L451" s="2909">
        <v>49.6</v>
      </c>
      <c r="M451" s="101"/>
      <c r="N451" s="99"/>
      <c r="O451" s="100"/>
      <c r="P451" s="202"/>
      <c r="AB451" s="1614" t="s">
        <v>433</v>
      </c>
      <c r="AM451" s="101"/>
      <c r="AN451" s="11"/>
      <c r="AQ451" s="132"/>
    </row>
    <row r="452" spans="1:48">
      <c r="A452" s="1673" t="s">
        <v>595</v>
      </c>
      <c r="B452" s="258" t="s">
        <v>457</v>
      </c>
      <c r="C452" s="1217">
        <v>190</v>
      </c>
      <c r="D452" s="2923" t="s">
        <v>604</v>
      </c>
      <c r="E452" s="224"/>
      <c r="F452" s="1206"/>
      <c r="G452" s="240" t="s">
        <v>597</v>
      </c>
      <c r="H452" s="3033">
        <v>73.400000000000006</v>
      </c>
      <c r="I452" s="3034">
        <v>73.400000000000006</v>
      </c>
      <c r="J452" s="183" t="s">
        <v>133</v>
      </c>
      <c r="K452" s="224">
        <v>16.8</v>
      </c>
      <c r="L452" s="1207">
        <v>14.08</v>
      </c>
      <c r="M452" s="101"/>
      <c r="N452" s="1614" t="s">
        <v>433</v>
      </c>
      <c r="Y452" s="886"/>
      <c r="Z452" s="283"/>
      <c r="AB452" t="s">
        <v>294</v>
      </c>
      <c r="AQ452" s="101"/>
      <c r="AU452" s="48"/>
      <c r="AV452" s="563"/>
    </row>
    <row r="453" spans="1:48" ht="15.75" thickBot="1">
      <c r="A453" s="2221" t="s">
        <v>285</v>
      </c>
      <c r="B453" s="258" t="s">
        <v>593</v>
      </c>
      <c r="C453" s="2741">
        <v>200</v>
      </c>
      <c r="D453" s="183" t="s">
        <v>77</v>
      </c>
      <c r="E453" s="224">
        <v>7.86</v>
      </c>
      <c r="F453" s="1206">
        <v>7.86</v>
      </c>
      <c r="G453" s="240" t="s">
        <v>559</v>
      </c>
      <c r="H453" s="225">
        <v>0.97</v>
      </c>
      <c r="I453" s="1219">
        <v>0.97</v>
      </c>
      <c r="J453" s="2699" t="s">
        <v>950</v>
      </c>
      <c r="K453" s="101"/>
      <c r="L453" s="97"/>
      <c r="M453" s="87"/>
      <c r="N453" t="s">
        <v>294</v>
      </c>
      <c r="Y453" s="886"/>
      <c r="Z453" s="1008"/>
      <c r="AB453" s="94" t="str">
        <f>N454</f>
        <v xml:space="preserve">  9- й день</v>
      </c>
      <c r="AC453" s="2" t="s">
        <v>419</v>
      </c>
      <c r="AH453" s="128" t="s">
        <v>123</v>
      </c>
      <c r="AJ453" s="294" t="str">
        <f>V454</f>
        <v>О С Е Н Ь    2024  -   __  г.г.</v>
      </c>
      <c r="AK453" s="61"/>
      <c r="AQ453" s="101"/>
      <c r="AU453" s="320"/>
      <c r="AV453" s="320"/>
    </row>
    <row r="454" spans="1:48" ht="15.75" thickBot="1">
      <c r="A454" s="1230"/>
      <c r="B454" s="165" t="s">
        <v>594</v>
      </c>
      <c r="C454" s="1334"/>
      <c r="D454" s="183" t="s">
        <v>79</v>
      </c>
      <c r="E454" s="224">
        <v>15.77</v>
      </c>
      <c r="F454" s="1206">
        <v>13.74</v>
      </c>
      <c r="G454" s="3028" t="s">
        <v>599</v>
      </c>
      <c r="H454" s="225">
        <v>0.79400000000000004</v>
      </c>
      <c r="I454" s="1219">
        <v>0.79400000000000004</v>
      </c>
      <c r="J454" s="183" t="s">
        <v>385</v>
      </c>
      <c r="K454" s="224">
        <v>18.399999999999999</v>
      </c>
      <c r="L454" s="1207">
        <v>18.399999999999999</v>
      </c>
      <c r="M454" s="87"/>
      <c r="N454" s="94" t="str">
        <f>A449</f>
        <v xml:space="preserve">  9- й день</v>
      </c>
      <c r="O454" s="2" t="str">
        <f>A446</f>
        <v>Возрастная категория:   7 - 11   лет</v>
      </c>
      <c r="T454" s="128" t="str">
        <f>E446</f>
        <v>2 - я   неделя</v>
      </c>
      <c r="V454" s="294" t="str">
        <f>I446</f>
        <v>О С Е Н Ь    2024  -   __  г.г.</v>
      </c>
      <c r="W454" s="61"/>
      <c r="X454" s="1010"/>
      <c r="Y454" s="1009"/>
      <c r="Z454" s="74"/>
      <c r="AB454" s="815" t="s">
        <v>243</v>
      </c>
      <c r="AC454" s="816" t="s">
        <v>295</v>
      </c>
      <c r="AD454" s="817"/>
      <c r="AE454" s="816" t="s">
        <v>296</v>
      </c>
      <c r="AF454" s="817"/>
      <c r="AG454" s="816" t="s">
        <v>297</v>
      </c>
      <c r="AH454" s="817"/>
      <c r="AI454" s="816" t="s">
        <v>300</v>
      </c>
      <c r="AJ454" s="817"/>
      <c r="AK454" s="863" t="s">
        <v>301</v>
      </c>
      <c r="AL454" s="817"/>
      <c r="AM454" s="887" t="s">
        <v>302</v>
      </c>
      <c r="AN454" s="888"/>
      <c r="AQ454" s="1759"/>
      <c r="AU454" s="320"/>
      <c r="AV454" s="320"/>
    </row>
    <row r="455" spans="1:48" ht="15.75" thickBot="1">
      <c r="A455" s="2221" t="s">
        <v>9</v>
      </c>
      <c r="B455" s="240" t="s">
        <v>10</v>
      </c>
      <c r="C455" s="2875">
        <v>50</v>
      </c>
      <c r="D455" s="183" t="s">
        <v>600</v>
      </c>
      <c r="E455" s="224">
        <v>7.96</v>
      </c>
      <c r="F455" s="1206">
        <v>7.96</v>
      </c>
      <c r="G455" s="1146" t="s">
        <v>601</v>
      </c>
      <c r="H455" s="225">
        <v>1.304</v>
      </c>
      <c r="I455" s="1219">
        <v>0.98</v>
      </c>
      <c r="J455" s="2699" t="s">
        <v>951</v>
      </c>
      <c r="K455" s="101"/>
      <c r="L455" s="97"/>
      <c r="M455" s="87"/>
      <c r="AB455" s="1069" t="s">
        <v>325</v>
      </c>
      <c r="AC455" s="818" t="s">
        <v>89</v>
      </c>
      <c r="AD455" s="820" t="s">
        <v>90</v>
      </c>
      <c r="AE455" s="864" t="s">
        <v>89</v>
      </c>
      <c r="AF455" s="865" t="s">
        <v>90</v>
      </c>
      <c r="AG455" s="864" t="s">
        <v>89</v>
      </c>
      <c r="AH455" s="865" t="s">
        <v>90</v>
      </c>
      <c r="AI455" s="818" t="s">
        <v>89</v>
      </c>
      <c r="AJ455" s="819" t="s">
        <v>90</v>
      </c>
      <c r="AK455" s="866" t="s">
        <v>89</v>
      </c>
      <c r="AL455" s="819" t="s">
        <v>90</v>
      </c>
      <c r="AM455" s="1072" t="s">
        <v>89</v>
      </c>
      <c r="AN455" s="1073" t="s">
        <v>90</v>
      </c>
      <c r="AQ455" s="101"/>
      <c r="AU455" s="14"/>
      <c r="AV455" s="14"/>
    </row>
    <row r="456" spans="1:48">
      <c r="A456" s="2897" t="s">
        <v>9</v>
      </c>
      <c r="B456" s="240" t="s">
        <v>317</v>
      </c>
      <c r="C456" s="2759">
        <v>20</v>
      </c>
      <c r="D456" s="183" t="s">
        <v>354</v>
      </c>
      <c r="E456" s="224">
        <v>2.4900000000000002</v>
      </c>
      <c r="F456" s="1204">
        <v>2.4900000000000002</v>
      </c>
      <c r="G456" s="240" t="s">
        <v>134</v>
      </c>
      <c r="H456" s="3035">
        <v>2.9E-4</v>
      </c>
      <c r="I456" s="226">
        <v>2.9E-4</v>
      </c>
      <c r="J456" s="184" t="s">
        <v>546</v>
      </c>
      <c r="K456" s="2652">
        <v>2</v>
      </c>
      <c r="L456" s="2372">
        <v>2</v>
      </c>
      <c r="M456" s="87"/>
      <c r="N456" s="1084" t="s">
        <v>328</v>
      </c>
      <c r="O456" s="182"/>
      <c r="P456" s="182"/>
      <c r="Q456" s="182"/>
      <c r="R456" s="182"/>
      <c r="S456" s="182"/>
      <c r="T456" s="182"/>
      <c r="U456" s="182"/>
      <c r="V456" s="182"/>
      <c r="W456" s="182"/>
      <c r="X456" s="813"/>
      <c r="AB456" s="910" t="s">
        <v>65</v>
      </c>
      <c r="AC456" s="947"/>
      <c r="AD456" s="977"/>
      <c r="AE456" s="947"/>
      <c r="AF456" s="978"/>
      <c r="AG456" s="947"/>
      <c r="AH456" s="979"/>
      <c r="AI456" s="859">
        <f t="shared" ref="AI456:AI465" si="471">AC456+AE456</f>
        <v>0</v>
      </c>
      <c r="AJ456" s="980">
        <f t="shared" ref="AJ456:AJ465" si="472">AD456+AF456</f>
        <v>0</v>
      </c>
      <c r="AK456" s="859">
        <f t="shared" ref="AK456:AK465" si="473">AE456+AG456</f>
        <v>0</v>
      </c>
      <c r="AL456" s="981">
        <f t="shared" ref="AL456:AL465" si="474">AF456+AH456</f>
        <v>0</v>
      </c>
      <c r="AM456" s="893">
        <f t="shared" ref="AM456:AM487" si="475">AC456+AE456+AG456</f>
        <v>0</v>
      </c>
      <c r="AN456" s="900">
        <f t="shared" ref="AN456:AN487" si="476">AD456+AF456+AH456</f>
        <v>0</v>
      </c>
      <c r="AQ456" s="96"/>
      <c r="AU456" s="14"/>
      <c r="AV456" s="14"/>
    </row>
    <row r="457" spans="1:48">
      <c r="A457" s="98"/>
      <c r="B457" s="2608"/>
      <c r="C457" s="101"/>
      <c r="D457" s="237" t="s">
        <v>602</v>
      </c>
      <c r="E457" s="238">
        <v>26.358000000000001</v>
      </c>
      <c r="F457" s="2890">
        <v>18</v>
      </c>
      <c r="G457" s="240" t="s">
        <v>551</v>
      </c>
      <c r="H457" s="1675"/>
      <c r="I457" s="1207">
        <v>1.8</v>
      </c>
      <c r="J457" s="184" t="s">
        <v>547</v>
      </c>
      <c r="K457" s="2652">
        <v>2</v>
      </c>
      <c r="L457" s="2372">
        <v>2</v>
      </c>
      <c r="M457" s="87"/>
      <c r="N457" s="640"/>
      <c r="O457" s="17" t="s">
        <v>329</v>
      </c>
      <c r="P457" s="17"/>
      <c r="Q457" s="17"/>
      <c r="R457" s="17"/>
      <c r="S457" s="17"/>
      <c r="T457" s="17"/>
      <c r="U457" s="17"/>
      <c r="V457" s="17"/>
      <c r="W457" s="17"/>
      <c r="X457" s="814"/>
      <c r="AB457" s="910" t="s">
        <v>434</v>
      </c>
      <c r="AC457" s="1156"/>
      <c r="AD457" s="1042"/>
      <c r="AE457" s="925"/>
      <c r="AF457" s="983"/>
      <c r="AG457" s="925"/>
      <c r="AH457" s="984"/>
      <c r="AI457" s="860">
        <f t="shared" si="471"/>
        <v>0</v>
      </c>
      <c r="AJ457" s="985">
        <f t="shared" si="472"/>
        <v>0</v>
      </c>
      <c r="AK457" s="860">
        <f t="shared" si="473"/>
        <v>0</v>
      </c>
      <c r="AL457" s="916">
        <f t="shared" si="474"/>
        <v>0</v>
      </c>
      <c r="AM457" s="873">
        <f t="shared" si="475"/>
        <v>0</v>
      </c>
      <c r="AN457" s="895">
        <f t="shared" si="476"/>
        <v>0</v>
      </c>
      <c r="AQ457" s="96"/>
      <c r="AU457" s="11"/>
      <c r="AV457" s="11"/>
    </row>
    <row r="458" spans="1:48" ht="15.75" thickBot="1">
      <c r="A458" s="98"/>
      <c r="B458" s="2609"/>
      <c r="C458" s="101"/>
      <c r="D458" s="237" t="s">
        <v>43</v>
      </c>
      <c r="E458" s="238">
        <v>87.433999999999997</v>
      </c>
      <c r="F458" s="2890">
        <v>65.56</v>
      </c>
      <c r="G458" s="3036" t="s">
        <v>606</v>
      </c>
      <c r="H458" s="3037"/>
      <c r="I458" s="2727"/>
      <c r="J458" s="183" t="s">
        <v>367</v>
      </c>
      <c r="K458" s="636">
        <v>0.96</v>
      </c>
      <c r="L458" s="1154">
        <v>0.96</v>
      </c>
      <c r="M458" s="87"/>
      <c r="N458" s="339"/>
      <c r="Q458" s="2642"/>
      <c r="Z458" s="11"/>
      <c r="AB458" s="910" t="s">
        <v>67</v>
      </c>
      <c r="AC458" s="986"/>
      <c r="AD458" s="1042"/>
      <c r="AE458" s="986"/>
      <c r="AF458" s="1186"/>
      <c r="AG458" s="986"/>
      <c r="AH458" s="989"/>
      <c r="AI458" s="860">
        <f t="shared" si="471"/>
        <v>0</v>
      </c>
      <c r="AJ458" s="985">
        <f t="shared" si="472"/>
        <v>0</v>
      </c>
      <c r="AK458" s="860">
        <f t="shared" si="473"/>
        <v>0</v>
      </c>
      <c r="AL458" s="916">
        <f t="shared" si="474"/>
        <v>0</v>
      </c>
      <c r="AM458" s="873">
        <f t="shared" si="475"/>
        <v>0</v>
      </c>
      <c r="AN458" s="895">
        <f t="shared" si="476"/>
        <v>0</v>
      </c>
      <c r="AQ458" s="96"/>
      <c r="AU458" s="11"/>
      <c r="AV458" s="11"/>
    </row>
    <row r="459" spans="1:48" ht="15.75" thickBot="1">
      <c r="A459" s="98"/>
      <c r="B459" s="2609"/>
      <c r="C459" s="101"/>
      <c r="D459" s="2792" t="s">
        <v>877</v>
      </c>
      <c r="E459" s="1203"/>
      <c r="F459" s="2724"/>
      <c r="G459" s="1190"/>
      <c r="H459" s="1190"/>
      <c r="I459" s="1191"/>
      <c r="J459" s="183" t="s">
        <v>550</v>
      </c>
      <c r="K459" s="636">
        <v>0.2</v>
      </c>
      <c r="L459" s="1154">
        <v>0.2</v>
      </c>
      <c r="M459" s="87"/>
      <c r="N459" s="339"/>
      <c r="Z459" s="37"/>
      <c r="AB459" s="910" t="s">
        <v>68</v>
      </c>
      <c r="AC459" s="925"/>
      <c r="AD459" s="987"/>
      <c r="AE459" s="925"/>
      <c r="AF459" s="988"/>
      <c r="AG459" s="925"/>
      <c r="AH459" s="989"/>
      <c r="AI459" s="860">
        <f t="shared" si="471"/>
        <v>0</v>
      </c>
      <c r="AJ459" s="985">
        <f t="shared" si="472"/>
        <v>0</v>
      </c>
      <c r="AK459" s="860">
        <f t="shared" si="473"/>
        <v>0</v>
      </c>
      <c r="AL459" s="916">
        <f t="shared" si="474"/>
        <v>0</v>
      </c>
      <c r="AM459" s="873">
        <f t="shared" si="475"/>
        <v>0</v>
      </c>
      <c r="AN459" s="895">
        <f t="shared" si="476"/>
        <v>0</v>
      </c>
      <c r="AQ459" s="96"/>
      <c r="AU459" s="11"/>
      <c r="AV459" s="11"/>
    </row>
    <row r="460" spans="1:48" ht="15.75" thickBot="1">
      <c r="A460" s="98"/>
      <c r="B460" s="2609"/>
      <c r="C460" s="101"/>
      <c r="D460" s="1179" t="s">
        <v>88</v>
      </c>
      <c r="E460" s="156" t="s">
        <v>89</v>
      </c>
      <c r="F460" s="2701" t="s">
        <v>90</v>
      </c>
      <c r="G460" s="1152" t="s">
        <v>88</v>
      </c>
      <c r="H460" s="156" t="s">
        <v>89</v>
      </c>
      <c r="I460" s="2701" t="s">
        <v>90</v>
      </c>
      <c r="J460" s="183" t="s">
        <v>362</v>
      </c>
      <c r="K460" s="224">
        <v>9.4</v>
      </c>
      <c r="L460" s="1207"/>
      <c r="M460" s="87"/>
      <c r="N460" s="815" t="s">
        <v>243</v>
      </c>
      <c r="O460" s="816" t="s">
        <v>295</v>
      </c>
      <c r="P460" s="817"/>
      <c r="Q460" s="816" t="s">
        <v>296</v>
      </c>
      <c r="R460" s="817"/>
      <c r="S460" s="816" t="s">
        <v>297</v>
      </c>
      <c r="T460" s="817"/>
      <c r="U460" s="816" t="s">
        <v>298</v>
      </c>
      <c r="V460" s="817"/>
      <c r="W460" s="816" t="s">
        <v>301</v>
      </c>
      <c r="X460" s="817"/>
      <c r="Y460" s="1762" t="s">
        <v>302</v>
      </c>
      <c r="Z460" s="867"/>
      <c r="AB460" s="910" t="s">
        <v>70</v>
      </c>
      <c r="AC460" s="925"/>
      <c r="AD460" s="982"/>
      <c r="AE460" s="925"/>
      <c r="AF460" s="983"/>
      <c r="AG460" s="925"/>
      <c r="AH460" s="984"/>
      <c r="AI460" s="860">
        <f t="shared" si="471"/>
        <v>0</v>
      </c>
      <c r="AJ460" s="985">
        <f t="shared" si="472"/>
        <v>0</v>
      </c>
      <c r="AK460" s="860">
        <f t="shared" si="473"/>
        <v>0</v>
      </c>
      <c r="AL460" s="916">
        <f t="shared" si="474"/>
        <v>0</v>
      </c>
      <c r="AM460" s="873">
        <f t="shared" si="475"/>
        <v>0</v>
      </c>
      <c r="AN460" s="895">
        <f t="shared" si="476"/>
        <v>0</v>
      </c>
      <c r="AQ460" s="96"/>
      <c r="AU460" s="11"/>
      <c r="AV460" s="11"/>
    </row>
    <row r="461" spans="1:48" ht="15.75" thickBot="1">
      <c r="A461" s="98"/>
      <c r="B461" s="2609"/>
      <c r="C461" s="101"/>
      <c r="D461" s="126" t="s">
        <v>598</v>
      </c>
      <c r="E461" s="125">
        <v>26.8</v>
      </c>
      <c r="F461" s="2743">
        <v>25</v>
      </c>
      <c r="G461" s="1205" t="s">
        <v>76</v>
      </c>
      <c r="H461" s="125">
        <v>190</v>
      </c>
      <c r="I461" s="2909">
        <v>190</v>
      </c>
      <c r="J461" s="2699" t="s">
        <v>952</v>
      </c>
      <c r="K461" s="101"/>
      <c r="L461" s="97"/>
      <c r="M461" s="87"/>
      <c r="N461" s="647"/>
      <c r="O461" s="818" t="s">
        <v>89</v>
      </c>
      <c r="P461" s="819" t="s">
        <v>90</v>
      </c>
      <c r="Q461" s="818" t="s">
        <v>89</v>
      </c>
      <c r="R461" s="819" t="s">
        <v>90</v>
      </c>
      <c r="S461" s="818" t="s">
        <v>89</v>
      </c>
      <c r="T461" s="819" t="s">
        <v>90</v>
      </c>
      <c r="U461" s="818" t="s">
        <v>89</v>
      </c>
      <c r="V461" s="819" t="s">
        <v>90</v>
      </c>
      <c r="W461" s="818" t="s">
        <v>89</v>
      </c>
      <c r="X461" s="820" t="s">
        <v>90</v>
      </c>
      <c r="Y461" s="868" t="s">
        <v>89</v>
      </c>
      <c r="Z461" s="869" t="s">
        <v>90</v>
      </c>
      <c r="AB461" s="910" t="s">
        <v>71</v>
      </c>
      <c r="AC461" s="925"/>
      <c r="AD461" s="990"/>
      <c r="AE461" s="925"/>
      <c r="AF461" s="983"/>
      <c r="AG461" s="925"/>
      <c r="AH461" s="984"/>
      <c r="AI461" s="860">
        <f t="shared" si="471"/>
        <v>0</v>
      </c>
      <c r="AJ461" s="985">
        <f t="shared" si="472"/>
        <v>0</v>
      </c>
      <c r="AK461" s="860">
        <f t="shared" si="473"/>
        <v>0</v>
      </c>
      <c r="AL461" s="916">
        <f t="shared" si="474"/>
        <v>0</v>
      </c>
      <c r="AM461" s="873">
        <f t="shared" si="475"/>
        <v>0</v>
      </c>
      <c r="AN461" s="895">
        <f t="shared" si="476"/>
        <v>0</v>
      </c>
      <c r="AQ461" s="96"/>
    </row>
    <row r="462" spans="1:48" ht="15.75" thickBot="1">
      <c r="A462" s="1223" t="s">
        <v>291</v>
      </c>
      <c r="B462" s="1224"/>
      <c r="C462" s="2937">
        <f>SUM(C451:C457)</f>
        <v>540</v>
      </c>
      <c r="D462" s="237" t="s">
        <v>48</v>
      </c>
      <c r="E462" s="238">
        <v>7</v>
      </c>
      <c r="F462" s="2784">
        <v>7</v>
      </c>
      <c r="G462" s="2995"/>
      <c r="H462" s="1212"/>
      <c r="I462" s="2755"/>
      <c r="J462" s="1225" t="s">
        <v>363</v>
      </c>
      <c r="K462" s="2788">
        <v>0.2</v>
      </c>
      <c r="L462" s="2824">
        <v>0.2</v>
      </c>
      <c r="M462" s="87"/>
      <c r="N462" s="1085" t="s">
        <v>117</v>
      </c>
      <c r="O462" s="849">
        <f>C456</f>
        <v>20</v>
      </c>
      <c r="P462" s="1012">
        <f>C456</f>
        <v>20</v>
      </c>
      <c r="Q462" s="849">
        <f>C472</f>
        <v>30</v>
      </c>
      <c r="R462" s="1003">
        <f>C472</f>
        <v>30</v>
      </c>
      <c r="S462" s="849"/>
      <c r="T462" s="1012"/>
      <c r="U462" s="849">
        <f>O462+Q462</f>
        <v>50</v>
      </c>
      <c r="V462" s="1002">
        <f>P462+R462</f>
        <v>50</v>
      </c>
      <c r="W462" s="849">
        <f>Q462+S462</f>
        <v>30</v>
      </c>
      <c r="X462" s="1003">
        <f>R462+T462</f>
        <v>30</v>
      </c>
      <c r="Y462" s="870">
        <f t="shared" ref="Y462:Y498" si="477">O462+Q462+S462</f>
        <v>50</v>
      </c>
      <c r="Z462" s="871">
        <f t="shared" ref="Z462:Z498" si="478">P462+R462+T462</f>
        <v>50</v>
      </c>
      <c r="AB462" s="911" t="s">
        <v>327</v>
      </c>
      <c r="AC462" s="1156"/>
      <c r="AD462" s="1042"/>
      <c r="AE462" s="925">
        <f>H468</f>
        <v>38.619999999999997</v>
      </c>
      <c r="AF462" s="983">
        <f>I468</f>
        <v>38.619999999999997</v>
      </c>
      <c r="AG462" s="925"/>
      <c r="AH462" s="984"/>
      <c r="AI462" s="860">
        <f t="shared" si="471"/>
        <v>38.619999999999997</v>
      </c>
      <c r="AJ462" s="985">
        <f t="shared" si="472"/>
        <v>38.619999999999997</v>
      </c>
      <c r="AK462" s="860">
        <f t="shared" si="473"/>
        <v>38.619999999999997</v>
      </c>
      <c r="AL462" s="916">
        <f t="shared" si="474"/>
        <v>38.619999999999997</v>
      </c>
      <c r="AM462" s="873">
        <f t="shared" si="475"/>
        <v>38.619999999999997</v>
      </c>
      <c r="AN462" s="895">
        <f t="shared" si="476"/>
        <v>38.619999999999997</v>
      </c>
      <c r="AQ462" s="96"/>
    </row>
    <row r="463" spans="1:48" ht="15.75" thickBot="1">
      <c r="A463" s="568"/>
      <c r="B463" s="332" t="s">
        <v>108</v>
      </c>
      <c r="C463" s="223"/>
      <c r="D463" s="3307" t="s">
        <v>941</v>
      </c>
      <c r="E463" s="3074"/>
      <c r="F463" s="3133"/>
      <c r="G463" s="3125" t="s">
        <v>910</v>
      </c>
      <c r="H463" s="2764"/>
      <c r="I463" s="3038"/>
      <c r="J463" s="1667" t="s">
        <v>897</v>
      </c>
      <c r="K463" s="1190"/>
      <c r="L463" s="1191"/>
      <c r="M463" s="87"/>
      <c r="N463" s="872" t="s">
        <v>116</v>
      </c>
      <c r="O463" s="836">
        <f>C455</f>
        <v>50</v>
      </c>
      <c r="P463" s="1013">
        <f>C455</f>
        <v>50</v>
      </c>
      <c r="Q463" s="836">
        <f>C471</f>
        <v>60</v>
      </c>
      <c r="R463" s="1014">
        <f>C471</f>
        <v>60</v>
      </c>
      <c r="S463" s="836">
        <f>C482</f>
        <v>20</v>
      </c>
      <c r="T463" s="1013">
        <f>C482</f>
        <v>20</v>
      </c>
      <c r="U463" s="836">
        <f t="shared" ref="U463:U467" si="479">O463+Q463</f>
        <v>110</v>
      </c>
      <c r="V463" s="1005">
        <f t="shared" ref="V463:V467" si="480">P463+R463</f>
        <v>110</v>
      </c>
      <c r="W463" s="836">
        <f t="shared" ref="W463:W467" si="481">Q463+S463</f>
        <v>80</v>
      </c>
      <c r="X463" s="916">
        <f t="shared" ref="X463:X467" si="482">R463+T463</f>
        <v>80</v>
      </c>
      <c r="Y463" s="873">
        <f t="shared" si="477"/>
        <v>130</v>
      </c>
      <c r="Z463" s="874">
        <f t="shared" si="478"/>
        <v>130</v>
      </c>
      <c r="AB463" s="1070" t="s">
        <v>326</v>
      </c>
      <c r="AC463" s="932"/>
      <c r="AD463" s="991"/>
      <c r="AE463" s="932"/>
      <c r="AF463" s="992"/>
      <c r="AG463" s="932"/>
      <c r="AH463" s="993"/>
      <c r="AI463" s="861">
        <f t="shared" si="471"/>
        <v>0</v>
      </c>
      <c r="AJ463" s="994">
        <f t="shared" si="472"/>
        <v>0</v>
      </c>
      <c r="AK463" s="861">
        <f t="shared" si="473"/>
        <v>0</v>
      </c>
      <c r="AL463" s="825">
        <f t="shared" si="474"/>
        <v>0</v>
      </c>
      <c r="AM463" s="882">
        <f t="shared" si="475"/>
        <v>0</v>
      </c>
      <c r="AN463" s="896">
        <f t="shared" si="476"/>
        <v>0</v>
      </c>
      <c r="AQ463" s="96"/>
    </row>
    <row r="464" spans="1:48" ht="15.75" thickBot="1">
      <c r="A464" s="1673" t="s">
        <v>490</v>
      </c>
      <c r="B464" s="1442" t="s">
        <v>897</v>
      </c>
      <c r="C464" s="1554">
        <v>60</v>
      </c>
      <c r="D464" s="3308" t="s">
        <v>940</v>
      </c>
      <c r="E464" s="3134"/>
      <c r="F464" s="3135"/>
      <c r="G464" s="3039" t="s">
        <v>88</v>
      </c>
      <c r="H464" s="2767" t="s">
        <v>89</v>
      </c>
      <c r="I464" s="2768" t="s">
        <v>90</v>
      </c>
      <c r="J464" s="1179" t="s">
        <v>88</v>
      </c>
      <c r="K464" s="156" t="s">
        <v>89</v>
      </c>
      <c r="L464" s="2701" t="s">
        <v>90</v>
      </c>
      <c r="M464" s="87"/>
      <c r="N464" s="872" t="s">
        <v>74</v>
      </c>
      <c r="O464" s="836">
        <f>E456</f>
        <v>2.4900000000000002</v>
      </c>
      <c r="P464" s="1107">
        <f>F456</f>
        <v>2.4900000000000002</v>
      </c>
      <c r="Q464" s="836"/>
      <c r="R464" s="1005"/>
      <c r="S464" s="836"/>
      <c r="T464" s="1024"/>
      <c r="U464" s="836">
        <f t="shared" si="479"/>
        <v>2.4900000000000002</v>
      </c>
      <c r="V464" s="1005">
        <f t="shared" si="480"/>
        <v>2.4900000000000002</v>
      </c>
      <c r="W464" s="836">
        <f t="shared" si="481"/>
        <v>0</v>
      </c>
      <c r="X464" s="916">
        <f t="shared" si="482"/>
        <v>0</v>
      </c>
      <c r="Y464" s="873">
        <f t="shared" si="477"/>
        <v>2.4900000000000002</v>
      </c>
      <c r="Z464" s="874">
        <f t="shared" si="478"/>
        <v>2.4900000000000002</v>
      </c>
      <c r="AB464" s="912" t="s">
        <v>312</v>
      </c>
      <c r="AC464" s="995">
        <f t="shared" ref="AC464:AG464" si="483">SUM(AC456:AC463)</f>
        <v>0</v>
      </c>
      <c r="AD464" s="996">
        <f t="shared" si="483"/>
        <v>0</v>
      </c>
      <c r="AE464" s="997">
        <f t="shared" si="483"/>
        <v>38.619999999999997</v>
      </c>
      <c r="AF464" s="914">
        <f t="shared" si="483"/>
        <v>38.619999999999997</v>
      </c>
      <c r="AG464" s="995">
        <f t="shared" si="483"/>
        <v>0</v>
      </c>
      <c r="AH464" s="998">
        <f>SUM(AH456:AH463)</f>
        <v>0</v>
      </c>
      <c r="AI464" s="913">
        <f t="shared" si="471"/>
        <v>38.619999999999997</v>
      </c>
      <c r="AJ464" s="999">
        <f t="shared" si="472"/>
        <v>38.619999999999997</v>
      </c>
      <c r="AK464" s="913">
        <f t="shared" si="473"/>
        <v>38.619999999999997</v>
      </c>
      <c r="AL464" s="1000">
        <f t="shared" si="474"/>
        <v>38.619999999999997</v>
      </c>
      <c r="AM464" s="913">
        <f t="shared" si="475"/>
        <v>38.619999999999997</v>
      </c>
      <c r="AN464" s="914">
        <f t="shared" si="476"/>
        <v>38.619999999999997</v>
      </c>
      <c r="AQ464" s="122"/>
    </row>
    <row r="465" spans="1:43" ht="15.75" thickBot="1">
      <c r="A465" s="1553" t="s">
        <v>939</v>
      </c>
      <c r="B465" s="3360" t="s">
        <v>941</v>
      </c>
      <c r="C465" s="1554">
        <v>200</v>
      </c>
      <c r="D465" s="2795" t="s">
        <v>88</v>
      </c>
      <c r="E465" s="2726" t="s">
        <v>89</v>
      </c>
      <c r="F465" s="2727" t="s">
        <v>90</v>
      </c>
      <c r="G465" s="2983" t="s">
        <v>862</v>
      </c>
      <c r="H465" s="125">
        <v>50.51</v>
      </c>
      <c r="I465" s="1153">
        <v>45</v>
      </c>
      <c r="J465" s="1638" t="s">
        <v>496</v>
      </c>
      <c r="K465" s="2191">
        <v>67.8</v>
      </c>
      <c r="L465" s="2192">
        <v>60</v>
      </c>
      <c r="M465" s="87"/>
      <c r="N465" s="875" t="s">
        <v>303</v>
      </c>
      <c r="O465" s="837">
        <f t="shared" ref="O465:T465" si="484">AC464</f>
        <v>0</v>
      </c>
      <c r="P465" s="1043">
        <f t="shared" si="484"/>
        <v>0</v>
      </c>
      <c r="Q465" s="837">
        <f t="shared" si="484"/>
        <v>38.619999999999997</v>
      </c>
      <c r="R465" s="1017">
        <f t="shared" si="484"/>
        <v>38.619999999999997</v>
      </c>
      <c r="S465" s="837">
        <f t="shared" si="484"/>
        <v>0</v>
      </c>
      <c r="T465" s="1018">
        <f t="shared" si="484"/>
        <v>0</v>
      </c>
      <c r="U465" s="837">
        <f t="shared" si="479"/>
        <v>38.619999999999997</v>
      </c>
      <c r="V465" s="877">
        <f t="shared" si="480"/>
        <v>38.619999999999997</v>
      </c>
      <c r="W465" s="837">
        <f t="shared" si="481"/>
        <v>38.619999999999997</v>
      </c>
      <c r="X465" s="1017">
        <f t="shared" si="482"/>
        <v>38.619999999999997</v>
      </c>
      <c r="Y465" s="876">
        <f t="shared" si="477"/>
        <v>38.619999999999997</v>
      </c>
      <c r="Z465" s="877">
        <f t="shared" si="478"/>
        <v>38.619999999999997</v>
      </c>
      <c r="AB465" s="1330" t="s">
        <v>409</v>
      </c>
      <c r="AC465" s="857"/>
      <c r="AD465" s="1077"/>
      <c r="AE465" s="859"/>
      <c r="AF465" s="1001"/>
      <c r="AG465" s="862"/>
      <c r="AH465" s="1074"/>
      <c r="AI465" s="862">
        <f t="shared" si="471"/>
        <v>0</v>
      </c>
      <c r="AJ465" s="1002">
        <f t="shared" si="472"/>
        <v>0</v>
      </c>
      <c r="AK465" s="862">
        <f t="shared" si="473"/>
        <v>0</v>
      </c>
      <c r="AL465" s="1003">
        <f t="shared" si="474"/>
        <v>0</v>
      </c>
      <c r="AM465" s="1071">
        <f t="shared" si="475"/>
        <v>0</v>
      </c>
      <c r="AN465" s="1082">
        <f t="shared" si="476"/>
        <v>0</v>
      </c>
      <c r="AQ465" s="101"/>
    </row>
    <row r="466" spans="1:43" ht="15.75" thickBot="1">
      <c r="A466" s="525"/>
      <c r="B466" s="3361" t="s">
        <v>940</v>
      </c>
      <c r="C466" s="1647"/>
      <c r="D466" s="3130" t="s">
        <v>942</v>
      </c>
      <c r="E466" s="125">
        <v>18.173999999999999</v>
      </c>
      <c r="F466" s="2909">
        <v>15</v>
      </c>
      <c r="G466" s="3126" t="s">
        <v>931</v>
      </c>
      <c r="H466" s="3115"/>
      <c r="I466" s="3116"/>
      <c r="J466" s="2773" t="s">
        <v>724</v>
      </c>
      <c r="K466" s="1190"/>
      <c r="L466" s="1191"/>
      <c r="M466" s="87"/>
      <c r="N466" s="872" t="s">
        <v>93</v>
      </c>
      <c r="O466" s="836"/>
      <c r="P466" s="829"/>
      <c r="Q466" s="1105">
        <f>E470</f>
        <v>12</v>
      </c>
      <c r="R466" s="1028">
        <f>F470</f>
        <v>12</v>
      </c>
      <c r="S466" s="836"/>
      <c r="T466" s="1019"/>
      <c r="U466" s="836">
        <f t="shared" si="479"/>
        <v>12</v>
      </c>
      <c r="V466" s="1005">
        <f t="shared" si="480"/>
        <v>12</v>
      </c>
      <c r="W466" s="836">
        <f t="shared" si="481"/>
        <v>12</v>
      </c>
      <c r="X466" s="916">
        <f t="shared" si="482"/>
        <v>12</v>
      </c>
      <c r="Y466" s="873">
        <f t="shared" si="477"/>
        <v>12</v>
      </c>
      <c r="Z466" s="874">
        <f t="shared" si="478"/>
        <v>12</v>
      </c>
      <c r="AB466" s="890" t="s">
        <v>324</v>
      </c>
      <c r="AC466" s="807"/>
      <c r="AD466" s="2185"/>
      <c r="AE466" s="860"/>
      <c r="AF466" s="1004"/>
      <c r="AG466" s="860"/>
      <c r="AH466" s="1075"/>
      <c r="AI466" s="860">
        <f t="shared" ref="AI466:AL469" si="485">AC466+AE466</f>
        <v>0</v>
      </c>
      <c r="AJ466" s="1005">
        <f t="shared" si="485"/>
        <v>0</v>
      </c>
      <c r="AK466" s="860">
        <f t="shared" si="485"/>
        <v>0</v>
      </c>
      <c r="AL466" s="916">
        <f t="shared" si="485"/>
        <v>0</v>
      </c>
      <c r="AM466" s="1071">
        <f t="shared" si="475"/>
        <v>0</v>
      </c>
      <c r="AN466" s="1082">
        <f t="shared" si="476"/>
        <v>0</v>
      </c>
      <c r="AQ466" s="106"/>
    </row>
    <row r="467" spans="1:43" ht="15.75" thickBot="1">
      <c r="A467" s="2809" t="s">
        <v>911</v>
      </c>
      <c r="B467" s="3362" t="s">
        <v>910</v>
      </c>
      <c r="C467" s="1556">
        <v>155</v>
      </c>
      <c r="D467" s="3131" t="s">
        <v>943</v>
      </c>
      <c r="E467" s="11"/>
      <c r="F467" s="68"/>
      <c r="G467" s="1236" t="s">
        <v>77</v>
      </c>
      <c r="H467" s="238">
        <v>4.95</v>
      </c>
      <c r="I467" s="244">
        <v>4.95</v>
      </c>
      <c r="J467" s="2795" t="s">
        <v>88</v>
      </c>
      <c r="K467" s="2726" t="s">
        <v>89</v>
      </c>
      <c r="L467" s="2727" t="s">
        <v>90</v>
      </c>
      <c r="M467" s="87"/>
      <c r="N467" s="408" t="s">
        <v>43</v>
      </c>
      <c r="O467" s="836">
        <f>E458</f>
        <v>87.433999999999997</v>
      </c>
      <c r="P467" s="829">
        <f>F458</f>
        <v>65.56</v>
      </c>
      <c r="Q467" s="1105">
        <f>E468</f>
        <v>26.768999999999998</v>
      </c>
      <c r="R467" s="1028">
        <f>F468</f>
        <v>20</v>
      </c>
      <c r="S467" s="836">
        <f>E480</f>
        <v>148.80000000000001</v>
      </c>
      <c r="T467" s="1019">
        <f>F480</f>
        <v>111.6</v>
      </c>
      <c r="U467" s="836">
        <f t="shared" si="479"/>
        <v>114.203</v>
      </c>
      <c r="V467" s="1005">
        <f t="shared" si="480"/>
        <v>85.56</v>
      </c>
      <c r="W467" s="836">
        <f t="shared" si="481"/>
        <v>175.56900000000002</v>
      </c>
      <c r="X467" s="916">
        <f t="shared" si="482"/>
        <v>131.6</v>
      </c>
      <c r="Y467" s="873">
        <f t="shared" si="477"/>
        <v>263.00300000000004</v>
      </c>
      <c r="Z467" s="874">
        <f t="shared" si="478"/>
        <v>197.16</v>
      </c>
      <c r="AB467" s="889" t="s">
        <v>229</v>
      </c>
      <c r="AC467" s="711"/>
      <c r="AD467" s="1078"/>
      <c r="AE467" s="860"/>
      <c r="AF467" s="1004"/>
      <c r="AG467" s="860"/>
      <c r="AH467" s="1075"/>
      <c r="AI467" s="860">
        <f t="shared" si="485"/>
        <v>0</v>
      </c>
      <c r="AJ467" s="1005">
        <f t="shared" si="485"/>
        <v>0</v>
      </c>
      <c r="AK467" s="860">
        <f t="shared" si="485"/>
        <v>0</v>
      </c>
      <c r="AL467" s="916">
        <f t="shared" si="485"/>
        <v>0</v>
      </c>
      <c r="AM467" s="1071">
        <f t="shared" si="475"/>
        <v>0</v>
      </c>
      <c r="AN467" s="1082">
        <f t="shared" si="476"/>
        <v>0</v>
      </c>
      <c r="AQ467" s="106"/>
    </row>
    <row r="468" spans="1:43">
      <c r="A468" s="2849" t="s">
        <v>464</v>
      </c>
      <c r="B468" s="240" t="s">
        <v>724</v>
      </c>
      <c r="C468" s="164">
        <v>190</v>
      </c>
      <c r="D468" s="183" t="s">
        <v>43</v>
      </c>
      <c r="E468" s="250">
        <v>26.768999999999998</v>
      </c>
      <c r="F468" s="2785">
        <v>20</v>
      </c>
      <c r="G468" s="2715" t="s">
        <v>716</v>
      </c>
      <c r="H468" s="225">
        <v>38.619999999999997</v>
      </c>
      <c r="I468" s="2785">
        <v>38.619999999999997</v>
      </c>
      <c r="J468" s="126" t="s">
        <v>83</v>
      </c>
      <c r="K468" s="125">
        <v>1.75</v>
      </c>
      <c r="L468" s="1153">
        <v>1.75</v>
      </c>
      <c r="M468" s="87"/>
      <c r="N468" s="1396" t="s">
        <v>415</v>
      </c>
      <c r="O468" s="838">
        <f t="shared" ref="O468:T468" si="486">AC479</f>
        <v>122.63200000000001</v>
      </c>
      <c r="P468" s="1020">
        <f t="shared" si="486"/>
        <v>96.4</v>
      </c>
      <c r="Q468" s="1398">
        <f t="shared" si="486"/>
        <v>107.53</v>
      </c>
      <c r="R468" s="1399">
        <f t="shared" si="486"/>
        <v>92.509999999999991</v>
      </c>
      <c r="S468" s="838">
        <f t="shared" si="486"/>
        <v>51.6</v>
      </c>
      <c r="T468" s="1022">
        <f t="shared" si="486"/>
        <v>42</v>
      </c>
      <c r="U468" s="1398">
        <f t="shared" ref="U468:X470" si="487">O468+Q468</f>
        <v>230.16200000000001</v>
      </c>
      <c r="V468" s="879">
        <f t="shared" si="487"/>
        <v>188.91</v>
      </c>
      <c r="W468" s="1398">
        <f t="shared" si="487"/>
        <v>159.13</v>
      </c>
      <c r="X468" s="1399">
        <f t="shared" si="487"/>
        <v>134.51</v>
      </c>
      <c r="Y468" s="1400">
        <f t="shared" si="477"/>
        <v>281.762</v>
      </c>
      <c r="Z468" s="879">
        <f t="shared" si="478"/>
        <v>230.91</v>
      </c>
      <c r="AB468" s="891" t="s">
        <v>605</v>
      </c>
      <c r="AC468" s="711">
        <f>E457</f>
        <v>26.358000000000001</v>
      </c>
      <c r="AD468" s="1097">
        <f>F457</f>
        <v>18</v>
      </c>
      <c r="AE468" s="860"/>
      <c r="AF468" s="1004"/>
      <c r="AG468" s="861"/>
      <c r="AH468" s="1076"/>
      <c r="AI468" s="861">
        <f t="shared" si="485"/>
        <v>26.358000000000001</v>
      </c>
      <c r="AJ468" s="1007">
        <f t="shared" si="485"/>
        <v>18</v>
      </c>
      <c r="AK468" s="861">
        <f t="shared" si="485"/>
        <v>0</v>
      </c>
      <c r="AL468" s="825">
        <f t="shared" si="485"/>
        <v>0</v>
      </c>
      <c r="AM468" s="1071">
        <f t="shared" si="475"/>
        <v>26.358000000000001</v>
      </c>
      <c r="AN468" s="1082">
        <f t="shared" si="476"/>
        <v>18</v>
      </c>
      <c r="AQ468" s="205"/>
    </row>
    <row r="469" spans="1:43">
      <c r="A469" s="2221" t="s">
        <v>9</v>
      </c>
      <c r="B469" s="1442" t="s">
        <v>722</v>
      </c>
      <c r="C469" s="1786">
        <v>15</v>
      </c>
      <c r="D469" s="237" t="s">
        <v>513</v>
      </c>
      <c r="E469" s="238">
        <v>10</v>
      </c>
      <c r="F469" s="1154">
        <v>8</v>
      </c>
      <c r="G469" s="2715" t="s">
        <v>77</v>
      </c>
      <c r="H469" s="3041">
        <v>3.32</v>
      </c>
      <c r="I469" s="3042">
        <v>3.32</v>
      </c>
      <c r="J469" s="237" t="s">
        <v>362</v>
      </c>
      <c r="K469" s="224">
        <v>66</v>
      </c>
      <c r="L469" s="226">
        <v>66</v>
      </c>
      <c r="M469" s="87"/>
      <c r="N469" s="1397" t="s">
        <v>416</v>
      </c>
      <c r="O469" s="838">
        <f t="shared" ref="O469:T469" si="488">AC485</f>
        <v>55.4</v>
      </c>
      <c r="P469" s="1020">
        <f t="shared" si="488"/>
        <v>52.36</v>
      </c>
      <c r="Q469" s="838">
        <f t="shared" si="488"/>
        <v>4.95</v>
      </c>
      <c r="R469" s="1021">
        <f t="shared" si="488"/>
        <v>4.95</v>
      </c>
      <c r="S469" s="838">
        <f t="shared" si="488"/>
        <v>0</v>
      </c>
      <c r="T469" s="1022">
        <f t="shared" si="488"/>
        <v>0</v>
      </c>
      <c r="U469" s="838">
        <f t="shared" si="487"/>
        <v>60.35</v>
      </c>
      <c r="V469" s="879">
        <f t="shared" si="487"/>
        <v>57.31</v>
      </c>
      <c r="W469" s="838">
        <f t="shared" si="487"/>
        <v>4.95</v>
      </c>
      <c r="X469" s="1021">
        <f t="shared" si="487"/>
        <v>4.95</v>
      </c>
      <c r="Y469" s="1400">
        <f t="shared" si="477"/>
        <v>60.35</v>
      </c>
      <c r="Z469" s="879">
        <f t="shared" si="478"/>
        <v>57.31</v>
      </c>
      <c r="AB469" s="891" t="s">
        <v>60</v>
      </c>
      <c r="AC469" s="857"/>
      <c r="AD469" s="1318"/>
      <c r="AE469" s="859"/>
      <c r="AF469" s="1001"/>
      <c r="AG469" s="860"/>
      <c r="AH469" s="1075"/>
      <c r="AI469" s="860">
        <f t="shared" si="485"/>
        <v>0</v>
      </c>
      <c r="AJ469" s="1005">
        <f t="shared" si="485"/>
        <v>0</v>
      </c>
      <c r="AK469" s="860">
        <f t="shared" si="485"/>
        <v>0</v>
      </c>
      <c r="AL469" s="916">
        <f t="shared" si="485"/>
        <v>0</v>
      </c>
      <c r="AM469" s="1071">
        <f t="shared" si="475"/>
        <v>0</v>
      </c>
      <c r="AN469" s="1082">
        <f t="shared" si="476"/>
        <v>0</v>
      </c>
      <c r="AQ469" s="205"/>
    </row>
    <row r="470" spans="1:43">
      <c r="A470" s="98"/>
      <c r="B470" s="1440" t="s">
        <v>1024</v>
      </c>
      <c r="C470" s="97"/>
      <c r="D470" s="183" t="s">
        <v>944</v>
      </c>
      <c r="E470" s="1660">
        <v>12</v>
      </c>
      <c r="F470" s="226">
        <v>12</v>
      </c>
      <c r="G470" s="2715" t="s">
        <v>133</v>
      </c>
      <c r="H470" s="3041">
        <v>9.24</v>
      </c>
      <c r="I470" s="3042">
        <v>7.76</v>
      </c>
      <c r="J470" s="3040" t="s">
        <v>878</v>
      </c>
      <c r="K470" s="101"/>
      <c r="L470" s="97"/>
      <c r="M470" s="87"/>
      <c r="N470" s="872" t="s">
        <v>66</v>
      </c>
      <c r="O470" s="1134">
        <f t="shared" ref="O470:T470" si="489">AC493</f>
        <v>0</v>
      </c>
      <c r="P470" s="1167">
        <f t="shared" si="489"/>
        <v>0</v>
      </c>
      <c r="Q470" s="839">
        <f t="shared" si="489"/>
        <v>119.175</v>
      </c>
      <c r="R470" s="916">
        <f t="shared" si="489"/>
        <v>105</v>
      </c>
      <c r="S470" s="839">
        <f t="shared" si="489"/>
        <v>0</v>
      </c>
      <c r="T470" s="1019">
        <f t="shared" si="489"/>
        <v>0</v>
      </c>
      <c r="U470" s="839">
        <f t="shared" si="487"/>
        <v>119.175</v>
      </c>
      <c r="V470" s="1005">
        <f t="shared" si="487"/>
        <v>105</v>
      </c>
      <c r="W470" s="839">
        <f t="shared" si="487"/>
        <v>119.175</v>
      </c>
      <c r="X470" s="916">
        <f t="shared" si="487"/>
        <v>105</v>
      </c>
      <c r="Y470" s="894">
        <f t="shared" si="477"/>
        <v>119.175</v>
      </c>
      <c r="Z470" s="874">
        <f t="shared" si="478"/>
        <v>105</v>
      </c>
      <c r="AB470" s="1173" t="s">
        <v>364</v>
      </c>
      <c r="AC470" s="711"/>
      <c r="AD470" s="1317"/>
      <c r="AE470" s="860"/>
      <c r="AF470" s="1004"/>
      <c r="AG470" s="860"/>
      <c r="AH470" s="1075"/>
      <c r="AI470" s="860">
        <f t="shared" ref="AI470:AI471" si="490">AC470+AE470</f>
        <v>0</v>
      </c>
      <c r="AJ470" s="1005">
        <f t="shared" ref="AJ470:AJ471" si="491">AD470+AF470</f>
        <v>0</v>
      </c>
      <c r="AK470" s="860">
        <f t="shared" ref="AK470:AK471" si="492">AE470+AG470</f>
        <v>0</v>
      </c>
      <c r="AL470" s="916">
        <f t="shared" ref="AL470:AL471" si="493">AF470+AH470</f>
        <v>0</v>
      </c>
      <c r="AM470" s="1071">
        <f t="shared" si="475"/>
        <v>0</v>
      </c>
      <c r="AN470" s="1082">
        <f t="shared" si="476"/>
        <v>0</v>
      </c>
      <c r="AQ470" s="99"/>
    </row>
    <row r="471" spans="1:43">
      <c r="A471" s="2221" t="s">
        <v>9</v>
      </c>
      <c r="B471" s="2582" t="s">
        <v>10</v>
      </c>
      <c r="C471" s="229">
        <v>60</v>
      </c>
      <c r="D471" s="183" t="s">
        <v>133</v>
      </c>
      <c r="E471" s="224">
        <v>9.6</v>
      </c>
      <c r="F471" s="1207">
        <v>8</v>
      </c>
      <c r="G471" s="2715" t="s">
        <v>513</v>
      </c>
      <c r="H471" s="224">
        <v>10.89</v>
      </c>
      <c r="I471" s="1207">
        <v>8.75</v>
      </c>
      <c r="J471" s="2603" t="s">
        <v>367</v>
      </c>
      <c r="K471" s="3235">
        <v>6.3</v>
      </c>
      <c r="L471" s="244">
        <v>6.3</v>
      </c>
      <c r="M471" s="87"/>
      <c r="N471" s="880" t="s">
        <v>92</v>
      </c>
      <c r="O471" s="839">
        <f t="shared" ref="O471:T471" si="494">AC497</f>
        <v>26.8</v>
      </c>
      <c r="P471" s="829">
        <f t="shared" si="494"/>
        <v>25</v>
      </c>
      <c r="Q471" s="839">
        <f t="shared" si="494"/>
        <v>0</v>
      </c>
      <c r="R471" s="1005">
        <f>AF497</f>
        <v>0</v>
      </c>
      <c r="S471" s="839">
        <f t="shared" si="494"/>
        <v>0</v>
      </c>
      <c r="T471" s="1019">
        <f t="shared" si="494"/>
        <v>0</v>
      </c>
      <c r="U471" s="836">
        <f t="shared" ref="U471:U493" si="495">O471+Q471</f>
        <v>26.8</v>
      </c>
      <c r="V471" s="1005">
        <f t="shared" ref="V471:V498" si="496">P471+R471</f>
        <v>25</v>
      </c>
      <c r="W471" s="836">
        <f t="shared" ref="W471:W496" si="497">Q471+S471</f>
        <v>0</v>
      </c>
      <c r="X471" s="916">
        <f t="shared" ref="X471:X498" si="498">R471+T471</f>
        <v>0</v>
      </c>
      <c r="Y471" s="873">
        <f t="shared" si="477"/>
        <v>26.8</v>
      </c>
      <c r="Z471" s="874">
        <f t="shared" si="478"/>
        <v>25</v>
      </c>
      <c r="AB471" s="890" t="s">
        <v>438</v>
      </c>
      <c r="AC471" s="711">
        <f>H455</f>
        <v>1.304</v>
      </c>
      <c r="AD471" s="1096">
        <f>I455</f>
        <v>0.98</v>
      </c>
      <c r="AE471" s="860"/>
      <c r="AF471" s="1004"/>
      <c r="AG471" s="860"/>
      <c r="AH471" s="1075"/>
      <c r="AI471" s="860">
        <f t="shared" si="490"/>
        <v>1.304</v>
      </c>
      <c r="AJ471" s="1005">
        <f t="shared" si="491"/>
        <v>0.98</v>
      </c>
      <c r="AK471" s="860">
        <f t="shared" si="492"/>
        <v>0</v>
      </c>
      <c r="AL471" s="916">
        <f t="shared" si="493"/>
        <v>0</v>
      </c>
      <c r="AM471" s="1071">
        <f t="shared" si="475"/>
        <v>1.304</v>
      </c>
      <c r="AN471" s="1082">
        <f t="shared" si="476"/>
        <v>0.98</v>
      </c>
      <c r="AQ471" s="106"/>
    </row>
    <row r="472" spans="1:43">
      <c r="A472" s="2897" t="s">
        <v>9</v>
      </c>
      <c r="B472" s="2180" t="s">
        <v>317</v>
      </c>
      <c r="C472" s="229">
        <v>30</v>
      </c>
      <c r="D472" s="183" t="s">
        <v>77</v>
      </c>
      <c r="E472" s="2745">
        <v>4</v>
      </c>
      <c r="F472" s="2746">
        <v>4</v>
      </c>
      <c r="G472" s="2715" t="s">
        <v>385</v>
      </c>
      <c r="H472" s="224">
        <v>4.95</v>
      </c>
      <c r="I472" s="1219">
        <v>4.95</v>
      </c>
      <c r="J472" s="183" t="s">
        <v>75</v>
      </c>
      <c r="K472" s="224">
        <v>137.15</v>
      </c>
      <c r="L472" s="226">
        <v>130</v>
      </c>
      <c r="M472" s="87"/>
      <c r="N472" s="872" t="s">
        <v>115</v>
      </c>
      <c r="O472" s="836"/>
      <c r="P472" s="829"/>
      <c r="Q472" s="836"/>
      <c r="R472" s="916"/>
      <c r="S472" s="836"/>
      <c r="T472" s="1019"/>
      <c r="U472" s="836">
        <f t="shared" si="495"/>
        <v>0</v>
      </c>
      <c r="V472" s="1005">
        <f t="shared" si="496"/>
        <v>0</v>
      </c>
      <c r="W472" s="836">
        <f t="shared" si="497"/>
        <v>0</v>
      </c>
      <c r="X472" s="916">
        <f t="shared" si="498"/>
        <v>0</v>
      </c>
      <c r="Y472" s="873">
        <f t="shared" si="477"/>
        <v>0</v>
      </c>
      <c r="Z472" s="874">
        <f t="shared" si="478"/>
        <v>0</v>
      </c>
      <c r="AB472" s="891" t="s">
        <v>109</v>
      </c>
      <c r="AC472" s="711"/>
      <c r="AD472" s="1096"/>
      <c r="AE472" s="860"/>
      <c r="AF472" s="1004"/>
      <c r="AG472" s="860"/>
      <c r="AH472" s="3121"/>
      <c r="AI472" s="860">
        <f t="shared" ref="AI472:AI487" si="499">AC472+AE472</f>
        <v>0</v>
      </c>
      <c r="AJ472" s="1005">
        <f t="shared" ref="AJ472:AJ487" si="500">AD472+AF472</f>
        <v>0</v>
      </c>
      <c r="AK472" s="860">
        <f t="shared" ref="AK472:AK487" si="501">AE472+AG472</f>
        <v>0</v>
      </c>
      <c r="AL472" s="916">
        <f t="shared" ref="AL472:AL487" si="502">AF472+AH472</f>
        <v>0</v>
      </c>
      <c r="AM472" s="1071">
        <f t="shared" si="475"/>
        <v>0</v>
      </c>
      <c r="AN472" s="1082">
        <f t="shared" si="476"/>
        <v>0</v>
      </c>
      <c r="AQ472" s="205"/>
    </row>
    <row r="473" spans="1:43">
      <c r="A473" s="2758" t="s">
        <v>373</v>
      </c>
      <c r="B473" s="240" t="s">
        <v>1002</v>
      </c>
      <c r="C473" s="229">
        <v>105</v>
      </c>
      <c r="D473" s="237" t="s">
        <v>76</v>
      </c>
      <c r="E473" s="238">
        <v>150</v>
      </c>
      <c r="F473" s="244">
        <v>150</v>
      </c>
      <c r="G473" s="3105" t="s">
        <v>363</v>
      </c>
      <c r="H473" s="224">
        <v>0.3</v>
      </c>
      <c r="I473" s="226">
        <v>0.3</v>
      </c>
      <c r="J473" s="183" t="s">
        <v>362</v>
      </c>
      <c r="K473" s="224">
        <v>10</v>
      </c>
      <c r="L473" s="226">
        <v>10</v>
      </c>
      <c r="M473" s="87"/>
      <c r="N473" s="408" t="s">
        <v>315</v>
      </c>
      <c r="O473" s="836">
        <f t="shared" ref="O473:T473" si="503">AC500</f>
        <v>78.650999999999996</v>
      </c>
      <c r="P473" s="829">
        <f t="shared" si="503"/>
        <v>68</v>
      </c>
      <c r="Q473" s="836">
        <f t="shared" si="503"/>
        <v>0</v>
      </c>
      <c r="R473" s="916">
        <f t="shared" si="503"/>
        <v>0</v>
      </c>
      <c r="S473" s="836">
        <f t="shared" si="503"/>
        <v>0</v>
      </c>
      <c r="T473" s="1019">
        <f t="shared" si="503"/>
        <v>0</v>
      </c>
      <c r="U473" s="836">
        <f t="shared" si="495"/>
        <v>78.650999999999996</v>
      </c>
      <c r="V473" s="1005">
        <f t="shared" si="496"/>
        <v>68</v>
      </c>
      <c r="W473" s="836">
        <f t="shared" si="497"/>
        <v>0</v>
      </c>
      <c r="X473" s="916">
        <f t="shared" si="498"/>
        <v>0</v>
      </c>
      <c r="Y473" s="873">
        <f t="shared" si="477"/>
        <v>78.650999999999996</v>
      </c>
      <c r="Z473" s="874">
        <f t="shared" si="478"/>
        <v>68</v>
      </c>
      <c r="AB473" s="891" t="s">
        <v>79</v>
      </c>
      <c r="AC473" s="711">
        <f>E454+K452</f>
        <v>32.57</v>
      </c>
      <c r="AD473" s="1098">
        <f>F454+L452</f>
        <v>27.82</v>
      </c>
      <c r="AE473" s="860">
        <f>E471+H470</f>
        <v>18.84</v>
      </c>
      <c r="AF473" s="1004">
        <f>F471+I470</f>
        <v>15.76</v>
      </c>
      <c r="AG473" s="860">
        <f>E483</f>
        <v>28.8</v>
      </c>
      <c r="AH473" s="3121">
        <f>F483</f>
        <v>24</v>
      </c>
      <c r="AI473" s="860">
        <f t="shared" si="499"/>
        <v>51.41</v>
      </c>
      <c r="AJ473" s="1005">
        <f t="shared" si="500"/>
        <v>43.58</v>
      </c>
      <c r="AK473" s="860">
        <f t="shared" si="501"/>
        <v>47.64</v>
      </c>
      <c r="AL473" s="916">
        <f t="shared" si="502"/>
        <v>39.76</v>
      </c>
      <c r="AM473" s="1071">
        <f t="shared" si="475"/>
        <v>80.209999999999994</v>
      </c>
      <c r="AN473" s="1082">
        <f t="shared" si="476"/>
        <v>67.58</v>
      </c>
      <c r="AQ473" s="205"/>
    </row>
    <row r="474" spans="1:43" ht="15.75" thickBot="1">
      <c r="A474" s="98"/>
      <c r="B474" s="3222"/>
      <c r="C474" s="97"/>
      <c r="D474" s="2697" t="s">
        <v>363</v>
      </c>
      <c r="E474" s="224">
        <v>0.4</v>
      </c>
      <c r="F474" s="1219">
        <v>0.4</v>
      </c>
      <c r="G474" s="1236" t="s">
        <v>76</v>
      </c>
      <c r="H474" s="238">
        <v>107.25</v>
      </c>
      <c r="I474" s="244">
        <v>107.25</v>
      </c>
      <c r="J474" s="3006"/>
      <c r="K474" s="1656"/>
      <c r="L474" s="2400"/>
      <c r="M474" s="87"/>
      <c r="N474" s="872" t="s">
        <v>316</v>
      </c>
      <c r="O474" s="836">
        <f t="shared" ref="O474:T474" si="504">AC504</f>
        <v>0</v>
      </c>
      <c r="P474" s="1023">
        <f t="shared" si="504"/>
        <v>0</v>
      </c>
      <c r="Q474" s="836">
        <f>AE504</f>
        <v>50.51</v>
      </c>
      <c r="R474" s="1005">
        <f t="shared" si="504"/>
        <v>45</v>
      </c>
      <c r="S474" s="836">
        <f t="shared" si="504"/>
        <v>0</v>
      </c>
      <c r="T474" s="1024">
        <f t="shared" si="504"/>
        <v>0</v>
      </c>
      <c r="U474" s="836">
        <f t="shared" si="495"/>
        <v>50.51</v>
      </c>
      <c r="V474" s="1005">
        <f t="shared" si="496"/>
        <v>45</v>
      </c>
      <c r="W474" s="836">
        <f t="shared" si="497"/>
        <v>50.51</v>
      </c>
      <c r="X474" s="916">
        <f t="shared" si="498"/>
        <v>45</v>
      </c>
      <c r="Y474" s="873">
        <f t="shared" si="477"/>
        <v>50.51</v>
      </c>
      <c r="Z474" s="874">
        <f t="shared" si="478"/>
        <v>45</v>
      </c>
      <c r="AB474" s="891" t="s">
        <v>64</v>
      </c>
      <c r="AC474" s="711"/>
      <c r="AD474" s="1098"/>
      <c r="AE474" s="860">
        <f>E469+H471</f>
        <v>20.89</v>
      </c>
      <c r="AF474" s="1004">
        <f>F469+I471</f>
        <v>16.75</v>
      </c>
      <c r="AG474" s="860">
        <f>E484</f>
        <v>22.8</v>
      </c>
      <c r="AH474" s="3121">
        <f>F484</f>
        <v>18</v>
      </c>
      <c r="AI474" s="860">
        <f t="shared" si="499"/>
        <v>20.89</v>
      </c>
      <c r="AJ474" s="1005">
        <f t="shared" si="500"/>
        <v>16.75</v>
      </c>
      <c r="AK474" s="860">
        <f t="shared" si="501"/>
        <v>43.69</v>
      </c>
      <c r="AL474" s="916">
        <f t="shared" si="502"/>
        <v>34.75</v>
      </c>
      <c r="AM474" s="1071">
        <f t="shared" si="475"/>
        <v>43.69</v>
      </c>
      <c r="AN474" s="1082">
        <f t="shared" si="476"/>
        <v>34.75</v>
      </c>
      <c r="AQ474" s="205"/>
    </row>
    <row r="475" spans="1:43" ht="15.75" thickBot="1">
      <c r="A475" s="98"/>
      <c r="B475" s="3222"/>
      <c r="C475" s="97"/>
      <c r="D475" s="2697" t="s">
        <v>134</v>
      </c>
      <c r="E475" s="2745">
        <v>8.0000000000000002E-3</v>
      </c>
      <c r="F475" s="2746">
        <v>8.0000000000000002E-3</v>
      </c>
      <c r="G475" s="3127" t="s">
        <v>930</v>
      </c>
      <c r="H475" s="3128"/>
      <c r="I475" s="3129"/>
      <c r="J475" s="3104" t="s">
        <v>435</v>
      </c>
      <c r="K475" s="1190"/>
      <c r="L475" s="1191"/>
      <c r="M475" s="87"/>
      <c r="N475" s="872" t="s">
        <v>106</v>
      </c>
      <c r="O475" s="836"/>
      <c r="P475" s="829"/>
      <c r="Q475" s="836"/>
      <c r="R475" s="916"/>
      <c r="S475" s="836"/>
      <c r="T475" s="1019"/>
      <c r="U475" s="836">
        <f t="shared" si="495"/>
        <v>0</v>
      </c>
      <c r="V475" s="1005">
        <f t="shared" si="496"/>
        <v>0</v>
      </c>
      <c r="W475" s="836">
        <f t="shared" si="497"/>
        <v>0</v>
      </c>
      <c r="X475" s="916">
        <f t="shared" si="498"/>
        <v>0</v>
      </c>
      <c r="Y475" s="873">
        <f t="shared" si="477"/>
        <v>0</v>
      </c>
      <c r="Z475" s="874">
        <f t="shared" si="478"/>
        <v>0</v>
      </c>
      <c r="AB475" s="891" t="s">
        <v>69</v>
      </c>
      <c r="AC475" s="711">
        <f>K451</f>
        <v>62.4</v>
      </c>
      <c r="AD475" s="1322">
        <f>L451</f>
        <v>49.6</v>
      </c>
      <c r="AE475" s="860"/>
      <c r="AF475" s="1004"/>
      <c r="AG475" s="860"/>
      <c r="AH475" s="3121"/>
      <c r="AI475" s="860">
        <f t="shared" si="499"/>
        <v>62.4</v>
      </c>
      <c r="AJ475" s="1005">
        <f t="shared" si="500"/>
        <v>49.6</v>
      </c>
      <c r="AK475" s="860">
        <f t="shared" si="501"/>
        <v>0</v>
      </c>
      <c r="AL475" s="916">
        <f t="shared" si="502"/>
        <v>0</v>
      </c>
      <c r="AM475" s="1071">
        <f t="shared" si="475"/>
        <v>62.4</v>
      </c>
      <c r="AN475" s="1082">
        <f t="shared" si="476"/>
        <v>49.6</v>
      </c>
      <c r="AQ475" s="205"/>
    </row>
    <row r="476" spans="1:43" ht="15.75" thickBot="1">
      <c r="A476" s="98"/>
      <c r="B476" s="3222"/>
      <c r="C476" s="97"/>
      <c r="D476" s="183" t="s">
        <v>551</v>
      </c>
      <c r="E476" s="1675"/>
      <c r="F476" s="1207">
        <v>0.9</v>
      </c>
      <c r="G476" s="1667" t="s">
        <v>722</v>
      </c>
      <c r="H476" s="1190"/>
      <c r="I476" s="1191"/>
      <c r="J476" s="2795" t="s">
        <v>88</v>
      </c>
      <c r="K476" s="2726" t="s">
        <v>89</v>
      </c>
      <c r="L476" s="2727" t="s">
        <v>90</v>
      </c>
      <c r="M476" s="87"/>
      <c r="N476" s="872" t="s">
        <v>62</v>
      </c>
      <c r="O476" s="836"/>
      <c r="P476" s="829"/>
      <c r="Q476" s="836">
        <f>E466</f>
        <v>18.173999999999999</v>
      </c>
      <c r="R476" s="916">
        <f>F466</f>
        <v>15</v>
      </c>
      <c r="S476" s="836"/>
      <c r="T476" s="1019"/>
      <c r="U476" s="836">
        <f t="shared" si="495"/>
        <v>18.173999999999999</v>
      </c>
      <c r="V476" s="1005">
        <f t="shared" si="496"/>
        <v>15</v>
      </c>
      <c r="W476" s="836">
        <f t="shared" si="497"/>
        <v>18.173999999999999</v>
      </c>
      <c r="X476" s="916">
        <f t="shared" si="498"/>
        <v>15</v>
      </c>
      <c r="Y476" s="873">
        <f t="shared" si="477"/>
        <v>18.173999999999999</v>
      </c>
      <c r="Z476" s="874">
        <f t="shared" si="478"/>
        <v>15</v>
      </c>
      <c r="AB476" s="891" t="s">
        <v>113</v>
      </c>
      <c r="AC476" s="711"/>
      <c r="AD476" s="1079"/>
      <c r="AE476" s="860">
        <f>K465</f>
        <v>67.8</v>
      </c>
      <c r="AF476" s="1004">
        <f>L465</f>
        <v>60</v>
      </c>
      <c r="AG476" s="860"/>
      <c r="AH476" s="3121"/>
      <c r="AI476" s="860">
        <f t="shared" si="499"/>
        <v>67.8</v>
      </c>
      <c r="AJ476" s="1005">
        <f t="shared" si="500"/>
        <v>60</v>
      </c>
      <c r="AK476" s="860">
        <f t="shared" si="501"/>
        <v>67.8</v>
      </c>
      <c r="AL476" s="916">
        <f t="shared" si="502"/>
        <v>60</v>
      </c>
      <c r="AM476" s="1071">
        <f t="shared" si="475"/>
        <v>67.8</v>
      </c>
      <c r="AN476" s="1082">
        <f t="shared" si="476"/>
        <v>60</v>
      </c>
      <c r="AQ476" s="205"/>
    </row>
    <row r="477" spans="1:43" ht="15.75" thickBot="1">
      <c r="A477" s="1223" t="s">
        <v>292</v>
      </c>
      <c r="B477" s="2612"/>
      <c r="C477" s="1773">
        <f>SUM(C464:C474)</f>
        <v>815</v>
      </c>
      <c r="D477" s="56"/>
      <c r="E477" s="37"/>
      <c r="F477" s="70"/>
      <c r="G477" s="2716" t="s">
        <v>1024</v>
      </c>
      <c r="H477" s="3043">
        <v>15</v>
      </c>
      <c r="I477" s="2800">
        <v>15</v>
      </c>
      <c r="J477" s="3106" t="s">
        <v>502</v>
      </c>
      <c r="K477" s="3114">
        <v>119.175</v>
      </c>
      <c r="L477" s="2770">
        <v>105</v>
      </c>
      <c r="M477" s="87"/>
      <c r="N477" s="872" t="s">
        <v>57</v>
      </c>
      <c r="O477" s="836"/>
      <c r="P477" s="1023"/>
      <c r="Q477" s="1105">
        <f>K472</f>
        <v>137.15</v>
      </c>
      <c r="R477" s="1194">
        <f>L472</f>
        <v>130</v>
      </c>
      <c r="S477" s="1105"/>
      <c r="T477" s="1024"/>
      <c r="U477" s="836">
        <f t="shared" si="495"/>
        <v>137.15</v>
      </c>
      <c r="V477" s="1005">
        <f t="shared" si="496"/>
        <v>130</v>
      </c>
      <c r="W477" s="836">
        <f t="shared" si="497"/>
        <v>137.15</v>
      </c>
      <c r="X477" s="916">
        <f t="shared" si="498"/>
        <v>130</v>
      </c>
      <c r="Y477" s="873">
        <f t="shared" si="477"/>
        <v>137.15</v>
      </c>
      <c r="Z477" s="874">
        <f t="shared" si="478"/>
        <v>130</v>
      </c>
      <c r="AB477" s="891" t="s">
        <v>111</v>
      </c>
      <c r="AC477" s="711"/>
      <c r="AD477" s="1080"/>
      <c r="AE477" s="860"/>
      <c r="AF477" s="1004"/>
      <c r="AG477" s="860"/>
      <c r="AH477" s="1075"/>
      <c r="AI477" s="860">
        <f t="shared" si="499"/>
        <v>0</v>
      </c>
      <c r="AJ477" s="1005">
        <f t="shared" si="500"/>
        <v>0</v>
      </c>
      <c r="AK477" s="860">
        <f t="shared" si="501"/>
        <v>0</v>
      </c>
      <c r="AL477" s="916">
        <f t="shared" si="502"/>
        <v>0</v>
      </c>
      <c r="AM477" s="1071">
        <f t="shared" si="475"/>
        <v>0</v>
      </c>
      <c r="AN477" s="1082">
        <f t="shared" si="476"/>
        <v>0</v>
      </c>
      <c r="AQ477" s="205"/>
    </row>
    <row r="478" spans="1:43" ht="15.75" thickBot="1">
      <c r="A478" s="568"/>
      <c r="B478" s="332" t="s">
        <v>199</v>
      </c>
      <c r="C478" s="637"/>
      <c r="D478" s="2999" t="s">
        <v>799</v>
      </c>
      <c r="E478" s="1190"/>
      <c r="F478" s="1190"/>
      <c r="G478" s="2803"/>
      <c r="H478" s="1212"/>
      <c r="I478" s="2755"/>
      <c r="J478" s="3087" t="s">
        <v>772</v>
      </c>
      <c r="K478" s="2829"/>
      <c r="L478" s="2830"/>
      <c r="M478" s="87"/>
      <c r="N478" s="872" t="s">
        <v>121</v>
      </c>
      <c r="O478" s="836"/>
      <c r="P478" s="829"/>
      <c r="Q478" s="836"/>
      <c r="R478" s="916"/>
      <c r="S478" s="836">
        <f>K480</f>
        <v>208</v>
      </c>
      <c r="T478" s="1019">
        <f>L480</f>
        <v>200</v>
      </c>
      <c r="U478" s="836">
        <f t="shared" si="495"/>
        <v>0</v>
      </c>
      <c r="V478" s="1005">
        <f t="shared" si="496"/>
        <v>0</v>
      </c>
      <c r="W478" s="836">
        <f t="shared" si="497"/>
        <v>208</v>
      </c>
      <c r="X478" s="916">
        <f t="shared" si="498"/>
        <v>200</v>
      </c>
      <c r="Y478" s="873">
        <f t="shared" si="477"/>
        <v>208</v>
      </c>
      <c r="Z478" s="881">
        <f t="shared" si="478"/>
        <v>200</v>
      </c>
      <c r="AB478" s="890" t="s">
        <v>503</v>
      </c>
      <c r="AC478" s="858"/>
      <c r="AD478" s="1081"/>
      <c r="AE478" s="1354"/>
      <c r="AF478" s="1777"/>
      <c r="AG478" s="861"/>
      <c r="AH478" s="1076"/>
      <c r="AI478" s="861">
        <f t="shared" si="499"/>
        <v>0</v>
      </c>
      <c r="AJ478" s="1007">
        <f t="shared" si="500"/>
        <v>0</v>
      </c>
      <c r="AK478" s="861">
        <f t="shared" si="501"/>
        <v>0</v>
      </c>
      <c r="AL478" s="825">
        <f t="shared" si="502"/>
        <v>0</v>
      </c>
      <c r="AM478" s="1373">
        <f t="shared" si="475"/>
        <v>0</v>
      </c>
      <c r="AN478" s="1359">
        <f t="shared" si="476"/>
        <v>0</v>
      </c>
      <c r="AQ478" s="1422"/>
    </row>
    <row r="479" spans="1:43" ht="15.75" thickBot="1">
      <c r="A479" s="158" t="s">
        <v>382</v>
      </c>
      <c r="B479" s="258" t="s">
        <v>753</v>
      </c>
      <c r="C479" s="635">
        <v>200</v>
      </c>
      <c r="D479" s="1147" t="s">
        <v>88</v>
      </c>
      <c r="E479" s="634" t="s">
        <v>89</v>
      </c>
      <c r="F479" s="1216" t="s">
        <v>90</v>
      </c>
      <c r="G479" s="2598" t="s">
        <v>88</v>
      </c>
      <c r="H479" s="634" t="s">
        <v>89</v>
      </c>
      <c r="I479" s="1216" t="s">
        <v>90</v>
      </c>
      <c r="J479" s="1147" t="s">
        <v>88</v>
      </c>
      <c r="K479" s="634" t="s">
        <v>89</v>
      </c>
      <c r="L479" s="1216" t="s">
        <v>90</v>
      </c>
      <c r="M479" s="87"/>
      <c r="N479" s="872" t="s">
        <v>61</v>
      </c>
      <c r="O479" s="836"/>
      <c r="P479" s="829"/>
      <c r="Q479" s="836"/>
      <c r="R479" s="916"/>
      <c r="S479" s="836"/>
      <c r="T479" s="1019"/>
      <c r="U479" s="836">
        <f t="shared" si="495"/>
        <v>0</v>
      </c>
      <c r="V479" s="1005">
        <f t="shared" si="496"/>
        <v>0</v>
      </c>
      <c r="W479" s="836">
        <f t="shared" si="497"/>
        <v>0</v>
      </c>
      <c r="X479" s="916">
        <f t="shared" si="498"/>
        <v>0</v>
      </c>
      <c r="Y479" s="873">
        <f t="shared" si="477"/>
        <v>0</v>
      </c>
      <c r="Z479" s="881">
        <f t="shared" si="478"/>
        <v>0</v>
      </c>
      <c r="AB479" s="1352" t="s">
        <v>410</v>
      </c>
      <c r="AC479" s="1378">
        <f t="shared" ref="AC479:AG479" si="505">SUM(AC466:AC478)</f>
        <v>122.63200000000001</v>
      </c>
      <c r="AD479" s="1379">
        <f t="shared" si="505"/>
        <v>96.4</v>
      </c>
      <c r="AE479" s="1380">
        <f t="shared" si="505"/>
        <v>107.53</v>
      </c>
      <c r="AF479" s="1381">
        <f t="shared" si="505"/>
        <v>92.509999999999991</v>
      </c>
      <c r="AG479" s="1382">
        <f t="shared" si="505"/>
        <v>51.6</v>
      </c>
      <c r="AH479" s="1355">
        <f>SUM(AH466:AH478)</f>
        <v>42</v>
      </c>
      <c r="AI479" s="1371">
        <f t="shared" si="499"/>
        <v>230.16200000000001</v>
      </c>
      <c r="AJ479" s="2263">
        <f t="shared" si="500"/>
        <v>188.91</v>
      </c>
      <c r="AK479" s="1371">
        <f t="shared" si="501"/>
        <v>159.13</v>
      </c>
      <c r="AL479" s="2264">
        <f t="shared" si="502"/>
        <v>134.51</v>
      </c>
      <c r="AM479" s="1386">
        <f t="shared" si="475"/>
        <v>281.762</v>
      </c>
      <c r="AN479" s="1083">
        <f t="shared" si="476"/>
        <v>230.91</v>
      </c>
      <c r="AQ479" s="198"/>
    </row>
    <row r="480" spans="1:43">
      <c r="A480" s="98"/>
      <c r="B480" s="165" t="s">
        <v>200</v>
      </c>
      <c r="C480" s="97"/>
      <c r="D480" s="2983" t="s">
        <v>43</v>
      </c>
      <c r="E480" s="125">
        <v>148.80000000000001</v>
      </c>
      <c r="F480" s="3000">
        <v>111.6</v>
      </c>
      <c r="G480" s="1205" t="s">
        <v>776</v>
      </c>
      <c r="H480" s="125">
        <v>0.2</v>
      </c>
      <c r="I480" s="2909">
        <v>0.2</v>
      </c>
      <c r="J480" s="3001" t="s">
        <v>754</v>
      </c>
      <c r="K480" s="125">
        <v>208</v>
      </c>
      <c r="L480" s="1153">
        <v>200</v>
      </c>
      <c r="M480" s="87"/>
      <c r="N480" s="872" t="s">
        <v>334</v>
      </c>
      <c r="O480" s="1105"/>
      <c r="P480" s="829"/>
      <c r="Q480" s="836"/>
      <c r="R480" s="916"/>
      <c r="S480" s="1105"/>
      <c r="T480" s="1019"/>
      <c r="U480" s="836">
        <f t="shared" si="495"/>
        <v>0</v>
      </c>
      <c r="V480" s="1005">
        <f t="shared" si="496"/>
        <v>0</v>
      </c>
      <c r="W480" s="836">
        <f t="shared" si="497"/>
        <v>0</v>
      </c>
      <c r="X480" s="916">
        <f t="shared" si="498"/>
        <v>0</v>
      </c>
      <c r="Y480" s="873">
        <f t="shared" si="477"/>
        <v>0</v>
      </c>
      <c r="Z480" s="881">
        <f t="shared" si="478"/>
        <v>0</v>
      </c>
      <c r="AB480" s="1330" t="s">
        <v>426</v>
      </c>
      <c r="AC480" s="711"/>
      <c r="AD480" s="1078"/>
      <c r="AE480" s="860"/>
      <c r="AF480" s="1004"/>
      <c r="AG480" s="860"/>
      <c r="AH480" s="1075"/>
      <c r="AI480" s="860">
        <f t="shared" si="499"/>
        <v>0</v>
      </c>
      <c r="AJ480" s="1005">
        <f t="shared" si="500"/>
        <v>0</v>
      </c>
      <c r="AK480" s="860">
        <f t="shared" si="501"/>
        <v>0</v>
      </c>
      <c r="AL480" s="916">
        <f t="shared" si="502"/>
        <v>0</v>
      </c>
      <c r="AM480" s="1071">
        <f t="shared" si="475"/>
        <v>0</v>
      </c>
      <c r="AN480" s="1082">
        <f t="shared" si="476"/>
        <v>0</v>
      </c>
      <c r="AQ480" s="101"/>
    </row>
    <row r="481" spans="1:48">
      <c r="A481" s="158" t="s">
        <v>773</v>
      </c>
      <c r="B481" s="2610" t="s">
        <v>794</v>
      </c>
      <c r="C481" s="635">
        <v>120</v>
      </c>
      <c r="D481" s="2715" t="s">
        <v>275</v>
      </c>
      <c r="E481" s="1660" t="s">
        <v>795</v>
      </c>
      <c r="F481" s="1206">
        <v>2</v>
      </c>
      <c r="G481" s="2881" t="s">
        <v>797</v>
      </c>
      <c r="H481" s="1675"/>
      <c r="I481" s="2732"/>
      <c r="J481" s="96"/>
      <c r="K481" s="95"/>
      <c r="L481" s="3002"/>
      <c r="M481" s="87"/>
      <c r="N481" s="872" t="s">
        <v>63</v>
      </c>
      <c r="O481" s="836"/>
      <c r="P481" s="829"/>
      <c r="Q481" s="836"/>
      <c r="R481" s="916"/>
      <c r="S481" s="836"/>
      <c r="T481" s="1019"/>
      <c r="U481" s="836">
        <f t="shared" si="495"/>
        <v>0</v>
      </c>
      <c r="V481" s="1005">
        <f t="shared" si="496"/>
        <v>0</v>
      </c>
      <c r="W481" s="836">
        <f t="shared" si="497"/>
        <v>0</v>
      </c>
      <c r="X481" s="916">
        <f t="shared" si="498"/>
        <v>0</v>
      </c>
      <c r="Y481" s="873">
        <f t="shared" si="477"/>
        <v>0</v>
      </c>
      <c r="Z481" s="881">
        <f t="shared" si="478"/>
        <v>0</v>
      </c>
      <c r="AB481" s="891" t="s">
        <v>112</v>
      </c>
      <c r="AC481" s="711"/>
      <c r="AD481" s="1078"/>
      <c r="AE481" s="860"/>
      <c r="AF481" s="1004"/>
      <c r="AG481" s="860"/>
      <c r="AH481" s="1075"/>
      <c r="AI481" s="860">
        <f t="shared" si="499"/>
        <v>0</v>
      </c>
      <c r="AJ481" s="1005">
        <f t="shared" si="500"/>
        <v>0</v>
      </c>
      <c r="AK481" s="860">
        <f t="shared" si="501"/>
        <v>0</v>
      </c>
      <c r="AL481" s="916">
        <f t="shared" si="502"/>
        <v>0</v>
      </c>
      <c r="AM481" s="1071">
        <f t="shared" si="475"/>
        <v>0</v>
      </c>
      <c r="AN481" s="1082">
        <f t="shared" si="476"/>
        <v>0</v>
      </c>
      <c r="AQ481" s="205"/>
    </row>
    <row r="482" spans="1:48">
      <c r="A482" s="186" t="s">
        <v>9</v>
      </c>
      <c r="B482" s="240" t="s">
        <v>10</v>
      </c>
      <c r="C482" s="229">
        <v>20</v>
      </c>
      <c r="D482" s="3003" t="s">
        <v>796</v>
      </c>
      <c r="E482" s="1675"/>
      <c r="F482" s="1675"/>
      <c r="G482" s="1665" t="s">
        <v>777</v>
      </c>
      <c r="H482" s="224">
        <v>7.2</v>
      </c>
      <c r="I482" s="1207">
        <v>7.2</v>
      </c>
      <c r="J482" s="96"/>
      <c r="K482" s="95"/>
      <c r="L482" s="3002"/>
      <c r="M482" s="87"/>
      <c r="N482" s="872" t="s">
        <v>77</v>
      </c>
      <c r="O482" s="1105">
        <f>E453</f>
        <v>7.86</v>
      </c>
      <c r="P482" s="1023">
        <f>F453</f>
        <v>7.86</v>
      </c>
      <c r="Q482" s="1105">
        <f>H467+E472+H469</f>
        <v>12.27</v>
      </c>
      <c r="R482" s="1005">
        <f>I467+F472+I469</f>
        <v>12.27</v>
      </c>
      <c r="S482" s="1105">
        <f>E485+H483</f>
        <v>7.3599999999999994</v>
      </c>
      <c r="T482" s="1024">
        <f>F485+I483</f>
        <v>7.3599999999999994</v>
      </c>
      <c r="U482" s="836">
        <f t="shared" si="495"/>
        <v>20.13</v>
      </c>
      <c r="V482" s="1005">
        <f t="shared" si="496"/>
        <v>20.13</v>
      </c>
      <c r="W482" s="836">
        <f t="shared" si="497"/>
        <v>19.63</v>
      </c>
      <c r="X482" s="916">
        <f t="shared" si="498"/>
        <v>19.63</v>
      </c>
      <c r="Y482" s="873">
        <f t="shared" si="477"/>
        <v>27.49</v>
      </c>
      <c r="Z482" s="881">
        <f t="shared" si="478"/>
        <v>27.49</v>
      </c>
      <c r="AB482" s="891" t="s">
        <v>110</v>
      </c>
      <c r="AC482" s="711">
        <f>H451</f>
        <v>29.04</v>
      </c>
      <c r="AD482" s="1099">
        <f>I451</f>
        <v>26</v>
      </c>
      <c r="AE482" s="860"/>
      <c r="AF482" s="1004"/>
      <c r="AG482" s="860"/>
      <c r="AH482" s="1075"/>
      <c r="AI482" s="860">
        <f t="shared" si="499"/>
        <v>29.04</v>
      </c>
      <c r="AJ482" s="1005">
        <f t="shared" si="500"/>
        <v>26</v>
      </c>
      <c r="AK482" s="860">
        <f t="shared" si="501"/>
        <v>0</v>
      </c>
      <c r="AL482" s="916">
        <f t="shared" si="502"/>
        <v>0</v>
      </c>
      <c r="AM482" s="1071">
        <f t="shared" si="475"/>
        <v>29.04</v>
      </c>
      <c r="AN482" s="1082">
        <f t="shared" si="476"/>
        <v>26</v>
      </c>
      <c r="AQ482" s="205"/>
    </row>
    <row r="483" spans="1:48">
      <c r="A483" s="98"/>
      <c r="B483" s="1208"/>
      <c r="C483" s="97"/>
      <c r="D483" s="2704" t="s">
        <v>774</v>
      </c>
      <c r="E483" s="224">
        <v>28.8</v>
      </c>
      <c r="F483" s="1206">
        <v>24</v>
      </c>
      <c r="G483" s="240" t="s">
        <v>77</v>
      </c>
      <c r="H483" s="224">
        <v>3.76</v>
      </c>
      <c r="I483" s="226">
        <v>3.76</v>
      </c>
      <c r="J483" s="96"/>
      <c r="K483" s="95"/>
      <c r="L483" s="1220"/>
      <c r="M483" s="87"/>
      <c r="N483" s="872" t="s">
        <v>81</v>
      </c>
      <c r="O483" s="1134">
        <f>K456+K457</f>
        <v>4</v>
      </c>
      <c r="P483" s="1025">
        <f>L456+L457</f>
        <v>4</v>
      </c>
      <c r="Q483" s="1134"/>
      <c r="R483" s="1028"/>
      <c r="S483" s="836"/>
      <c r="T483" s="1019"/>
      <c r="U483" s="836">
        <f t="shared" si="495"/>
        <v>4</v>
      </c>
      <c r="V483" s="1005">
        <f t="shared" si="496"/>
        <v>4</v>
      </c>
      <c r="W483" s="836">
        <f t="shared" si="497"/>
        <v>0</v>
      </c>
      <c r="X483" s="916">
        <f t="shared" si="498"/>
        <v>0</v>
      </c>
      <c r="Y483" s="873">
        <f t="shared" si="477"/>
        <v>4</v>
      </c>
      <c r="Z483" s="881">
        <f t="shared" si="478"/>
        <v>4</v>
      </c>
      <c r="AB483" s="891" t="s">
        <v>322</v>
      </c>
      <c r="AC483" s="711"/>
      <c r="AD483" s="1100"/>
      <c r="AE483" s="860"/>
      <c r="AF483" s="1004"/>
      <c r="AG483" s="860"/>
      <c r="AH483" s="1075"/>
      <c r="AI483" s="860">
        <f t="shared" si="499"/>
        <v>0</v>
      </c>
      <c r="AJ483" s="1005">
        <f t="shared" si="500"/>
        <v>0</v>
      </c>
      <c r="AK483" s="860">
        <f t="shared" si="501"/>
        <v>0</v>
      </c>
      <c r="AL483" s="916">
        <f t="shared" si="502"/>
        <v>0</v>
      </c>
      <c r="AM483" s="1071">
        <f t="shared" si="475"/>
        <v>0</v>
      </c>
      <c r="AN483" s="1082">
        <f t="shared" si="476"/>
        <v>0</v>
      </c>
      <c r="AQ483" s="205"/>
    </row>
    <row r="484" spans="1:48" ht="15.75" thickBot="1">
      <c r="A484" s="98"/>
      <c r="B484" s="1208"/>
      <c r="C484" s="97"/>
      <c r="D484" s="2715" t="s">
        <v>775</v>
      </c>
      <c r="E484" s="224">
        <v>22.8</v>
      </c>
      <c r="F484" s="1206">
        <v>18</v>
      </c>
      <c r="G484" s="2787" t="s">
        <v>798</v>
      </c>
      <c r="H484" s="1675"/>
      <c r="I484" s="2732"/>
      <c r="J484" s="96"/>
      <c r="K484" s="95"/>
      <c r="L484" s="3002"/>
      <c r="M484" s="87"/>
      <c r="N484" s="575" t="s">
        <v>125</v>
      </c>
      <c r="O484" s="836"/>
      <c r="P484" s="1023"/>
      <c r="Q484" s="839">
        <f>R484/1000/0.04</f>
        <v>0</v>
      </c>
      <c r="R484" s="1005"/>
      <c r="S484" s="839">
        <f>T484/1000/0.04</f>
        <v>0.05</v>
      </c>
      <c r="T484" s="1024">
        <f>F481</f>
        <v>2</v>
      </c>
      <c r="U484" s="836">
        <f t="shared" si="495"/>
        <v>0</v>
      </c>
      <c r="V484" s="1005">
        <f t="shared" si="496"/>
        <v>0</v>
      </c>
      <c r="W484" s="836">
        <f t="shared" si="497"/>
        <v>0.05</v>
      </c>
      <c r="X484" s="916">
        <f t="shared" si="498"/>
        <v>2</v>
      </c>
      <c r="Y484" s="873">
        <f t="shared" si="477"/>
        <v>0.05</v>
      </c>
      <c r="Z484" s="881">
        <f t="shared" si="478"/>
        <v>2</v>
      </c>
      <c r="AB484" s="890" t="s">
        <v>85</v>
      </c>
      <c r="AC484" s="711">
        <f>E455+K454</f>
        <v>26.36</v>
      </c>
      <c r="AD484" s="1098">
        <f>F455+L454</f>
        <v>26.36</v>
      </c>
      <c r="AE484" s="1192">
        <f>H472</f>
        <v>4.95</v>
      </c>
      <c r="AF484" s="1004">
        <f>I472</f>
        <v>4.95</v>
      </c>
      <c r="AG484" s="860"/>
      <c r="AH484" s="1075"/>
      <c r="AI484" s="860">
        <f t="shared" si="499"/>
        <v>31.31</v>
      </c>
      <c r="AJ484" s="1005">
        <f t="shared" si="500"/>
        <v>31.31</v>
      </c>
      <c r="AK484" s="860">
        <f t="shared" si="501"/>
        <v>4.95</v>
      </c>
      <c r="AL484" s="916">
        <f t="shared" si="502"/>
        <v>4.95</v>
      </c>
      <c r="AM484" s="1373">
        <f t="shared" si="475"/>
        <v>31.31</v>
      </c>
      <c r="AN484" s="1359">
        <f t="shared" si="476"/>
        <v>31.31</v>
      </c>
      <c r="AQ484" s="205"/>
    </row>
    <row r="485" spans="1:48" ht="15.75" thickBot="1">
      <c r="A485" s="1223" t="s">
        <v>293</v>
      </c>
      <c r="B485" s="2612"/>
      <c r="C485" s="1773">
        <f>SUM(C479:C484)</f>
        <v>340</v>
      </c>
      <c r="D485" s="3004" t="s">
        <v>77</v>
      </c>
      <c r="E485" s="1213">
        <v>3.6</v>
      </c>
      <c r="F485" s="2352">
        <v>3.6</v>
      </c>
      <c r="G485" s="3005"/>
      <c r="H485" s="1656"/>
      <c r="I485" s="2400"/>
      <c r="J485" s="3006"/>
      <c r="K485" s="1656"/>
      <c r="L485" s="2400"/>
      <c r="M485" s="87"/>
      <c r="N485" s="872" t="s">
        <v>48</v>
      </c>
      <c r="O485" s="836">
        <f>H453+E462+K458</f>
        <v>8.93</v>
      </c>
      <c r="P485" s="1135">
        <f>I453+F462+L458</f>
        <v>8.93</v>
      </c>
      <c r="Q485" s="1105">
        <f>K471</f>
        <v>6.3</v>
      </c>
      <c r="R485" s="1005">
        <f>L471</f>
        <v>6.3</v>
      </c>
      <c r="S485" s="1165"/>
      <c r="T485" s="1016"/>
      <c r="U485" s="836">
        <f t="shared" si="495"/>
        <v>15.23</v>
      </c>
      <c r="V485" s="1005">
        <f t="shared" si="496"/>
        <v>15.23</v>
      </c>
      <c r="W485" s="836">
        <f t="shared" si="497"/>
        <v>6.3</v>
      </c>
      <c r="X485" s="916">
        <f t="shared" si="498"/>
        <v>6.3</v>
      </c>
      <c r="Y485" s="873">
        <f t="shared" si="477"/>
        <v>15.23</v>
      </c>
      <c r="Z485" s="881">
        <f t="shared" si="478"/>
        <v>15.23</v>
      </c>
      <c r="AB485" s="1352" t="s">
        <v>411</v>
      </c>
      <c r="AC485" s="2265">
        <f t="shared" ref="AC485:AG485" si="506">SUM(AC480:AC484)</f>
        <v>55.4</v>
      </c>
      <c r="AD485" s="1355">
        <f t="shared" si="506"/>
        <v>52.36</v>
      </c>
      <c r="AE485" s="1378">
        <f t="shared" si="506"/>
        <v>4.95</v>
      </c>
      <c r="AF485" s="1355">
        <f t="shared" si="506"/>
        <v>4.95</v>
      </c>
      <c r="AG485" s="1378">
        <f t="shared" si="506"/>
        <v>0</v>
      </c>
      <c r="AH485" s="1355">
        <f>SUM(AH480:AH484)</f>
        <v>0</v>
      </c>
      <c r="AI485" s="1371">
        <f t="shared" si="499"/>
        <v>60.35</v>
      </c>
      <c r="AJ485" s="2263">
        <f t="shared" si="500"/>
        <v>57.31</v>
      </c>
      <c r="AK485" s="1371">
        <f t="shared" si="501"/>
        <v>4.95</v>
      </c>
      <c r="AL485" s="2264">
        <f t="shared" si="502"/>
        <v>4.95</v>
      </c>
      <c r="AM485" s="2295">
        <f t="shared" si="475"/>
        <v>60.35</v>
      </c>
      <c r="AN485" s="1083">
        <f t="shared" si="476"/>
        <v>57.31</v>
      </c>
      <c r="AQ485" s="106"/>
    </row>
    <row r="486" spans="1:48" ht="15.75" thickBot="1">
      <c r="A486" s="87"/>
      <c r="B486" s="1503"/>
      <c r="C486" s="87"/>
      <c r="M486" s="87"/>
      <c r="N486" s="872" t="s">
        <v>859</v>
      </c>
      <c r="O486" s="836"/>
      <c r="P486" s="829"/>
      <c r="Q486" s="836">
        <f>H477</f>
        <v>15</v>
      </c>
      <c r="R486" s="916">
        <f>I477</f>
        <v>15</v>
      </c>
      <c r="S486" s="836"/>
      <c r="T486" s="1019"/>
      <c r="U486" s="836">
        <f t="shared" si="495"/>
        <v>15</v>
      </c>
      <c r="V486" s="1005">
        <f t="shared" si="496"/>
        <v>15</v>
      </c>
      <c r="W486" s="836">
        <f t="shared" si="497"/>
        <v>15</v>
      </c>
      <c r="X486" s="916">
        <f t="shared" si="498"/>
        <v>15</v>
      </c>
      <c r="Y486" s="873">
        <f t="shared" si="477"/>
        <v>15</v>
      </c>
      <c r="Z486" s="881">
        <f t="shared" si="478"/>
        <v>15</v>
      </c>
      <c r="AB486" s="2268" t="s">
        <v>412</v>
      </c>
      <c r="AC486" s="2269">
        <f t="shared" ref="AC486:AH486" si="507">AC485+AC479</f>
        <v>178.03200000000001</v>
      </c>
      <c r="AD486" s="2269">
        <f>AD485+AD479</f>
        <v>148.76</v>
      </c>
      <c r="AE486" s="2309">
        <f t="shared" si="507"/>
        <v>112.48</v>
      </c>
      <c r="AF486" s="2337">
        <f t="shared" si="507"/>
        <v>97.46</v>
      </c>
      <c r="AG486" s="2269">
        <f>AG485+AG479</f>
        <v>51.6</v>
      </c>
      <c r="AH486" s="2269">
        <f t="shared" si="507"/>
        <v>42</v>
      </c>
      <c r="AI486" s="2310">
        <f t="shared" si="499"/>
        <v>290.512</v>
      </c>
      <c r="AJ486" s="2274">
        <f t="shared" si="500"/>
        <v>246.21999999999997</v>
      </c>
      <c r="AK486" s="2310">
        <f t="shared" si="501"/>
        <v>164.08</v>
      </c>
      <c r="AL486" s="2311">
        <f t="shared" si="502"/>
        <v>139.45999999999998</v>
      </c>
      <c r="AM486" s="2312">
        <f t="shared" si="475"/>
        <v>342.11200000000002</v>
      </c>
      <c r="AN486" s="2276">
        <f t="shared" si="476"/>
        <v>288.21999999999997</v>
      </c>
      <c r="AQ486" s="198"/>
    </row>
    <row r="487" spans="1:48" ht="15.75" thickBot="1">
      <c r="A487" s="1616"/>
      <c r="B487" s="87"/>
      <c r="C487" s="91"/>
      <c r="M487" s="87"/>
      <c r="N487" s="872" t="s">
        <v>331</v>
      </c>
      <c r="O487" s="836"/>
      <c r="P487" s="829"/>
      <c r="Q487" s="836">
        <f>K468</f>
        <v>1.75</v>
      </c>
      <c r="R487" s="916">
        <f>L468</f>
        <v>1.75</v>
      </c>
      <c r="S487" s="836"/>
      <c r="T487" s="1019"/>
      <c r="U487" s="836">
        <f t="shared" si="495"/>
        <v>1.75</v>
      </c>
      <c r="V487" s="1005">
        <f t="shared" si="496"/>
        <v>1.75</v>
      </c>
      <c r="W487" s="836">
        <f t="shared" si="497"/>
        <v>1.75</v>
      </c>
      <c r="X487" s="916">
        <f t="shared" si="498"/>
        <v>1.75</v>
      </c>
      <c r="Y487" s="873">
        <f t="shared" si="477"/>
        <v>1.75</v>
      </c>
      <c r="Z487" s="881">
        <f t="shared" si="478"/>
        <v>1.75</v>
      </c>
      <c r="AB487" s="2287" t="s">
        <v>358</v>
      </c>
      <c r="AC487" s="2183"/>
      <c r="AD487" s="2288"/>
      <c r="AE487" s="2289"/>
      <c r="AF487" s="2290"/>
      <c r="AG487" s="2289"/>
      <c r="AH487" s="2291"/>
      <c r="AI487" s="2292">
        <f t="shared" si="499"/>
        <v>0</v>
      </c>
      <c r="AJ487" s="945">
        <f t="shared" si="500"/>
        <v>0</v>
      </c>
      <c r="AK487" s="2292">
        <f t="shared" si="501"/>
        <v>0</v>
      </c>
      <c r="AL487" s="946">
        <f t="shared" si="502"/>
        <v>0</v>
      </c>
      <c r="AM487" s="2304">
        <f t="shared" si="475"/>
        <v>0</v>
      </c>
      <c r="AN487" s="2305">
        <f t="shared" si="476"/>
        <v>0</v>
      </c>
      <c r="AQ487" s="121"/>
    </row>
    <row r="488" spans="1:48">
      <c r="A488" s="2790"/>
      <c r="B488" s="1503"/>
      <c r="C488" s="327"/>
      <c r="M488" s="87"/>
      <c r="N488" s="872" t="s">
        <v>120</v>
      </c>
      <c r="O488" s="836"/>
      <c r="P488" s="829"/>
      <c r="Q488" s="836"/>
      <c r="R488" s="916"/>
      <c r="S488" s="836"/>
      <c r="T488" s="1019"/>
      <c r="U488" s="836">
        <f t="shared" si="495"/>
        <v>0</v>
      </c>
      <c r="V488" s="1005">
        <f t="shared" si="496"/>
        <v>0</v>
      </c>
      <c r="W488" s="836">
        <f t="shared" si="497"/>
        <v>0</v>
      </c>
      <c r="X488" s="916">
        <f t="shared" si="498"/>
        <v>0</v>
      </c>
      <c r="Y488" s="873">
        <f t="shared" si="477"/>
        <v>0</v>
      </c>
      <c r="Z488" s="881">
        <f t="shared" si="478"/>
        <v>0</v>
      </c>
      <c r="AB488" s="915" t="s">
        <v>304</v>
      </c>
      <c r="AC488" s="918"/>
      <c r="AD488" s="919"/>
      <c r="AE488" s="711"/>
      <c r="AF488" s="920"/>
      <c r="AG488" s="860"/>
      <c r="AH488" s="921"/>
      <c r="AI488" s="859">
        <f t="shared" ref="AI488" si="508">AC488+AE488</f>
        <v>0</v>
      </c>
      <c r="AJ488" s="2284">
        <f t="shared" ref="AJ488" si="509">AD488+AF488</f>
        <v>0</v>
      </c>
      <c r="AK488" s="859">
        <f t="shared" ref="AK488" si="510">AE488+AG488</f>
        <v>0</v>
      </c>
      <c r="AL488" s="2285">
        <f t="shared" ref="AL488" si="511">AF488+AH488</f>
        <v>0</v>
      </c>
      <c r="AM488" s="2286">
        <f t="shared" ref="AM488" si="512">AC488+AE488+AG488</f>
        <v>0</v>
      </c>
      <c r="AN488" s="900">
        <f t="shared" ref="AN488" si="513">AD488+AF488+AH488</f>
        <v>0</v>
      </c>
      <c r="AQ488" s="93"/>
    </row>
    <row r="489" spans="1:48">
      <c r="A489" s="530"/>
      <c r="B489" s="1503"/>
      <c r="C489" s="327"/>
      <c r="J489" s="87"/>
      <c r="K489" s="87"/>
      <c r="L489" s="87"/>
      <c r="M489" s="87"/>
      <c r="N489" s="872" t="s">
        <v>119</v>
      </c>
      <c r="O489" s="836"/>
      <c r="P489" s="829"/>
      <c r="Q489" s="836"/>
      <c r="R489" s="916"/>
      <c r="S489" s="836"/>
      <c r="T489" s="1019"/>
      <c r="U489" s="836">
        <f t="shared" si="495"/>
        <v>0</v>
      </c>
      <c r="V489" s="1005">
        <f t="shared" si="496"/>
        <v>0</v>
      </c>
      <c r="W489" s="836">
        <f t="shared" si="497"/>
        <v>0</v>
      </c>
      <c r="X489" s="916">
        <f t="shared" si="498"/>
        <v>0</v>
      </c>
      <c r="Y489" s="873">
        <f t="shared" si="477"/>
        <v>0</v>
      </c>
      <c r="Z489" s="881">
        <f t="shared" si="478"/>
        <v>0</v>
      </c>
      <c r="AB489" s="917" t="s">
        <v>305</v>
      </c>
      <c r="AC489" s="918"/>
      <c r="AD489" s="919"/>
      <c r="AE489" s="711">
        <f>K477</f>
        <v>119.175</v>
      </c>
      <c r="AF489" s="920">
        <f>L477</f>
        <v>105</v>
      </c>
      <c r="AG489" s="860"/>
      <c r="AH489" s="921"/>
      <c r="AI489" s="860">
        <f t="shared" ref="AI489:AL492" si="514">AC489+AE489</f>
        <v>119.175</v>
      </c>
      <c r="AJ489" s="922">
        <f t="shared" si="514"/>
        <v>105</v>
      </c>
      <c r="AK489" s="860">
        <f t="shared" si="514"/>
        <v>119.175</v>
      </c>
      <c r="AL489" s="923">
        <f t="shared" si="514"/>
        <v>105</v>
      </c>
      <c r="AM489" s="894">
        <f t="shared" ref="AM489:AM504" si="515">AC489+AE489+AG489</f>
        <v>119.175</v>
      </c>
      <c r="AN489" s="895">
        <f t="shared" ref="AN489:AN504" si="516">AD489+AF489+AH489</f>
        <v>105</v>
      </c>
      <c r="AQ489" s="99"/>
    </row>
    <row r="490" spans="1:48">
      <c r="A490" s="530"/>
      <c r="B490" s="1503"/>
      <c r="C490" s="91"/>
      <c r="J490" s="93"/>
      <c r="K490" s="101"/>
      <c r="L490" s="87"/>
      <c r="M490" s="87"/>
      <c r="N490" s="872" t="s">
        <v>72</v>
      </c>
      <c r="O490" s="836"/>
      <c r="P490" s="829"/>
      <c r="Q490" s="836"/>
      <c r="R490" s="916"/>
      <c r="S490" s="836"/>
      <c r="T490" s="1019"/>
      <c r="U490" s="836">
        <f t="shared" si="495"/>
        <v>0</v>
      </c>
      <c r="V490" s="1005">
        <f t="shared" si="496"/>
        <v>0</v>
      </c>
      <c r="W490" s="836">
        <f t="shared" si="497"/>
        <v>0</v>
      </c>
      <c r="X490" s="916">
        <f t="shared" si="498"/>
        <v>0</v>
      </c>
      <c r="Y490" s="873">
        <f t="shared" si="477"/>
        <v>0</v>
      </c>
      <c r="Z490" s="881">
        <f t="shared" si="478"/>
        <v>0</v>
      </c>
      <c r="AB490" s="924" t="s">
        <v>306</v>
      </c>
      <c r="AC490" s="925"/>
      <c r="AD490" s="926"/>
      <c r="AE490" s="711"/>
      <c r="AF490" s="927"/>
      <c r="AG490" s="928"/>
      <c r="AH490" s="929"/>
      <c r="AI490" s="860">
        <f t="shared" si="514"/>
        <v>0</v>
      </c>
      <c r="AJ490" s="922">
        <f t="shared" si="514"/>
        <v>0</v>
      </c>
      <c r="AK490" s="860">
        <f t="shared" si="514"/>
        <v>0</v>
      </c>
      <c r="AL490" s="923">
        <f t="shared" si="514"/>
        <v>0</v>
      </c>
      <c r="AM490" s="873">
        <f t="shared" si="515"/>
        <v>0</v>
      </c>
      <c r="AN490" s="895">
        <f t="shared" si="516"/>
        <v>0</v>
      </c>
      <c r="AQ490" s="99"/>
    </row>
    <row r="491" spans="1:48">
      <c r="M491" s="87"/>
      <c r="N491" s="408" t="s">
        <v>332</v>
      </c>
      <c r="O491" s="836">
        <f>H454+K462</f>
        <v>0.99399999999999999</v>
      </c>
      <c r="P491" s="829">
        <f>I454+L462</f>
        <v>0.99399999999999999</v>
      </c>
      <c r="Q491" s="839">
        <f>E474+H473</f>
        <v>0.7</v>
      </c>
      <c r="R491" s="1005">
        <f>F474+I473</f>
        <v>0.7</v>
      </c>
      <c r="S491" s="839">
        <f>H480</f>
        <v>0.2</v>
      </c>
      <c r="T491" s="1019">
        <f>I480</f>
        <v>0.2</v>
      </c>
      <c r="U491" s="836">
        <f t="shared" si="495"/>
        <v>1.694</v>
      </c>
      <c r="V491" s="1005">
        <f t="shared" si="496"/>
        <v>1.694</v>
      </c>
      <c r="W491" s="836">
        <f t="shared" si="497"/>
        <v>0.89999999999999991</v>
      </c>
      <c r="X491" s="916">
        <f t="shared" si="498"/>
        <v>0.89999999999999991</v>
      </c>
      <c r="Y491" s="873">
        <f t="shared" si="477"/>
        <v>1.8939999999999999</v>
      </c>
      <c r="Z491" s="881">
        <f t="shared" si="478"/>
        <v>1.8939999999999999</v>
      </c>
      <c r="AB491" s="930" t="s">
        <v>307</v>
      </c>
      <c r="AC491" s="1169"/>
      <c r="AD491" s="926"/>
      <c r="AE491" s="711"/>
      <c r="AF491" s="927"/>
      <c r="AG491" s="860"/>
      <c r="AH491" s="929"/>
      <c r="AI491" s="860">
        <f t="shared" si="514"/>
        <v>0</v>
      </c>
      <c r="AJ491" s="922">
        <f t="shared" si="514"/>
        <v>0</v>
      </c>
      <c r="AK491" s="860">
        <f t="shared" si="514"/>
        <v>0</v>
      </c>
      <c r="AL491" s="923">
        <f t="shared" si="514"/>
        <v>0</v>
      </c>
      <c r="AM491" s="873">
        <f t="shared" si="515"/>
        <v>0</v>
      </c>
      <c r="AN491" s="895">
        <f t="shared" si="516"/>
        <v>0</v>
      </c>
      <c r="AQ491" s="99"/>
    </row>
    <row r="492" spans="1:48" ht="15.75" thickBot="1">
      <c r="M492" s="87"/>
      <c r="N492" s="872" t="s">
        <v>333</v>
      </c>
      <c r="O492" s="836"/>
      <c r="P492" s="829"/>
      <c r="Q492" s="836"/>
      <c r="R492" s="916"/>
      <c r="S492" s="836"/>
      <c r="T492" s="1019"/>
      <c r="U492" s="836">
        <f t="shared" si="495"/>
        <v>0</v>
      </c>
      <c r="V492" s="1005">
        <f t="shared" si="496"/>
        <v>0</v>
      </c>
      <c r="W492" s="836">
        <f t="shared" si="497"/>
        <v>0</v>
      </c>
      <c r="X492" s="916">
        <f t="shared" si="498"/>
        <v>0</v>
      </c>
      <c r="Y492" s="873">
        <f t="shared" si="477"/>
        <v>0</v>
      </c>
      <c r="Z492" s="881">
        <f t="shared" si="478"/>
        <v>0</v>
      </c>
      <c r="AB492" s="931" t="s">
        <v>308</v>
      </c>
      <c r="AC492" s="932"/>
      <c r="AD492" s="933"/>
      <c r="AE492" s="858"/>
      <c r="AF492" s="934"/>
      <c r="AG492" s="861"/>
      <c r="AH492" s="935"/>
      <c r="AI492" s="861">
        <f>AC492+AE492</f>
        <v>0</v>
      </c>
      <c r="AJ492" s="922">
        <f t="shared" si="514"/>
        <v>0</v>
      </c>
      <c r="AK492" s="861">
        <f t="shared" ref="AK492:AK504" si="517">AE492+AG492</f>
        <v>0</v>
      </c>
      <c r="AL492" s="923">
        <f t="shared" si="514"/>
        <v>0</v>
      </c>
      <c r="AM492" s="882">
        <f t="shared" si="515"/>
        <v>0</v>
      </c>
      <c r="AN492" s="896">
        <f t="shared" si="516"/>
        <v>0</v>
      </c>
      <c r="AQ492" s="101"/>
    </row>
    <row r="493" spans="1:48" ht="15.75" thickBot="1">
      <c r="M493" s="87"/>
      <c r="N493" s="845" t="s">
        <v>136</v>
      </c>
      <c r="O493" s="1136">
        <f t="shared" ref="O493:T493" si="518">O494+O495+O496+O497</f>
        <v>2.0002900000000001</v>
      </c>
      <c r="P493" s="1031">
        <f t="shared" si="518"/>
        <v>2.0002900000000001</v>
      </c>
      <c r="Q493" s="840">
        <f t="shared" si="518"/>
        <v>0.90800000000000003</v>
      </c>
      <c r="R493" s="1030">
        <f t="shared" si="518"/>
        <v>0.90800000000000003</v>
      </c>
      <c r="S493" s="2382">
        <f t="shared" si="518"/>
        <v>0</v>
      </c>
      <c r="T493" s="1772">
        <f t="shared" si="518"/>
        <v>0</v>
      </c>
      <c r="U493" s="836">
        <f t="shared" si="495"/>
        <v>2.90829</v>
      </c>
      <c r="V493" s="1005">
        <f t="shared" si="496"/>
        <v>2.90829</v>
      </c>
      <c r="W493" s="836">
        <f t="shared" si="497"/>
        <v>0.90800000000000003</v>
      </c>
      <c r="X493" s="916">
        <f t="shared" si="498"/>
        <v>0.90800000000000003</v>
      </c>
      <c r="Y493" s="873">
        <f t="shared" si="477"/>
        <v>2.90829</v>
      </c>
      <c r="Z493" s="881">
        <f t="shared" si="478"/>
        <v>2.90829</v>
      </c>
      <c r="AB493" s="938" t="s">
        <v>309</v>
      </c>
      <c r="AC493" s="1175">
        <f t="shared" ref="AC493:AH493" si="519">SUM(AC488:AC492)</f>
        <v>0</v>
      </c>
      <c r="AD493" s="940">
        <f t="shared" si="519"/>
        <v>0</v>
      </c>
      <c r="AE493" s="941">
        <f t="shared" si="519"/>
        <v>119.175</v>
      </c>
      <c r="AF493" s="942">
        <f t="shared" si="519"/>
        <v>105</v>
      </c>
      <c r="AG493" s="943">
        <f t="shared" si="519"/>
        <v>0</v>
      </c>
      <c r="AH493" s="944">
        <f t="shared" si="519"/>
        <v>0</v>
      </c>
      <c r="AI493" s="943">
        <f>AC493+AE493</f>
        <v>119.175</v>
      </c>
      <c r="AJ493" s="945">
        <f>AD493+AF493</f>
        <v>105</v>
      </c>
      <c r="AK493" s="943">
        <f t="shared" si="517"/>
        <v>119.175</v>
      </c>
      <c r="AL493" s="946">
        <f>AF493+AH493</f>
        <v>105</v>
      </c>
      <c r="AM493" s="897">
        <f t="shared" si="515"/>
        <v>119.175</v>
      </c>
      <c r="AN493" s="898">
        <f t="shared" si="516"/>
        <v>105</v>
      </c>
      <c r="AQ493" s="191"/>
    </row>
    <row r="494" spans="1:48">
      <c r="M494" s="1050"/>
      <c r="N494" s="846" t="s">
        <v>134</v>
      </c>
      <c r="O494" s="2623">
        <f>H456</f>
        <v>2.9E-4</v>
      </c>
      <c r="P494" s="2624">
        <f>I456</f>
        <v>2.9E-4</v>
      </c>
      <c r="Q494" s="841">
        <f>E475</f>
        <v>8.0000000000000002E-3</v>
      </c>
      <c r="R494" s="1033">
        <f>F475</f>
        <v>8.0000000000000002E-3</v>
      </c>
      <c r="S494" s="841"/>
      <c r="T494" s="2379"/>
      <c r="U494" s="855">
        <f>O494+Q494</f>
        <v>8.2900000000000005E-3</v>
      </c>
      <c r="V494" s="1033">
        <f t="shared" si="496"/>
        <v>8.2900000000000005E-3</v>
      </c>
      <c r="W494" s="837">
        <f t="shared" si="497"/>
        <v>8.0000000000000002E-3</v>
      </c>
      <c r="X494" s="1033">
        <f t="shared" si="498"/>
        <v>8.0000000000000002E-3</v>
      </c>
      <c r="Y494" s="873">
        <f t="shared" si="477"/>
        <v>8.2900000000000005E-3</v>
      </c>
      <c r="Z494" s="881">
        <f t="shared" si="478"/>
        <v>8.2900000000000005E-3</v>
      </c>
      <c r="AB494" s="1065" t="s">
        <v>318</v>
      </c>
      <c r="AC494" s="961">
        <f>E461</f>
        <v>26.8</v>
      </c>
      <c r="AD494" s="1055">
        <f>F461</f>
        <v>25</v>
      </c>
      <c r="AE494" s="963"/>
      <c r="AF494" s="1058"/>
      <c r="AG494" s="961"/>
      <c r="AH494" s="1055"/>
      <c r="AI494" s="860">
        <f t="shared" ref="AI494" si="520">AC494+AE494</f>
        <v>26.8</v>
      </c>
      <c r="AJ494" s="1061">
        <f t="shared" ref="AJ494" si="521">AD494+AF494</f>
        <v>25</v>
      </c>
      <c r="AK494" s="860">
        <f t="shared" si="517"/>
        <v>0</v>
      </c>
      <c r="AL494" s="1017">
        <f t="shared" ref="AL494" si="522">AF494+AH494</f>
        <v>0</v>
      </c>
      <c r="AM494" s="893">
        <f t="shared" si="515"/>
        <v>26.8</v>
      </c>
      <c r="AN494" s="900">
        <f t="shared" si="516"/>
        <v>25</v>
      </c>
      <c r="AQ494" s="1761"/>
      <c r="AU494" s="11"/>
      <c r="AV494" s="11"/>
    </row>
    <row r="495" spans="1:48">
      <c r="M495" s="101"/>
      <c r="N495" s="847" t="s">
        <v>299</v>
      </c>
      <c r="O495" s="842">
        <f>I457</f>
        <v>1.8</v>
      </c>
      <c r="P495" s="1034">
        <f>I457</f>
        <v>1.8</v>
      </c>
      <c r="Q495" s="842">
        <f>F476</f>
        <v>0.9</v>
      </c>
      <c r="R495" s="1035">
        <f>F476</f>
        <v>0.9</v>
      </c>
      <c r="S495" s="842"/>
      <c r="T495" s="2380"/>
      <c r="U495" s="855">
        <f>O495+Q495</f>
        <v>2.7</v>
      </c>
      <c r="V495" s="1033">
        <f t="shared" si="496"/>
        <v>2.7</v>
      </c>
      <c r="W495" s="837">
        <f t="shared" si="497"/>
        <v>0.9</v>
      </c>
      <c r="X495" s="1033">
        <f t="shared" si="498"/>
        <v>0.9</v>
      </c>
      <c r="Y495" s="873">
        <f t="shared" si="477"/>
        <v>2.7</v>
      </c>
      <c r="Z495" s="881">
        <f t="shared" si="478"/>
        <v>2.7</v>
      </c>
      <c r="AB495" s="1051" t="s">
        <v>879</v>
      </c>
      <c r="AC495" s="965"/>
      <c r="AD495" s="1056"/>
      <c r="AE495" s="967"/>
      <c r="AF495" s="1059"/>
      <c r="AG495" s="965"/>
      <c r="AH495" s="1056"/>
      <c r="AI495" s="860">
        <f t="shared" ref="AI495:AJ497" si="523">AC495+AE495</f>
        <v>0</v>
      </c>
      <c r="AJ495" s="1061">
        <f t="shared" si="523"/>
        <v>0</v>
      </c>
      <c r="AK495" s="860">
        <f t="shared" si="517"/>
        <v>0</v>
      </c>
      <c r="AL495" s="1017">
        <f t="shared" ref="AL495:AL500" si="524">AF495+AH495</f>
        <v>0</v>
      </c>
      <c r="AM495" s="873">
        <f t="shared" si="515"/>
        <v>0</v>
      </c>
      <c r="AN495" s="895">
        <f t="shared" si="516"/>
        <v>0</v>
      </c>
      <c r="AQ495" s="99"/>
      <c r="AU495" s="11"/>
      <c r="AV495" s="11"/>
    </row>
    <row r="496" spans="1:48" ht="15.75" thickBot="1">
      <c r="M496" s="101"/>
      <c r="N496" s="848" t="s">
        <v>118</v>
      </c>
      <c r="O496" s="843">
        <f>K459</f>
        <v>0.2</v>
      </c>
      <c r="P496" s="1036">
        <f>L459</f>
        <v>0.2</v>
      </c>
      <c r="Q496" s="843"/>
      <c r="R496" s="1037"/>
      <c r="S496" s="843"/>
      <c r="T496" s="2381"/>
      <c r="U496" s="855">
        <f>O496+Q496</f>
        <v>0.2</v>
      </c>
      <c r="V496" s="1033">
        <f t="shared" si="496"/>
        <v>0.2</v>
      </c>
      <c r="W496" s="837">
        <f t="shared" si="497"/>
        <v>0</v>
      </c>
      <c r="X496" s="1033">
        <f t="shared" si="498"/>
        <v>0</v>
      </c>
      <c r="Y496" s="882">
        <f t="shared" si="477"/>
        <v>0.2</v>
      </c>
      <c r="Z496" s="883">
        <f t="shared" si="478"/>
        <v>0.2</v>
      </c>
      <c r="AB496" s="1052" t="s">
        <v>356</v>
      </c>
      <c r="AC496" s="971"/>
      <c r="AD496" s="1057"/>
      <c r="AE496" s="973"/>
      <c r="AF496" s="1060"/>
      <c r="AG496" s="971"/>
      <c r="AH496" s="1057"/>
      <c r="AI496" s="861">
        <f t="shared" si="523"/>
        <v>0</v>
      </c>
      <c r="AJ496" s="1062">
        <f t="shared" si="523"/>
        <v>0</v>
      </c>
      <c r="AK496" s="861">
        <f t="shared" si="517"/>
        <v>0</v>
      </c>
      <c r="AL496" s="1064">
        <f t="shared" si="524"/>
        <v>0</v>
      </c>
      <c r="AM496" s="882">
        <f t="shared" si="515"/>
        <v>0</v>
      </c>
      <c r="AN496" s="896">
        <f t="shared" si="516"/>
        <v>0</v>
      </c>
      <c r="AQ496" s="99"/>
      <c r="AU496" s="11"/>
      <c r="AV496" s="11"/>
    </row>
    <row r="497" spans="1:48" ht="15.75" thickBot="1">
      <c r="M497" s="101"/>
      <c r="N497" s="848" t="s">
        <v>339</v>
      </c>
      <c r="O497" s="843"/>
      <c r="P497" s="1036"/>
      <c r="Q497" s="843"/>
      <c r="R497" s="1037"/>
      <c r="S497" s="843"/>
      <c r="T497" s="2381"/>
      <c r="U497" s="855">
        <f>O497+Q497</f>
        <v>0</v>
      </c>
      <c r="V497" s="1033">
        <f t="shared" si="496"/>
        <v>0</v>
      </c>
      <c r="W497" s="837">
        <f>Q497+S497</f>
        <v>0</v>
      </c>
      <c r="X497" s="1033">
        <f t="shared" si="498"/>
        <v>0</v>
      </c>
      <c r="Y497" s="882">
        <f t="shared" si="477"/>
        <v>0</v>
      </c>
      <c r="Z497" s="883">
        <f t="shared" si="478"/>
        <v>0</v>
      </c>
      <c r="AB497" s="1053" t="s">
        <v>320</v>
      </c>
      <c r="AC497" s="1068">
        <f t="shared" ref="AC497:AH497" si="525">SUM(AC494:AC496)</f>
        <v>26.8</v>
      </c>
      <c r="AD497" s="1000">
        <f t="shared" si="525"/>
        <v>25</v>
      </c>
      <c r="AE497" s="1054">
        <f t="shared" si="525"/>
        <v>0</v>
      </c>
      <c r="AF497" s="998">
        <f t="shared" si="525"/>
        <v>0</v>
      </c>
      <c r="AG497" s="1068">
        <f t="shared" si="525"/>
        <v>0</v>
      </c>
      <c r="AH497" s="1000">
        <f t="shared" si="525"/>
        <v>0</v>
      </c>
      <c r="AI497" s="913">
        <f t="shared" si="523"/>
        <v>26.8</v>
      </c>
      <c r="AJ497" s="999">
        <f t="shared" si="523"/>
        <v>25</v>
      </c>
      <c r="AK497" s="913">
        <f t="shared" si="517"/>
        <v>0</v>
      </c>
      <c r="AL497" s="1000">
        <f t="shared" si="524"/>
        <v>0</v>
      </c>
      <c r="AM497" s="913">
        <f t="shared" si="515"/>
        <v>26.8</v>
      </c>
      <c r="AN497" s="914">
        <f t="shared" si="516"/>
        <v>25</v>
      </c>
      <c r="AQ497" s="191"/>
      <c r="AT497" s="573"/>
      <c r="AU497" s="11"/>
      <c r="AV497" s="11"/>
    </row>
    <row r="498" spans="1:48" ht="15.75" thickBot="1">
      <c r="A498" s="87"/>
      <c r="B498" s="1614" t="s">
        <v>196</v>
      </c>
      <c r="C498" s="87"/>
      <c r="D498" s="87"/>
      <c r="E498" s="87"/>
      <c r="F498" s="87"/>
      <c r="J498" s="87"/>
      <c r="K498" s="87"/>
      <c r="L498" s="87"/>
      <c r="M498" s="101"/>
      <c r="N498" s="412" t="s">
        <v>87</v>
      </c>
      <c r="O498" s="844"/>
      <c r="P498" s="1038"/>
      <c r="Q498" s="2629"/>
      <c r="R498" s="1778"/>
      <c r="S498" s="854">
        <f>H482</f>
        <v>7.2</v>
      </c>
      <c r="T498" s="1040">
        <f>I482</f>
        <v>7.2</v>
      </c>
      <c r="U498" s="856">
        <f>O498+Q498</f>
        <v>0</v>
      </c>
      <c r="V498" s="1041">
        <f t="shared" si="496"/>
        <v>0</v>
      </c>
      <c r="W498" s="856">
        <f>Q498+S498</f>
        <v>7.2</v>
      </c>
      <c r="X498" s="1041">
        <f t="shared" si="498"/>
        <v>7.2</v>
      </c>
      <c r="Y498" s="884">
        <f t="shared" si="477"/>
        <v>7.2</v>
      </c>
      <c r="Z498" s="885">
        <f t="shared" si="478"/>
        <v>7.2</v>
      </c>
      <c r="AB498" s="899" t="s">
        <v>313</v>
      </c>
      <c r="AC498" s="947">
        <f>E451</f>
        <v>78.650999999999996</v>
      </c>
      <c r="AD498" s="948">
        <f>F451</f>
        <v>68</v>
      </c>
      <c r="AE498" s="859"/>
      <c r="AF498" s="2369"/>
      <c r="AG498" s="947"/>
      <c r="AH498" s="948"/>
      <c r="AI498" s="861">
        <f t="shared" ref="AI498:AJ500" si="526">AC498+AE498</f>
        <v>78.650999999999996</v>
      </c>
      <c r="AJ498" s="950">
        <f t="shared" si="526"/>
        <v>68</v>
      </c>
      <c r="AK498" s="859">
        <f t="shared" si="517"/>
        <v>0</v>
      </c>
      <c r="AL498" s="951">
        <f t="shared" si="524"/>
        <v>0</v>
      </c>
      <c r="AM498" s="893">
        <f t="shared" si="515"/>
        <v>78.650999999999996</v>
      </c>
      <c r="AN498" s="900">
        <f t="shared" si="516"/>
        <v>68</v>
      </c>
      <c r="AQ498" s="99"/>
      <c r="AT498" s="573"/>
      <c r="AU498" s="11"/>
      <c r="AV498" s="11"/>
    </row>
    <row r="499" spans="1:48" ht="16.5" thickBot="1">
      <c r="A499" s="87"/>
      <c r="B499" s="1503"/>
      <c r="C499" s="1504" t="s">
        <v>361</v>
      </c>
      <c r="D499" s="87"/>
      <c r="E499" s="87"/>
      <c r="F499" s="87"/>
      <c r="G499" s="87"/>
      <c r="H499" s="87"/>
      <c r="I499" s="87"/>
      <c r="J499" s="87"/>
      <c r="K499" s="1682" t="s">
        <v>104</v>
      </c>
      <c r="L499" s="87"/>
      <c r="M499" s="101"/>
      <c r="P499" s="220"/>
      <c r="Q499" s="539"/>
      <c r="R499" s="2370"/>
      <c r="S499" s="2370"/>
      <c r="AB499" s="901" t="s">
        <v>314</v>
      </c>
      <c r="AC499" s="932"/>
      <c r="AD499" s="952"/>
      <c r="AE499" s="861"/>
      <c r="AF499" s="953"/>
      <c r="AG499" s="932"/>
      <c r="AH499" s="952"/>
      <c r="AI499" s="861">
        <f t="shared" si="526"/>
        <v>0</v>
      </c>
      <c r="AJ499" s="954">
        <f t="shared" si="526"/>
        <v>0</v>
      </c>
      <c r="AK499" s="861">
        <f t="shared" si="517"/>
        <v>0</v>
      </c>
      <c r="AL499" s="955">
        <f t="shared" si="524"/>
        <v>0</v>
      </c>
      <c r="AM499" s="882">
        <f t="shared" si="515"/>
        <v>0</v>
      </c>
      <c r="AN499" s="896">
        <f t="shared" si="516"/>
        <v>0</v>
      </c>
      <c r="AQ499" s="99"/>
      <c r="AT499" s="573"/>
      <c r="AU499" s="11"/>
      <c r="AV499" s="11"/>
    </row>
    <row r="500" spans="1:48" ht="15.75" thickBot="1">
      <c r="A500" s="1615" t="s">
        <v>481</v>
      </c>
      <c r="B500" s="1615"/>
      <c r="C500" s="1619"/>
      <c r="D500" s="87"/>
      <c r="E500" s="1620" t="s">
        <v>123</v>
      </c>
      <c r="F500" s="87"/>
      <c r="G500" s="87"/>
      <c r="H500" s="1621"/>
      <c r="I500" s="2233" t="s">
        <v>482</v>
      </c>
      <c r="J500" s="1622"/>
      <c r="K500" s="87"/>
      <c r="L500" s="87"/>
      <c r="M500" s="197"/>
      <c r="N500" s="101"/>
      <c r="O500" s="101"/>
      <c r="P500" s="101"/>
      <c r="Q500" s="211"/>
      <c r="R500" s="191"/>
      <c r="S500" s="192"/>
      <c r="AB500" s="902" t="s">
        <v>310</v>
      </c>
      <c r="AC500" s="956">
        <f t="shared" ref="AC500:AH500" si="527">SUM(AC498:AC499)</f>
        <v>78.650999999999996</v>
      </c>
      <c r="AD500" s="957">
        <f t="shared" si="527"/>
        <v>68</v>
      </c>
      <c r="AE500" s="958">
        <f>SUM(AE498:AE499)</f>
        <v>0</v>
      </c>
      <c r="AF500" s="904">
        <f t="shared" si="527"/>
        <v>0</v>
      </c>
      <c r="AG500" s="956">
        <f t="shared" si="527"/>
        <v>0</v>
      </c>
      <c r="AH500" s="957">
        <f t="shared" si="527"/>
        <v>0</v>
      </c>
      <c r="AI500" s="903">
        <f t="shared" si="526"/>
        <v>78.650999999999996</v>
      </c>
      <c r="AJ500" s="959">
        <f t="shared" si="526"/>
        <v>68</v>
      </c>
      <c r="AK500" s="903">
        <f t="shared" si="517"/>
        <v>0</v>
      </c>
      <c r="AL500" s="960">
        <f t="shared" si="524"/>
        <v>0</v>
      </c>
      <c r="AM500" s="903">
        <f t="shared" si="515"/>
        <v>78.650999999999996</v>
      </c>
      <c r="AN500" s="904">
        <f t="shared" si="516"/>
        <v>68</v>
      </c>
      <c r="AQ500" s="191"/>
      <c r="AT500" s="101"/>
      <c r="AU500" s="11"/>
      <c r="AV500" s="11"/>
    </row>
    <row r="501" spans="1:48">
      <c r="A501" s="1623" t="s">
        <v>2</v>
      </c>
      <c r="B501" s="1624" t="s">
        <v>3</v>
      </c>
      <c r="C501" s="1625" t="s">
        <v>4</v>
      </c>
      <c r="D501" s="232" t="s">
        <v>58</v>
      </c>
      <c r="E501" s="107"/>
      <c r="F501" s="107"/>
      <c r="G501" s="107"/>
      <c r="H501" s="107"/>
      <c r="I501" s="107"/>
      <c r="J501" s="107"/>
      <c r="K501" s="107"/>
      <c r="L501" s="223"/>
      <c r="M501" s="101"/>
      <c r="N501" s="201"/>
      <c r="O501" s="127"/>
      <c r="P501" s="101"/>
      <c r="Q501" s="101"/>
      <c r="R501" s="101"/>
      <c r="S501" s="101"/>
      <c r="T501" s="822"/>
      <c r="V501" s="826"/>
      <c r="X501" s="826"/>
      <c r="AB501" s="905" t="s">
        <v>214</v>
      </c>
      <c r="AC501" s="961"/>
      <c r="AD501" s="962"/>
      <c r="AE501" s="963"/>
      <c r="AF501" s="964"/>
      <c r="AG501" s="961"/>
      <c r="AH501" s="962"/>
      <c r="AI501" s="860">
        <f t="shared" ref="AI501" si="528">AC501+AE501</f>
        <v>0</v>
      </c>
      <c r="AJ501" s="969">
        <f t="shared" ref="AJ501" si="529">AD501+AF501</f>
        <v>0</v>
      </c>
      <c r="AK501" s="860">
        <f t="shared" ref="AK501" si="530">AE501+AG501</f>
        <v>0</v>
      </c>
      <c r="AL501" s="970">
        <f>AF501+AH501</f>
        <v>0</v>
      </c>
      <c r="AM501" s="870">
        <f t="shared" si="515"/>
        <v>0</v>
      </c>
      <c r="AN501" s="1384">
        <f t="shared" si="516"/>
        <v>0</v>
      </c>
      <c r="AQ501" s="93"/>
      <c r="AT501" s="101"/>
      <c r="AU501" s="11"/>
      <c r="AV501" s="11"/>
    </row>
    <row r="502" spans="1:48" ht="15.75" thickBot="1">
      <c r="A502" s="1627" t="s">
        <v>5</v>
      </c>
      <c r="B502" s="87"/>
      <c r="C502" s="1628" t="s">
        <v>59</v>
      </c>
      <c r="D502" s="98"/>
      <c r="E502" s="101"/>
      <c r="F502" s="101"/>
      <c r="G502" s="101"/>
      <c r="H502" s="101"/>
      <c r="I502" s="101"/>
      <c r="J502" s="101"/>
      <c r="K502" s="101"/>
      <c r="L502" s="97"/>
      <c r="M502" s="101"/>
      <c r="N502" s="201"/>
      <c r="O502" s="127"/>
      <c r="P502" s="101"/>
      <c r="Q502" s="101"/>
      <c r="R502" s="101"/>
      <c r="S502" s="101"/>
      <c r="T502" s="822"/>
      <c r="V502" s="826"/>
      <c r="X502" s="826"/>
      <c r="AB502" s="906" t="s">
        <v>91</v>
      </c>
      <c r="AC502" s="965"/>
      <c r="AD502" s="966"/>
      <c r="AE502" s="967">
        <f>H465</f>
        <v>50.51</v>
      </c>
      <c r="AF502" s="968">
        <f>I465</f>
        <v>45</v>
      </c>
      <c r="AG502" s="965"/>
      <c r="AH502" s="966"/>
      <c r="AI502" s="860">
        <f t="shared" ref="AI502:AJ504" si="531">AC502+AE502</f>
        <v>50.51</v>
      </c>
      <c r="AJ502" s="969">
        <f t="shared" si="531"/>
        <v>45</v>
      </c>
      <c r="AK502" s="860">
        <f t="shared" si="517"/>
        <v>50.51</v>
      </c>
      <c r="AL502" s="970">
        <f>AF502+AH502</f>
        <v>45</v>
      </c>
      <c r="AM502" s="873">
        <f t="shared" si="515"/>
        <v>50.51</v>
      </c>
      <c r="AN502" s="895">
        <f t="shared" si="516"/>
        <v>45</v>
      </c>
      <c r="AQ502" s="99"/>
      <c r="AT502" s="101"/>
      <c r="AU502" s="11"/>
      <c r="AV502" s="11"/>
    </row>
    <row r="503" spans="1:48" ht="16.5" thickBot="1">
      <c r="A503" s="1663" t="s">
        <v>603</v>
      </c>
      <c r="B503" s="1664"/>
      <c r="C503" s="1550"/>
      <c r="D503" s="2371" t="s">
        <v>886</v>
      </c>
      <c r="E503" s="1190"/>
      <c r="F503" s="1191"/>
      <c r="G503" s="3309" t="s">
        <v>929</v>
      </c>
      <c r="H503" s="1190"/>
      <c r="I503" s="1191"/>
      <c r="J503" s="3346" t="s">
        <v>896</v>
      </c>
      <c r="K503" s="1190"/>
      <c r="L503" s="1191"/>
      <c r="M503" s="101"/>
      <c r="N503" s="176"/>
      <c r="O503" s="101"/>
      <c r="P503" s="101"/>
      <c r="Q503" s="101"/>
      <c r="R503" s="101"/>
      <c r="S503" s="101"/>
      <c r="T503" s="821"/>
      <c r="V503" s="268"/>
      <c r="X503" s="268"/>
      <c r="AB503" s="907" t="s">
        <v>215</v>
      </c>
      <c r="AC503" s="971"/>
      <c r="AD503" s="972"/>
      <c r="AE503" s="973"/>
      <c r="AF503" s="974"/>
      <c r="AG503" s="971"/>
      <c r="AH503" s="972"/>
      <c r="AI503" s="861">
        <f t="shared" si="531"/>
        <v>0</v>
      </c>
      <c r="AJ503" s="975">
        <f t="shared" si="531"/>
        <v>0</v>
      </c>
      <c r="AK503" s="861">
        <f t="shared" si="517"/>
        <v>0</v>
      </c>
      <c r="AL503" s="976">
        <f>AF503+AH503</f>
        <v>0</v>
      </c>
      <c r="AM503" s="884">
        <f t="shared" si="515"/>
        <v>0</v>
      </c>
      <c r="AN503" s="1385">
        <f t="shared" si="516"/>
        <v>0</v>
      </c>
      <c r="AQ503" s="99"/>
      <c r="AT503" s="101"/>
      <c r="AU503" s="11"/>
      <c r="AV503" s="11"/>
    </row>
    <row r="504" spans="1:48" ht="15.75" thickBot="1">
      <c r="A504" s="1644"/>
      <c r="B504" s="332" t="s">
        <v>131</v>
      </c>
      <c r="C504" s="1645"/>
      <c r="D504" s="2702" t="s">
        <v>88</v>
      </c>
      <c r="E504" s="2703" t="s">
        <v>89</v>
      </c>
      <c r="F504" s="192" t="s">
        <v>90</v>
      </c>
      <c r="G504" s="2702" t="s">
        <v>88</v>
      </c>
      <c r="H504" s="2703" t="s">
        <v>89</v>
      </c>
      <c r="I504" s="2866" t="s">
        <v>90</v>
      </c>
      <c r="J504" s="1179" t="s">
        <v>88</v>
      </c>
      <c r="K504" s="156" t="s">
        <v>89</v>
      </c>
      <c r="L504" s="2701" t="s">
        <v>90</v>
      </c>
      <c r="M504" s="130"/>
      <c r="AB504" s="1066" t="s">
        <v>311</v>
      </c>
      <c r="AC504" s="1067">
        <f t="shared" ref="AC504:AH504" si="532">SUM(AC501:AC503)</f>
        <v>0</v>
      </c>
      <c r="AD504" s="944">
        <f t="shared" si="532"/>
        <v>0</v>
      </c>
      <c r="AE504" s="1067">
        <f t="shared" si="532"/>
        <v>50.51</v>
      </c>
      <c r="AF504" s="944">
        <f t="shared" si="532"/>
        <v>45</v>
      </c>
      <c r="AG504" s="1067">
        <f t="shared" si="532"/>
        <v>0</v>
      </c>
      <c r="AH504" s="944">
        <f t="shared" si="532"/>
        <v>0</v>
      </c>
      <c r="AI504" s="943">
        <f t="shared" si="531"/>
        <v>50.51</v>
      </c>
      <c r="AJ504" s="945">
        <f t="shared" si="531"/>
        <v>45</v>
      </c>
      <c r="AK504" s="943">
        <f t="shared" si="517"/>
        <v>50.51</v>
      </c>
      <c r="AL504" s="946">
        <f>AF504+AH504</f>
        <v>45</v>
      </c>
      <c r="AM504" s="884">
        <f t="shared" si="515"/>
        <v>50.51</v>
      </c>
      <c r="AN504" s="1385">
        <f t="shared" si="516"/>
        <v>45</v>
      </c>
      <c r="AQ504" s="132"/>
    </row>
    <row r="505" spans="1:48">
      <c r="A505" s="2740" t="s">
        <v>498</v>
      </c>
      <c r="B505" s="2583" t="s">
        <v>887</v>
      </c>
      <c r="C505" s="164">
        <v>90</v>
      </c>
      <c r="D505" s="126" t="s">
        <v>78</v>
      </c>
      <c r="E505" s="1491">
        <v>58.32</v>
      </c>
      <c r="F505" s="2730">
        <v>50.4</v>
      </c>
      <c r="G505" s="2729" t="s">
        <v>712</v>
      </c>
      <c r="H505" s="3053">
        <v>36.380000000000003</v>
      </c>
      <c r="I505" s="2730">
        <v>36.380000000000003</v>
      </c>
      <c r="J505" s="2637" t="s">
        <v>57</v>
      </c>
      <c r="K505" s="3102">
        <v>211</v>
      </c>
      <c r="L505" s="2763">
        <v>200</v>
      </c>
      <c r="M505" s="87"/>
      <c r="N505" s="1614" t="s">
        <v>433</v>
      </c>
      <c r="AB505" t="s">
        <v>294</v>
      </c>
      <c r="AL505" s="1614" t="s">
        <v>433</v>
      </c>
      <c r="AM505" s="101"/>
      <c r="AN505" s="11"/>
      <c r="AQ505" s="101"/>
      <c r="AU505" s="48"/>
      <c r="AV505" s="563"/>
    </row>
    <row r="506" spans="1:48" ht="15.75" thickBot="1">
      <c r="A506" s="186" t="s">
        <v>370</v>
      </c>
      <c r="B506" s="240" t="s">
        <v>929</v>
      </c>
      <c r="C506" s="229">
        <v>150</v>
      </c>
      <c r="D506" s="183" t="s">
        <v>128</v>
      </c>
      <c r="E506" s="224">
        <v>25.2</v>
      </c>
      <c r="F506" s="1219">
        <v>21.6</v>
      </c>
      <c r="G506" s="183" t="s">
        <v>77</v>
      </c>
      <c r="H506" s="225">
        <v>5.25</v>
      </c>
      <c r="I506" s="1219">
        <v>5.25</v>
      </c>
      <c r="J506" s="380"/>
      <c r="K506" s="182"/>
      <c r="L506" s="3088"/>
      <c r="M506" s="101"/>
      <c r="N506" t="s">
        <v>294</v>
      </c>
      <c r="Y506" s="886"/>
      <c r="Z506" s="283"/>
      <c r="AB506" s="94" t="str">
        <f>A503</f>
        <v>10 - й   день</v>
      </c>
      <c r="AC506" s="2" t="s">
        <v>419</v>
      </c>
      <c r="AH506" s="128" t="s">
        <v>123</v>
      </c>
      <c r="AJ506" s="294" t="str">
        <f>I500</f>
        <v>О С Е Н Ь    2024  -   __  г.г.</v>
      </c>
      <c r="AK506" s="61"/>
      <c r="AM506" s="11"/>
      <c r="AN506" s="11"/>
      <c r="AQ506" s="1759"/>
      <c r="AT506" s="11"/>
      <c r="AU506" s="320"/>
      <c r="AV506" s="320"/>
    </row>
    <row r="507" spans="1:48" ht="15.75" thickBot="1">
      <c r="A507" s="2849" t="s">
        <v>970</v>
      </c>
      <c r="B507" s="240" t="s">
        <v>896</v>
      </c>
      <c r="C507" s="164">
        <v>200</v>
      </c>
      <c r="D507" s="183" t="s">
        <v>73</v>
      </c>
      <c r="E507" s="225">
        <v>14.4</v>
      </c>
      <c r="F507" s="1219">
        <v>14.4</v>
      </c>
      <c r="G507" s="183" t="s">
        <v>363</v>
      </c>
      <c r="H507" s="224">
        <v>0.36</v>
      </c>
      <c r="I507" s="1219">
        <v>0.36</v>
      </c>
      <c r="J507" s="58"/>
      <c r="K507" s="11"/>
      <c r="L507" s="68"/>
      <c r="M507" s="101"/>
      <c r="N507" s="94" t="str">
        <f>A503</f>
        <v>10 - й   день</v>
      </c>
      <c r="O507" s="2" t="str">
        <f>A500</f>
        <v>Возрастная категория:   7 - 11   лет</v>
      </c>
      <c r="T507" s="128" t="s">
        <v>123</v>
      </c>
      <c r="V507" s="294" t="str">
        <f>I500</f>
        <v>О С Е Н Ь    2024  -   __  г.г.</v>
      </c>
      <c r="W507" s="61"/>
      <c r="X507" s="1010"/>
      <c r="Y507" s="886"/>
      <c r="Z507" s="1008"/>
      <c r="AB507" s="815" t="s">
        <v>243</v>
      </c>
      <c r="AC507" s="816" t="s">
        <v>295</v>
      </c>
      <c r="AD507" s="817"/>
      <c r="AE507" s="816" t="s">
        <v>296</v>
      </c>
      <c r="AF507" s="817"/>
      <c r="AG507" s="816" t="s">
        <v>297</v>
      </c>
      <c r="AH507" s="817"/>
      <c r="AI507" s="816" t="s">
        <v>300</v>
      </c>
      <c r="AJ507" s="817"/>
      <c r="AK507" s="863" t="s">
        <v>301</v>
      </c>
      <c r="AL507" s="817"/>
      <c r="AM507" s="887" t="s">
        <v>302</v>
      </c>
      <c r="AN507" s="888"/>
      <c r="AQ507" s="101"/>
      <c r="AU507" s="320"/>
      <c r="AV507" s="320"/>
    </row>
    <row r="508" spans="1:48" ht="15.75" thickBot="1">
      <c r="A508" s="2221" t="s">
        <v>9</v>
      </c>
      <c r="B508" s="2180" t="s">
        <v>10</v>
      </c>
      <c r="C508" s="229">
        <v>40</v>
      </c>
      <c r="D508" s="183" t="s">
        <v>57</v>
      </c>
      <c r="E508" s="224">
        <v>18</v>
      </c>
      <c r="F508" s="1219">
        <v>18</v>
      </c>
      <c r="G508" s="184" t="s">
        <v>362</v>
      </c>
      <c r="H508" s="1696">
        <v>116.4</v>
      </c>
      <c r="I508" s="1219">
        <v>116.4</v>
      </c>
      <c r="J508" s="58"/>
      <c r="K508" s="11"/>
      <c r="L508" s="68"/>
      <c r="M508" s="101"/>
      <c r="AB508" s="1069" t="s">
        <v>325</v>
      </c>
      <c r="AC508" s="818" t="s">
        <v>89</v>
      </c>
      <c r="AD508" s="820" t="s">
        <v>90</v>
      </c>
      <c r="AE508" s="864" t="s">
        <v>89</v>
      </c>
      <c r="AF508" s="865" t="s">
        <v>90</v>
      </c>
      <c r="AG508" s="864" t="s">
        <v>89</v>
      </c>
      <c r="AH508" s="865" t="s">
        <v>90</v>
      </c>
      <c r="AI508" s="818" t="s">
        <v>89</v>
      </c>
      <c r="AJ508" s="819" t="s">
        <v>90</v>
      </c>
      <c r="AK508" s="866" t="s">
        <v>89</v>
      </c>
      <c r="AL508" s="819" t="s">
        <v>90</v>
      </c>
      <c r="AM508" s="1072" t="s">
        <v>89</v>
      </c>
      <c r="AN508" s="1073" t="s">
        <v>90</v>
      </c>
      <c r="AQ508" s="96"/>
      <c r="AU508" s="14"/>
      <c r="AV508" s="14"/>
    </row>
    <row r="509" spans="1:48">
      <c r="A509" s="2253" t="s">
        <v>9</v>
      </c>
      <c r="B509" s="2180" t="s">
        <v>317</v>
      </c>
      <c r="C509" s="229">
        <v>30</v>
      </c>
      <c r="D509" s="183" t="s">
        <v>500</v>
      </c>
      <c r="E509" s="224">
        <v>9</v>
      </c>
      <c r="F509" s="1219">
        <v>9</v>
      </c>
      <c r="G509" s="58"/>
      <c r="H509" s="11"/>
      <c r="I509" s="68"/>
      <c r="J509" s="58"/>
      <c r="K509" s="11"/>
      <c r="L509" s="68"/>
      <c r="M509" s="87"/>
      <c r="N509" s="1084" t="s">
        <v>328</v>
      </c>
      <c r="O509" s="182"/>
      <c r="P509" s="182"/>
      <c r="Q509" s="182"/>
      <c r="R509" s="182"/>
      <c r="S509" s="182"/>
      <c r="T509" s="182"/>
      <c r="U509" s="182"/>
      <c r="V509" s="182"/>
      <c r="W509" s="182"/>
      <c r="X509" s="813"/>
      <c r="AB509" s="910" t="s">
        <v>65</v>
      </c>
      <c r="AC509" s="947"/>
      <c r="AD509" s="977"/>
      <c r="AE509" s="947"/>
      <c r="AF509" s="978"/>
      <c r="AG509" s="947"/>
      <c r="AH509" s="979"/>
      <c r="AI509" s="859">
        <f t="shared" ref="AI509:AI518" si="533">AC509+AE509</f>
        <v>0</v>
      </c>
      <c r="AJ509" s="980">
        <f t="shared" ref="AJ509:AJ518" si="534">AD509+AF509</f>
        <v>0</v>
      </c>
      <c r="AK509" s="859">
        <f t="shared" ref="AK509:AK518" si="535">AE509+AG509</f>
        <v>0</v>
      </c>
      <c r="AL509" s="981">
        <f t="shared" ref="AL509:AL518" si="536">AF509+AH509</f>
        <v>0</v>
      </c>
      <c r="AM509" s="893">
        <f t="shared" ref="AM509:AM532" si="537">AC509+AE509+AG509</f>
        <v>0</v>
      </c>
      <c r="AN509" s="900">
        <f t="shared" ref="AN509:AN532" si="538">AD509+AF509+AH509</f>
        <v>0</v>
      </c>
      <c r="AQ509" s="96"/>
      <c r="AU509" s="14"/>
      <c r="AV509" s="14"/>
    </row>
    <row r="510" spans="1:48" ht="15.75">
      <c r="A510" s="3066"/>
      <c r="B510" s="2680"/>
      <c r="C510" s="1556"/>
      <c r="D510" s="183" t="s">
        <v>363</v>
      </c>
      <c r="E510" s="224">
        <v>0.55000000000000004</v>
      </c>
      <c r="F510" s="1219">
        <v>0.55000000000000004</v>
      </c>
      <c r="G510" s="58"/>
      <c r="H510" s="11"/>
      <c r="I510" s="68"/>
      <c r="J510" s="58"/>
      <c r="K510" s="11"/>
      <c r="L510" s="68"/>
      <c r="M510" s="87"/>
      <c r="N510" s="640"/>
      <c r="O510" s="17" t="s">
        <v>329</v>
      </c>
      <c r="P510" s="17"/>
      <c r="Q510" s="17"/>
      <c r="R510" s="17"/>
      <c r="S510" s="17"/>
      <c r="T510" s="17"/>
      <c r="U510" s="17"/>
      <c r="V510" s="17"/>
      <c r="W510" s="17"/>
      <c r="X510" s="814"/>
      <c r="AB510" s="910" t="s">
        <v>434</v>
      </c>
      <c r="AC510" s="1227">
        <f>H505</f>
        <v>36.380000000000003</v>
      </c>
      <c r="AD510" s="982">
        <f>I505</f>
        <v>36.380000000000003</v>
      </c>
      <c r="AE510" s="925"/>
      <c r="AF510" s="983"/>
      <c r="AG510" s="925"/>
      <c r="AH510" s="984"/>
      <c r="AI510" s="860">
        <f t="shared" si="533"/>
        <v>36.380000000000003</v>
      </c>
      <c r="AJ510" s="985">
        <f t="shared" si="534"/>
        <v>36.380000000000003</v>
      </c>
      <c r="AK510" s="860">
        <f t="shared" si="535"/>
        <v>0</v>
      </c>
      <c r="AL510" s="916">
        <f t="shared" si="536"/>
        <v>0</v>
      </c>
      <c r="AM510" s="873">
        <f t="shared" si="537"/>
        <v>36.380000000000003</v>
      </c>
      <c r="AN510" s="895">
        <f t="shared" si="538"/>
        <v>36.380000000000003</v>
      </c>
      <c r="AQ510" s="96"/>
      <c r="AU510" s="11"/>
      <c r="AV510" s="11"/>
    </row>
    <row r="511" spans="1:48" ht="15.75" thickBot="1">
      <c r="A511" s="1223" t="s">
        <v>291</v>
      </c>
      <c r="B511" s="1224"/>
      <c r="C511" s="2255">
        <f>SUM(C505:C510)</f>
        <v>510</v>
      </c>
      <c r="D511" s="1225" t="s">
        <v>81</v>
      </c>
      <c r="E511" s="2838">
        <v>3</v>
      </c>
      <c r="F511" s="3054">
        <v>3</v>
      </c>
      <c r="G511" s="56"/>
      <c r="H511" s="37"/>
      <c r="I511" s="70"/>
      <c r="J511" s="56"/>
      <c r="K511" s="37"/>
      <c r="L511" s="70"/>
      <c r="M511" s="87"/>
      <c r="Z511" s="11"/>
      <c r="AB511" s="910" t="s">
        <v>67</v>
      </c>
      <c r="AC511" s="986"/>
      <c r="AD511" s="1042"/>
      <c r="AE511" s="986"/>
      <c r="AF511" s="988"/>
      <c r="AG511" s="986"/>
      <c r="AH511" s="989"/>
      <c r="AI511" s="860">
        <f t="shared" si="533"/>
        <v>0</v>
      </c>
      <c r="AJ511" s="985">
        <f t="shared" si="534"/>
        <v>0</v>
      </c>
      <c r="AK511" s="860">
        <f t="shared" si="535"/>
        <v>0</v>
      </c>
      <c r="AL511" s="916">
        <f t="shared" si="536"/>
        <v>0</v>
      </c>
      <c r="AM511" s="873">
        <f t="shared" si="537"/>
        <v>0</v>
      </c>
      <c r="AN511" s="895">
        <f t="shared" si="538"/>
        <v>0</v>
      </c>
      <c r="AQ511" s="96"/>
      <c r="AU511" s="11"/>
      <c r="AV511" s="11"/>
    </row>
    <row r="512" spans="1:48" ht="15.75" thickBot="1">
      <c r="A512" s="568"/>
      <c r="B512" s="332" t="s">
        <v>108</v>
      </c>
      <c r="C512" s="223"/>
      <c r="D512" s="1652" t="s">
        <v>455</v>
      </c>
      <c r="E512" s="107"/>
      <c r="F512" s="223"/>
      <c r="G512" s="3056"/>
      <c r="H512" s="3057" t="s">
        <v>428</v>
      </c>
      <c r="I512" s="3057"/>
      <c r="J512" s="1212"/>
      <c r="K512" s="1212"/>
      <c r="L512" s="2755"/>
      <c r="M512" s="87"/>
      <c r="Z512" s="37"/>
      <c r="AB512" s="910" t="s">
        <v>68</v>
      </c>
      <c r="AC512" s="925"/>
      <c r="AD512" s="987"/>
      <c r="AE512" s="925"/>
      <c r="AF512" s="988"/>
      <c r="AG512" s="925"/>
      <c r="AH512" s="989"/>
      <c r="AI512" s="860">
        <f t="shared" si="533"/>
        <v>0</v>
      </c>
      <c r="AJ512" s="985">
        <f t="shared" si="534"/>
        <v>0</v>
      </c>
      <c r="AK512" s="860">
        <f t="shared" si="535"/>
        <v>0</v>
      </c>
      <c r="AL512" s="916">
        <f t="shared" si="536"/>
        <v>0</v>
      </c>
      <c r="AM512" s="873">
        <f t="shared" si="537"/>
        <v>0</v>
      </c>
      <c r="AN512" s="895">
        <f t="shared" si="538"/>
        <v>0</v>
      </c>
      <c r="AQ512" s="96"/>
      <c r="AU512" s="11"/>
      <c r="AV512" s="11"/>
    </row>
    <row r="513" spans="1:48" ht="15.75" thickBot="1">
      <c r="A513" s="2849" t="s">
        <v>907</v>
      </c>
      <c r="B513" s="2583" t="s">
        <v>905</v>
      </c>
      <c r="C513" s="1554">
        <v>60</v>
      </c>
      <c r="D513" s="1152" t="s">
        <v>88</v>
      </c>
      <c r="E513" s="156" t="s">
        <v>89</v>
      </c>
      <c r="F513" s="2701" t="s">
        <v>90</v>
      </c>
      <c r="G513" s="2702" t="s">
        <v>88</v>
      </c>
      <c r="H513" s="2703" t="s">
        <v>89</v>
      </c>
      <c r="I513" s="2866" t="s">
        <v>90</v>
      </c>
      <c r="J513" s="1215" t="s">
        <v>88</v>
      </c>
      <c r="K513" s="634" t="s">
        <v>89</v>
      </c>
      <c r="L513" s="1216" t="s">
        <v>90</v>
      </c>
      <c r="M513" s="87"/>
      <c r="N513" s="815" t="s">
        <v>243</v>
      </c>
      <c r="O513" s="816" t="s">
        <v>295</v>
      </c>
      <c r="P513" s="817"/>
      <c r="Q513" s="816" t="s">
        <v>296</v>
      </c>
      <c r="R513" s="817"/>
      <c r="S513" s="816" t="s">
        <v>297</v>
      </c>
      <c r="T513" s="817"/>
      <c r="U513" s="816" t="s">
        <v>298</v>
      </c>
      <c r="V513" s="817"/>
      <c r="W513" s="816" t="s">
        <v>301</v>
      </c>
      <c r="X513" s="817"/>
      <c r="Y513" s="1762" t="s">
        <v>302</v>
      </c>
      <c r="Z513" s="867"/>
      <c r="AB513" s="910" t="s">
        <v>70</v>
      </c>
      <c r="AC513" s="925"/>
      <c r="AD513" s="982"/>
      <c r="AE513" s="925"/>
      <c r="AF513" s="983"/>
      <c r="AG513" s="925"/>
      <c r="AH513" s="984"/>
      <c r="AI513" s="860">
        <f t="shared" si="533"/>
        <v>0</v>
      </c>
      <c r="AJ513" s="985">
        <f t="shared" si="534"/>
        <v>0</v>
      </c>
      <c r="AK513" s="860">
        <f t="shared" si="535"/>
        <v>0</v>
      </c>
      <c r="AL513" s="916">
        <f t="shared" si="536"/>
        <v>0</v>
      </c>
      <c r="AM513" s="873">
        <f t="shared" si="537"/>
        <v>0</v>
      </c>
      <c r="AN513" s="895">
        <f t="shared" si="538"/>
        <v>0</v>
      </c>
      <c r="AQ513" s="96"/>
      <c r="AU513" s="11"/>
      <c r="AV513" s="11"/>
    </row>
    <row r="514" spans="1:48" ht="15.75" thickBot="1">
      <c r="A514" s="3269" t="s">
        <v>906</v>
      </c>
      <c r="B514" s="2582" t="s">
        <v>1025</v>
      </c>
      <c r="C514" s="97"/>
      <c r="D514" s="3059" t="s">
        <v>69</v>
      </c>
      <c r="E514" s="3060">
        <v>57.95</v>
      </c>
      <c r="F514" s="3061">
        <v>46.36</v>
      </c>
      <c r="G514" s="126" t="s">
        <v>43</v>
      </c>
      <c r="H514" s="2867">
        <v>48.06</v>
      </c>
      <c r="I514" s="3062">
        <v>36</v>
      </c>
      <c r="J514" s="1205" t="s">
        <v>539</v>
      </c>
      <c r="K514" s="125">
        <v>41.4</v>
      </c>
      <c r="L514" s="1153">
        <v>41.4</v>
      </c>
      <c r="M514" s="87"/>
      <c r="N514" s="647"/>
      <c r="O514" s="818" t="s">
        <v>89</v>
      </c>
      <c r="P514" s="819" t="s">
        <v>90</v>
      </c>
      <c r="Q514" s="818" t="s">
        <v>89</v>
      </c>
      <c r="R514" s="819" t="s">
        <v>90</v>
      </c>
      <c r="S514" s="818" t="s">
        <v>89</v>
      </c>
      <c r="T514" s="819" t="s">
        <v>90</v>
      </c>
      <c r="U514" s="818" t="s">
        <v>89</v>
      </c>
      <c r="V514" s="819" t="s">
        <v>90</v>
      </c>
      <c r="W514" s="818" t="s">
        <v>89</v>
      </c>
      <c r="X514" s="820" t="s">
        <v>90</v>
      </c>
      <c r="Y514" s="868" t="s">
        <v>89</v>
      </c>
      <c r="Z514" s="869" t="s">
        <v>90</v>
      </c>
      <c r="AB514" s="910" t="s">
        <v>71</v>
      </c>
      <c r="AC514" s="925"/>
      <c r="AD514" s="990"/>
      <c r="AE514" s="925"/>
      <c r="AF514" s="983"/>
      <c r="AG514" s="925"/>
      <c r="AH514" s="984"/>
      <c r="AI514" s="860">
        <f t="shared" si="533"/>
        <v>0</v>
      </c>
      <c r="AJ514" s="985">
        <f t="shared" si="534"/>
        <v>0</v>
      </c>
      <c r="AK514" s="860">
        <f t="shared" si="535"/>
        <v>0</v>
      </c>
      <c r="AL514" s="916">
        <f t="shared" si="536"/>
        <v>0</v>
      </c>
      <c r="AM514" s="873">
        <f t="shared" si="537"/>
        <v>0</v>
      </c>
      <c r="AN514" s="895">
        <f t="shared" si="538"/>
        <v>0</v>
      </c>
      <c r="AQ514" s="96"/>
    </row>
    <row r="515" spans="1:48">
      <c r="A515" s="3058" t="s">
        <v>700</v>
      </c>
      <c r="B515" s="3367" t="s">
        <v>701</v>
      </c>
      <c r="C515" s="2940">
        <v>200</v>
      </c>
      <c r="D515" s="2715" t="s">
        <v>43</v>
      </c>
      <c r="E515" s="250">
        <v>52.323999999999998</v>
      </c>
      <c r="F515" s="2785">
        <v>39.24</v>
      </c>
      <c r="G515" s="183" t="s">
        <v>64</v>
      </c>
      <c r="H515" s="224">
        <v>27.9</v>
      </c>
      <c r="I515" s="1204">
        <v>22.32</v>
      </c>
      <c r="J515" s="240" t="s">
        <v>542</v>
      </c>
      <c r="K515" s="2895">
        <v>1.62</v>
      </c>
      <c r="L515" s="244">
        <v>1.62</v>
      </c>
      <c r="M515" s="87"/>
      <c r="N515" s="1085" t="s">
        <v>117</v>
      </c>
      <c r="O515" s="835">
        <f>C509</f>
        <v>30</v>
      </c>
      <c r="P515" s="1011">
        <f>C509</f>
        <v>30</v>
      </c>
      <c r="Q515" s="849">
        <f>C521</f>
        <v>20</v>
      </c>
      <c r="R515" s="1003">
        <f>C521</f>
        <v>20</v>
      </c>
      <c r="S515" s="849">
        <f>C540</f>
        <v>20</v>
      </c>
      <c r="T515" s="1012">
        <f>C540</f>
        <v>20</v>
      </c>
      <c r="U515" s="849">
        <f>O515+Q515</f>
        <v>50</v>
      </c>
      <c r="V515" s="1002">
        <f>P515+R515</f>
        <v>50</v>
      </c>
      <c r="W515" s="849">
        <f>Q515+S515</f>
        <v>40</v>
      </c>
      <c r="X515" s="1003">
        <f>R515+T515</f>
        <v>40</v>
      </c>
      <c r="Y515" s="870">
        <f t="shared" ref="Y515:Y551" si="539">O515+Q515+S515</f>
        <v>70</v>
      </c>
      <c r="Z515" s="871">
        <f t="shared" ref="Z515:Z551" si="540">P515+R515+T515</f>
        <v>70</v>
      </c>
      <c r="AB515" s="911" t="s">
        <v>327</v>
      </c>
      <c r="AC515" s="925"/>
      <c r="AD515" s="982"/>
      <c r="AE515" s="925"/>
      <c r="AF515" s="983"/>
      <c r="AG515" s="925"/>
      <c r="AH515" s="984"/>
      <c r="AI515" s="860">
        <f t="shared" si="533"/>
        <v>0</v>
      </c>
      <c r="AJ515" s="985">
        <f t="shared" si="534"/>
        <v>0</v>
      </c>
      <c r="AK515" s="860">
        <f t="shared" si="535"/>
        <v>0</v>
      </c>
      <c r="AL515" s="916">
        <f t="shared" si="536"/>
        <v>0</v>
      </c>
      <c r="AM515" s="873">
        <f t="shared" si="537"/>
        <v>0</v>
      </c>
      <c r="AN515" s="895">
        <f t="shared" si="538"/>
        <v>0</v>
      </c>
      <c r="AQ515" s="96"/>
    </row>
    <row r="516" spans="1:48" ht="15.75" thickBot="1">
      <c r="A516" s="98"/>
      <c r="B516" s="3368" t="s">
        <v>702</v>
      </c>
      <c r="C516" s="3063"/>
      <c r="D516" s="2715" t="s">
        <v>133</v>
      </c>
      <c r="E516" s="250">
        <v>10.8</v>
      </c>
      <c r="F516" s="2785">
        <v>8.6300000000000008</v>
      </c>
      <c r="G516" s="183" t="s">
        <v>544</v>
      </c>
      <c r="H516" s="224">
        <v>21.42</v>
      </c>
      <c r="I516" s="1204">
        <v>18</v>
      </c>
      <c r="J516" s="240" t="s">
        <v>385</v>
      </c>
      <c r="K516" s="224">
        <v>4.32</v>
      </c>
      <c r="L516" s="1207">
        <v>4.32</v>
      </c>
      <c r="M516" s="87"/>
      <c r="N516" s="872" t="s">
        <v>116</v>
      </c>
      <c r="O516" s="836">
        <f>C508+E507</f>
        <v>54.4</v>
      </c>
      <c r="P516" s="1013">
        <f>C508+F507</f>
        <v>54.4</v>
      </c>
      <c r="Q516" s="836">
        <f>C520</f>
        <v>60</v>
      </c>
      <c r="R516" s="1014">
        <f>C520</f>
        <v>60</v>
      </c>
      <c r="S516" s="836">
        <f>E538</f>
        <v>10.4</v>
      </c>
      <c r="T516" s="1013">
        <f>F538</f>
        <v>10.4</v>
      </c>
      <c r="U516" s="836">
        <f t="shared" ref="U516:U520" si="541">O516+Q516</f>
        <v>114.4</v>
      </c>
      <c r="V516" s="1005">
        <f t="shared" ref="V516:V520" si="542">P516+R516</f>
        <v>114.4</v>
      </c>
      <c r="W516" s="836">
        <f t="shared" ref="W516:W520" si="543">Q516+S516</f>
        <v>70.400000000000006</v>
      </c>
      <c r="X516" s="916">
        <f t="shared" ref="X516:X520" si="544">R516+T516</f>
        <v>70.400000000000006</v>
      </c>
      <c r="Y516" s="873">
        <f t="shared" si="539"/>
        <v>124.80000000000001</v>
      </c>
      <c r="Z516" s="874">
        <f t="shared" si="540"/>
        <v>124.80000000000001</v>
      </c>
      <c r="AB516" s="1070" t="s">
        <v>326</v>
      </c>
      <c r="AC516" s="2348"/>
      <c r="AD516" s="991"/>
      <c r="AE516" s="932"/>
      <c r="AF516" s="992"/>
      <c r="AG516" s="932"/>
      <c r="AH516" s="993"/>
      <c r="AI516" s="861">
        <f t="shared" si="533"/>
        <v>0</v>
      </c>
      <c r="AJ516" s="994">
        <f t="shared" si="534"/>
        <v>0</v>
      </c>
      <c r="AK516" s="861">
        <f t="shared" si="535"/>
        <v>0</v>
      </c>
      <c r="AL516" s="825">
        <f t="shared" si="536"/>
        <v>0</v>
      </c>
      <c r="AM516" s="882">
        <f t="shared" si="537"/>
        <v>0</v>
      </c>
      <c r="AN516" s="896">
        <f t="shared" si="538"/>
        <v>0</v>
      </c>
      <c r="AQ516" s="122"/>
    </row>
    <row r="517" spans="1:48" ht="15.75" thickBot="1">
      <c r="A517" s="158" t="s">
        <v>543</v>
      </c>
      <c r="B517" s="2583" t="s">
        <v>428</v>
      </c>
      <c r="C517" s="164">
        <v>180</v>
      </c>
      <c r="D517" s="1686" t="s">
        <v>703</v>
      </c>
      <c r="E517" s="101"/>
      <c r="F517" s="97"/>
      <c r="G517" s="183" t="s">
        <v>545</v>
      </c>
      <c r="H517" s="224">
        <v>26.1</v>
      </c>
      <c r="I517" s="1204">
        <v>20.88</v>
      </c>
      <c r="J517" s="240" t="s">
        <v>64</v>
      </c>
      <c r="K517" s="224">
        <v>5.4</v>
      </c>
      <c r="L517" s="226">
        <v>4.32</v>
      </c>
      <c r="M517" s="87"/>
      <c r="N517" s="872" t="s">
        <v>74</v>
      </c>
      <c r="O517" s="836"/>
      <c r="P517" s="1107"/>
      <c r="Q517" s="836">
        <f>K518</f>
        <v>1.8</v>
      </c>
      <c r="R517" s="1005">
        <f>L518</f>
        <v>1.8</v>
      </c>
      <c r="S517" s="836">
        <f>H541</f>
        <v>1.5</v>
      </c>
      <c r="T517" s="1024">
        <f>I541</f>
        <v>1.5</v>
      </c>
      <c r="U517" s="836">
        <f t="shared" si="541"/>
        <v>1.8</v>
      </c>
      <c r="V517" s="1005">
        <f t="shared" si="542"/>
        <v>1.8</v>
      </c>
      <c r="W517" s="836">
        <f t="shared" si="543"/>
        <v>3.3</v>
      </c>
      <c r="X517" s="916">
        <f t="shared" si="544"/>
        <v>3.3</v>
      </c>
      <c r="Y517" s="873">
        <f t="shared" si="539"/>
        <v>3.3</v>
      </c>
      <c r="Z517" s="874">
        <f t="shared" si="540"/>
        <v>3.3</v>
      </c>
      <c r="AB517" s="912" t="s">
        <v>312</v>
      </c>
      <c r="AC517" s="995">
        <f t="shared" ref="AC517:AG517" si="545">SUM(AC509:AC516)</f>
        <v>36.380000000000003</v>
      </c>
      <c r="AD517" s="996">
        <f t="shared" si="545"/>
        <v>36.380000000000003</v>
      </c>
      <c r="AE517" s="997">
        <f t="shared" si="545"/>
        <v>0</v>
      </c>
      <c r="AF517" s="914">
        <f t="shared" si="545"/>
        <v>0</v>
      </c>
      <c r="AG517" s="995">
        <f t="shared" si="545"/>
        <v>0</v>
      </c>
      <c r="AH517" s="998">
        <f>SUM(AH509:AH516)</f>
        <v>0</v>
      </c>
      <c r="AI517" s="913">
        <f t="shared" si="533"/>
        <v>36.380000000000003</v>
      </c>
      <c r="AJ517" s="999">
        <f t="shared" si="534"/>
        <v>36.380000000000003</v>
      </c>
      <c r="AK517" s="913">
        <f t="shared" si="535"/>
        <v>0</v>
      </c>
      <c r="AL517" s="1000">
        <f t="shared" si="536"/>
        <v>0</v>
      </c>
      <c r="AM517" s="913">
        <f t="shared" si="537"/>
        <v>36.380000000000003</v>
      </c>
      <c r="AN517" s="914">
        <f t="shared" si="538"/>
        <v>36.380000000000003</v>
      </c>
      <c r="AQ517" s="101"/>
    </row>
    <row r="518" spans="1:48">
      <c r="A518" s="158" t="s">
        <v>707</v>
      </c>
      <c r="B518" s="2610" t="s">
        <v>920</v>
      </c>
      <c r="C518" s="635">
        <v>90</v>
      </c>
      <c r="D518" s="2715" t="s">
        <v>64</v>
      </c>
      <c r="E518" s="250">
        <v>10</v>
      </c>
      <c r="F518" s="2785">
        <v>8</v>
      </c>
      <c r="G518" s="237" t="s">
        <v>362</v>
      </c>
      <c r="H518" s="238">
        <v>27</v>
      </c>
      <c r="I518" s="2784"/>
      <c r="J518" s="1146" t="s">
        <v>354</v>
      </c>
      <c r="K518" s="224">
        <v>1.8</v>
      </c>
      <c r="L518" s="1207">
        <v>1.8</v>
      </c>
      <c r="M518" s="87"/>
      <c r="N518" s="875" t="s">
        <v>303</v>
      </c>
      <c r="O518" s="837">
        <f t="shared" ref="O518:T518" si="546">AC517</f>
        <v>36.380000000000003</v>
      </c>
      <c r="P518" s="1043">
        <f t="shared" si="546"/>
        <v>36.380000000000003</v>
      </c>
      <c r="Q518" s="837">
        <f t="shared" si="546"/>
        <v>0</v>
      </c>
      <c r="R518" s="1017">
        <f t="shared" si="546"/>
        <v>0</v>
      </c>
      <c r="S518" s="837">
        <f t="shared" si="546"/>
        <v>0</v>
      </c>
      <c r="T518" s="1018">
        <f t="shared" si="546"/>
        <v>0</v>
      </c>
      <c r="U518" s="837">
        <f t="shared" si="541"/>
        <v>36.380000000000003</v>
      </c>
      <c r="V518" s="877">
        <f t="shared" si="542"/>
        <v>36.380000000000003</v>
      </c>
      <c r="W518" s="837">
        <f t="shared" si="543"/>
        <v>0</v>
      </c>
      <c r="X518" s="1017">
        <f t="shared" si="544"/>
        <v>0</v>
      </c>
      <c r="Y518" s="876">
        <f t="shared" si="539"/>
        <v>36.380000000000003</v>
      </c>
      <c r="Z518" s="877">
        <f t="shared" si="540"/>
        <v>36.380000000000003</v>
      </c>
      <c r="AB518" s="1330" t="s">
        <v>409</v>
      </c>
      <c r="AC518" s="857"/>
      <c r="AD518" s="1094"/>
      <c r="AE518" s="859"/>
      <c r="AF518" s="1001"/>
      <c r="AG518" s="862"/>
      <c r="AH518" s="1102"/>
      <c r="AI518" s="862">
        <f t="shared" si="533"/>
        <v>0</v>
      </c>
      <c r="AJ518" s="1002">
        <f t="shared" si="534"/>
        <v>0</v>
      </c>
      <c r="AK518" s="862">
        <f t="shared" si="535"/>
        <v>0</v>
      </c>
      <c r="AL518" s="1003">
        <f t="shared" si="536"/>
        <v>0</v>
      </c>
      <c r="AM518" s="1071">
        <f t="shared" si="537"/>
        <v>0</v>
      </c>
      <c r="AN518" s="1082">
        <f t="shared" si="538"/>
        <v>0</v>
      </c>
      <c r="AQ518" s="106"/>
    </row>
    <row r="519" spans="1:48">
      <c r="A519" s="186" t="s">
        <v>915</v>
      </c>
      <c r="B519" s="2180" t="s">
        <v>913</v>
      </c>
      <c r="C519" s="2775">
        <v>190</v>
      </c>
      <c r="D519" s="1686" t="s">
        <v>637</v>
      </c>
      <c r="E519" s="101"/>
      <c r="F519" s="97"/>
      <c r="G519" s="183" t="s">
        <v>77</v>
      </c>
      <c r="H519" s="224">
        <v>7.2</v>
      </c>
      <c r="I519" s="1204">
        <v>7.2</v>
      </c>
      <c r="J519" s="1146" t="s">
        <v>367</v>
      </c>
      <c r="K519" s="2745">
        <v>1.35</v>
      </c>
      <c r="L519" s="2746">
        <v>1.35</v>
      </c>
      <c r="M519" s="87"/>
      <c r="N519" s="872" t="s">
        <v>93</v>
      </c>
      <c r="O519" s="836"/>
      <c r="P519" s="829"/>
      <c r="Q519" s="836"/>
      <c r="R519" s="916"/>
      <c r="S519" s="836">
        <f>E541</f>
        <v>15</v>
      </c>
      <c r="T519" s="1019">
        <f>F541</f>
        <v>15</v>
      </c>
      <c r="U519" s="836">
        <f t="shared" si="541"/>
        <v>0</v>
      </c>
      <c r="V519" s="1005">
        <f t="shared" si="542"/>
        <v>0</v>
      </c>
      <c r="W519" s="836">
        <f t="shared" si="543"/>
        <v>15</v>
      </c>
      <c r="X519" s="916">
        <f t="shared" si="544"/>
        <v>15</v>
      </c>
      <c r="Y519" s="873">
        <f t="shared" si="539"/>
        <v>15</v>
      </c>
      <c r="Z519" s="874">
        <f t="shared" si="540"/>
        <v>15</v>
      </c>
      <c r="AB519" s="890" t="s">
        <v>324</v>
      </c>
      <c r="AC519" s="711"/>
      <c r="AD519" s="1095"/>
      <c r="AE519" s="860">
        <f>H521</f>
        <v>62.777999999999999</v>
      </c>
      <c r="AF519" s="1004">
        <f>I521</f>
        <v>40.502000000000002</v>
      </c>
      <c r="AG519" s="860"/>
      <c r="AH519" s="1022"/>
      <c r="AI519" s="860">
        <f t="shared" ref="AI519:AL522" si="547">AC519+AE519</f>
        <v>62.777999999999999</v>
      </c>
      <c r="AJ519" s="1005">
        <f t="shared" si="547"/>
        <v>40.502000000000002</v>
      </c>
      <c r="AK519" s="860">
        <f t="shared" si="547"/>
        <v>62.777999999999999</v>
      </c>
      <c r="AL519" s="916">
        <f t="shared" si="547"/>
        <v>40.502000000000002</v>
      </c>
      <c r="AM519" s="1071">
        <f t="shared" si="537"/>
        <v>62.777999999999999</v>
      </c>
      <c r="AN519" s="1082">
        <f t="shared" si="538"/>
        <v>40.502000000000002</v>
      </c>
      <c r="AQ519" s="106"/>
    </row>
    <row r="520" spans="1:48" ht="13.5" customHeight="1">
      <c r="A520" s="2221" t="s">
        <v>9</v>
      </c>
      <c r="B520" s="2180" t="s">
        <v>10</v>
      </c>
      <c r="C520" s="247">
        <v>60</v>
      </c>
      <c r="D520" s="2715" t="s">
        <v>704</v>
      </c>
      <c r="E520" s="250">
        <v>4</v>
      </c>
      <c r="F520" s="2785">
        <v>4</v>
      </c>
      <c r="G520" s="2747" t="s">
        <v>548</v>
      </c>
      <c r="H520" s="1675"/>
      <c r="I520" s="2882"/>
      <c r="J520" s="1222" t="s">
        <v>134</v>
      </c>
      <c r="K520" s="2934">
        <v>5.9299999999999999E-2</v>
      </c>
      <c r="L520" s="2935">
        <v>5.9299999999999999E-2</v>
      </c>
      <c r="M520" s="87"/>
      <c r="N520" s="408" t="s">
        <v>43</v>
      </c>
      <c r="O520" s="1105"/>
      <c r="P520" s="1025"/>
      <c r="Q520" s="1105">
        <f>E515+H514</f>
        <v>100.384</v>
      </c>
      <c r="R520" s="1005">
        <f>F515+I514</f>
        <v>75.240000000000009</v>
      </c>
      <c r="S520" s="836"/>
      <c r="T520" s="1019"/>
      <c r="U520" s="836">
        <f t="shared" si="541"/>
        <v>100.384</v>
      </c>
      <c r="V520" s="1005">
        <f t="shared" si="542"/>
        <v>75.240000000000009</v>
      </c>
      <c r="W520" s="836">
        <f t="shared" si="543"/>
        <v>100.384</v>
      </c>
      <c r="X520" s="916">
        <f t="shared" si="544"/>
        <v>75.240000000000009</v>
      </c>
      <c r="Y520" s="873">
        <f t="shared" si="539"/>
        <v>100.384</v>
      </c>
      <c r="Z520" s="874">
        <f t="shared" si="540"/>
        <v>75.240000000000009</v>
      </c>
      <c r="AB520" s="889" t="s">
        <v>229</v>
      </c>
      <c r="AC520" s="711"/>
      <c r="AD520" s="1096"/>
      <c r="AE520" s="860"/>
      <c r="AF520" s="1004"/>
      <c r="AG520" s="860"/>
      <c r="AH520" s="1022"/>
      <c r="AI520" s="860">
        <f t="shared" si="547"/>
        <v>0</v>
      </c>
      <c r="AJ520" s="1005">
        <f t="shared" si="547"/>
        <v>0</v>
      </c>
      <c r="AK520" s="860">
        <f t="shared" si="547"/>
        <v>0</v>
      </c>
      <c r="AL520" s="916">
        <f t="shared" si="547"/>
        <v>0</v>
      </c>
      <c r="AM520" s="1071">
        <f t="shared" si="537"/>
        <v>0</v>
      </c>
      <c r="AN520" s="1082">
        <f t="shared" si="538"/>
        <v>0</v>
      </c>
      <c r="AQ520" s="205"/>
    </row>
    <row r="521" spans="1:48" ht="13.5" customHeight="1">
      <c r="A521" s="2253" t="s">
        <v>9</v>
      </c>
      <c r="B521" s="2180" t="s">
        <v>317</v>
      </c>
      <c r="C521" s="229">
        <v>20</v>
      </c>
      <c r="D521" s="2715" t="s">
        <v>550</v>
      </c>
      <c r="E521" s="225">
        <v>0.06</v>
      </c>
      <c r="F521" s="1219">
        <v>0.06</v>
      </c>
      <c r="G521" s="183" t="s">
        <v>549</v>
      </c>
      <c r="H521" s="224">
        <v>62.777999999999999</v>
      </c>
      <c r="I521" s="1204">
        <v>40.502000000000002</v>
      </c>
      <c r="J521" s="240" t="s">
        <v>363</v>
      </c>
      <c r="K521" s="1660">
        <v>0.5</v>
      </c>
      <c r="L521" s="2869">
        <v>0.5</v>
      </c>
      <c r="M521" s="87"/>
      <c r="N521" s="1396" t="s">
        <v>415</v>
      </c>
      <c r="O521" s="838">
        <f t="shared" ref="O521:T521" si="548">AC532</f>
        <v>0</v>
      </c>
      <c r="P521" s="1020">
        <f t="shared" si="548"/>
        <v>0</v>
      </c>
      <c r="Q521" s="1398">
        <f t="shared" si="548"/>
        <v>300.51</v>
      </c>
      <c r="R521" s="1399">
        <f t="shared" si="548"/>
        <v>231.61200000000002</v>
      </c>
      <c r="S521" s="838">
        <f t="shared" si="548"/>
        <v>0</v>
      </c>
      <c r="T521" s="1022">
        <f t="shared" si="548"/>
        <v>0</v>
      </c>
      <c r="U521" s="1398">
        <f t="shared" ref="U521:X523" si="549">O521+Q521</f>
        <v>300.51</v>
      </c>
      <c r="V521" s="879">
        <f t="shared" si="549"/>
        <v>231.61200000000002</v>
      </c>
      <c r="W521" s="1398">
        <f t="shared" si="549"/>
        <v>300.51</v>
      </c>
      <c r="X521" s="1399">
        <f t="shared" si="549"/>
        <v>231.61200000000002</v>
      </c>
      <c r="Y521" s="1400">
        <f t="shared" si="539"/>
        <v>300.51</v>
      </c>
      <c r="Z521" s="879">
        <f t="shared" si="540"/>
        <v>231.61200000000002</v>
      </c>
      <c r="AB521" s="891" t="s">
        <v>355</v>
      </c>
      <c r="AC521" s="711"/>
      <c r="AD521" s="1097"/>
      <c r="AE521" s="860"/>
      <c r="AF521" s="1004"/>
      <c r="AG521" s="861"/>
      <c r="AH521" s="1103"/>
      <c r="AI521" s="861">
        <f t="shared" si="547"/>
        <v>0</v>
      </c>
      <c r="AJ521" s="1007">
        <f t="shared" si="547"/>
        <v>0</v>
      </c>
      <c r="AK521" s="861">
        <f t="shared" si="547"/>
        <v>0</v>
      </c>
      <c r="AL521" s="825">
        <f t="shared" si="547"/>
        <v>0</v>
      </c>
      <c r="AM521" s="1071">
        <f t="shared" si="537"/>
        <v>0</v>
      </c>
      <c r="AN521" s="1082">
        <f t="shared" si="538"/>
        <v>0</v>
      </c>
      <c r="AQ521" s="205"/>
    </row>
    <row r="522" spans="1:48" ht="13.5" customHeight="1" thickBot="1">
      <c r="A522" s="2758" t="s">
        <v>373</v>
      </c>
      <c r="B522" s="240" t="s">
        <v>1002</v>
      </c>
      <c r="C522" s="229">
        <v>100</v>
      </c>
      <c r="D522" s="2715" t="s">
        <v>362</v>
      </c>
      <c r="E522" s="250">
        <v>2.94</v>
      </c>
      <c r="F522" s="2785"/>
      <c r="G522" s="183" t="s">
        <v>551</v>
      </c>
      <c r="H522" s="2910"/>
      <c r="I522" s="1489">
        <v>1.84</v>
      </c>
      <c r="J522" s="3064" t="s">
        <v>552</v>
      </c>
      <c r="K522" s="101"/>
      <c r="L522" s="97"/>
      <c r="M522" s="87"/>
      <c r="N522" s="1397" t="s">
        <v>416</v>
      </c>
      <c r="O522" s="1398">
        <f t="shared" ref="O522:T522" si="550">AC539</f>
        <v>0</v>
      </c>
      <c r="P522" s="1020">
        <f t="shared" si="550"/>
        <v>0</v>
      </c>
      <c r="Q522" s="838">
        <f t="shared" si="550"/>
        <v>6.92</v>
      </c>
      <c r="R522" s="1021">
        <f t="shared" si="550"/>
        <v>6.92</v>
      </c>
      <c r="S522" s="838">
        <f t="shared" si="550"/>
        <v>2</v>
      </c>
      <c r="T522" s="1022">
        <f t="shared" si="550"/>
        <v>2</v>
      </c>
      <c r="U522" s="838">
        <f t="shared" si="549"/>
        <v>6.92</v>
      </c>
      <c r="V522" s="879">
        <f t="shared" si="549"/>
        <v>6.92</v>
      </c>
      <c r="W522" s="838">
        <f t="shared" si="549"/>
        <v>8.92</v>
      </c>
      <c r="X522" s="1021">
        <f t="shared" si="549"/>
        <v>8.92</v>
      </c>
      <c r="Y522" s="1400">
        <f t="shared" si="539"/>
        <v>8.92</v>
      </c>
      <c r="Z522" s="879">
        <f t="shared" si="540"/>
        <v>8.92</v>
      </c>
      <c r="AB522" s="891" t="s">
        <v>60</v>
      </c>
      <c r="AC522" s="857"/>
      <c r="AD522" s="1094"/>
      <c r="AE522" s="859"/>
      <c r="AF522" s="1001"/>
      <c r="AG522" s="860"/>
      <c r="AH522" s="1022"/>
      <c r="AI522" s="860">
        <f t="shared" si="547"/>
        <v>0</v>
      </c>
      <c r="AJ522" s="1005">
        <f t="shared" si="547"/>
        <v>0</v>
      </c>
      <c r="AK522" s="860">
        <f t="shared" si="547"/>
        <v>0</v>
      </c>
      <c r="AL522" s="916">
        <f t="shared" si="547"/>
        <v>0</v>
      </c>
      <c r="AM522" s="1071">
        <f t="shared" si="537"/>
        <v>0</v>
      </c>
      <c r="AN522" s="1082">
        <f t="shared" si="538"/>
        <v>0</v>
      </c>
      <c r="AQ522" s="99"/>
    </row>
    <row r="523" spans="1:48" ht="15" customHeight="1" thickBot="1">
      <c r="A523" s="2373"/>
      <c r="B523" s="728"/>
      <c r="C523" s="1556"/>
      <c r="D523" s="1686" t="s">
        <v>705</v>
      </c>
      <c r="E523" s="101"/>
      <c r="F523" s="97"/>
      <c r="G523" s="3363" t="s">
        <v>919</v>
      </c>
      <c r="H523" s="1190"/>
      <c r="I523" s="1191"/>
      <c r="J523" s="2710" t="s">
        <v>729</v>
      </c>
      <c r="K523" s="2362"/>
      <c r="L523" s="2363"/>
      <c r="M523" s="87"/>
      <c r="N523" s="872" t="s">
        <v>66</v>
      </c>
      <c r="O523" s="839">
        <f t="shared" ref="O523:T523" si="551">AC547</f>
        <v>0</v>
      </c>
      <c r="P523" s="1023">
        <f t="shared" si="551"/>
        <v>0</v>
      </c>
      <c r="Q523" s="839">
        <f t="shared" si="551"/>
        <v>113.5</v>
      </c>
      <c r="R523" s="916">
        <f>AF547</f>
        <v>100</v>
      </c>
      <c r="S523" s="839">
        <f t="shared" si="551"/>
        <v>0</v>
      </c>
      <c r="T523" s="1019">
        <f t="shared" si="551"/>
        <v>0</v>
      </c>
      <c r="U523" s="839">
        <f t="shared" si="549"/>
        <v>113.5</v>
      </c>
      <c r="V523" s="1005">
        <f t="shared" si="549"/>
        <v>100</v>
      </c>
      <c r="W523" s="839">
        <f t="shared" si="549"/>
        <v>113.5</v>
      </c>
      <c r="X523" s="916">
        <f t="shared" si="549"/>
        <v>100</v>
      </c>
      <c r="Y523" s="894">
        <f t="shared" si="539"/>
        <v>113.5</v>
      </c>
      <c r="Z523" s="874">
        <f t="shared" si="540"/>
        <v>100</v>
      </c>
      <c r="AB523" s="1173" t="s">
        <v>364</v>
      </c>
      <c r="AC523" s="711"/>
      <c r="AD523" s="1095"/>
      <c r="AE523" s="860"/>
      <c r="AF523" s="1004"/>
      <c r="AG523" s="860"/>
      <c r="AH523" s="1022"/>
      <c r="AI523" s="860">
        <f t="shared" ref="AI523:AI524" si="552">AC523+AE523</f>
        <v>0</v>
      </c>
      <c r="AJ523" s="1005">
        <f t="shared" ref="AJ523:AJ524" si="553">AD523+AF523</f>
        <v>0</v>
      </c>
      <c r="AK523" s="860">
        <f t="shared" ref="AK523:AK524" si="554">AE523+AG523</f>
        <v>0</v>
      </c>
      <c r="AL523" s="916">
        <f t="shared" ref="AL523:AL524" si="555">AF523+AH523</f>
        <v>0</v>
      </c>
      <c r="AM523" s="1071">
        <f t="shared" si="537"/>
        <v>0</v>
      </c>
      <c r="AN523" s="1082">
        <f t="shared" si="538"/>
        <v>0</v>
      </c>
      <c r="AQ523" s="106"/>
    </row>
    <row r="524" spans="1:48" ht="13.5" customHeight="1" thickBot="1">
      <c r="A524" s="3066"/>
      <c r="B524" s="2680"/>
      <c r="C524" s="1556"/>
      <c r="D524" s="2704" t="s">
        <v>85</v>
      </c>
      <c r="E524" s="3065">
        <v>2.6</v>
      </c>
      <c r="F524" s="1219">
        <v>2.6</v>
      </c>
      <c r="G524" s="1179" t="s">
        <v>88</v>
      </c>
      <c r="H524" s="156" t="s">
        <v>89</v>
      </c>
      <c r="I524" s="2701" t="s">
        <v>90</v>
      </c>
      <c r="J524" s="1215" t="s">
        <v>88</v>
      </c>
      <c r="K524" s="634" t="s">
        <v>89</v>
      </c>
      <c r="L524" s="1216" t="s">
        <v>90</v>
      </c>
      <c r="M524" s="87"/>
      <c r="N524" s="880" t="s">
        <v>92</v>
      </c>
      <c r="O524" s="839">
        <f t="shared" ref="O524:T524" si="556">AC551</f>
        <v>0</v>
      </c>
      <c r="P524" s="829">
        <f t="shared" si="556"/>
        <v>0</v>
      </c>
      <c r="Q524" s="839">
        <f t="shared" si="556"/>
        <v>12.5</v>
      </c>
      <c r="R524" s="1005">
        <f>AF551</f>
        <v>12.5</v>
      </c>
      <c r="S524" s="839">
        <f t="shared" si="556"/>
        <v>0</v>
      </c>
      <c r="T524" s="1019">
        <f t="shared" si="556"/>
        <v>0</v>
      </c>
      <c r="U524" s="836">
        <f t="shared" ref="U524:U546" si="557">O524+Q524</f>
        <v>12.5</v>
      </c>
      <c r="V524" s="1005">
        <f t="shared" ref="V524:V551" si="558">P524+R524</f>
        <v>12.5</v>
      </c>
      <c r="W524" s="836">
        <f t="shared" ref="W524:W549" si="559">Q524+S524</f>
        <v>12.5</v>
      </c>
      <c r="X524" s="916">
        <f t="shared" ref="X524:X551" si="560">R524+T524</f>
        <v>12.5</v>
      </c>
      <c r="Y524" s="873">
        <f t="shared" si="539"/>
        <v>12.5</v>
      </c>
      <c r="Z524" s="874">
        <f t="shared" si="540"/>
        <v>12.5</v>
      </c>
      <c r="AB524" s="890" t="s">
        <v>323</v>
      </c>
      <c r="AC524" s="711"/>
      <c r="AD524" s="1096"/>
      <c r="AE524" s="860"/>
      <c r="AF524" s="1004"/>
      <c r="AG524" s="860"/>
      <c r="AH524" s="1022"/>
      <c r="AI524" s="860">
        <f t="shared" si="552"/>
        <v>0</v>
      </c>
      <c r="AJ524" s="1005">
        <f t="shared" si="553"/>
        <v>0</v>
      </c>
      <c r="AK524" s="860">
        <f t="shared" si="554"/>
        <v>0</v>
      </c>
      <c r="AL524" s="916">
        <f t="shared" si="555"/>
        <v>0</v>
      </c>
      <c r="AM524" s="1071">
        <f t="shared" si="537"/>
        <v>0</v>
      </c>
      <c r="AN524" s="1082">
        <f t="shared" si="538"/>
        <v>0</v>
      </c>
      <c r="AQ524" s="205"/>
    </row>
    <row r="525" spans="1:48">
      <c r="A525" s="614"/>
      <c r="B525" s="2681"/>
      <c r="C525" s="1885"/>
      <c r="D525" s="1686" t="s">
        <v>706</v>
      </c>
      <c r="E525" s="101"/>
      <c r="F525" s="97"/>
      <c r="G525" s="183" t="s">
        <v>545</v>
      </c>
      <c r="H525" s="224">
        <v>67.5</v>
      </c>
      <c r="I525" s="226">
        <v>54</v>
      </c>
      <c r="J525" s="2711" t="s">
        <v>106</v>
      </c>
      <c r="K525" s="2867">
        <v>112.7067</v>
      </c>
      <c r="L525" s="3067">
        <v>79</v>
      </c>
      <c r="M525" s="87"/>
      <c r="N525" s="872" t="s">
        <v>858</v>
      </c>
      <c r="O525" s="836"/>
      <c r="P525" s="829"/>
      <c r="Q525" s="836">
        <f>H532</f>
        <v>100</v>
      </c>
      <c r="R525" s="916">
        <f>I532</f>
        <v>100</v>
      </c>
      <c r="S525" s="836"/>
      <c r="T525" s="1019"/>
      <c r="U525" s="836">
        <f t="shared" si="557"/>
        <v>100</v>
      </c>
      <c r="V525" s="1005">
        <f t="shared" si="558"/>
        <v>100</v>
      </c>
      <c r="W525" s="836">
        <f t="shared" si="559"/>
        <v>100</v>
      </c>
      <c r="X525" s="916">
        <f t="shared" si="560"/>
        <v>100</v>
      </c>
      <c r="Y525" s="873">
        <f t="shared" si="539"/>
        <v>100</v>
      </c>
      <c r="Z525" s="874">
        <f t="shared" si="540"/>
        <v>100</v>
      </c>
      <c r="AB525" s="891" t="s">
        <v>109</v>
      </c>
      <c r="AC525" s="1104"/>
      <c r="AD525" s="1096"/>
      <c r="AE525" s="1193">
        <f>H517+H525</f>
        <v>93.6</v>
      </c>
      <c r="AF525" s="1004">
        <f>I517+I525</f>
        <v>74.88</v>
      </c>
      <c r="AG525" s="860"/>
      <c r="AH525" s="1022"/>
      <c r="AI525" s="860">
        <f t="shared" ref="AI525:AL532" si="561">AC525+AE525</f>
        <v>93.6</v>
      </c>
      <c r="AJ525" s="1005">
        <f t="shared" si="561"/>
        <v>74.88</v>
      </c>
      <c r="AK525" s="860">
        <f t="shared" si="561"/>
        <v>93.6</v>
      </c>
      <c r="AL525" s="916">
        <f t="shared" si="561"/>
        <v>74.88</v>
      </c>
      <c r="AM525" s="1071">
        <f t="shared" si="537"/>
        <v>93.6</v>
      </c>
      <c r="AN525" s="1082">
        <f t="shared" si="538"/>
        <v>74.88</v>
      </c>
      <c r="AQ525" s="205"/>
    </row>
    <row r="526" spans="1:48">
      <c r="A526" s="614"/>
      <c r="B526" s="2682"/>
      <c r="C526" s="1556"/>
      <c r="D526" s="2715" t="s">
        <v>367</v>
      </c>
      <c r="E526" s="224">
        <v>2.27</v>
      </c>
      <c r="F526" s="1207">
        <v>2.27</v>
      </c>
      <c r="G526" s="2615" t="s">
        <v>550</v>
      </c>
      <c r="H526" s="238">
        <v>6.0000000000000001E-3</v>
      </c>
      <c r="I526" s="244">
        <v>6.0000000000000001E-3</v>
      </c>
      <c r="J526" s="183" t="s">
        <v>133</v>
      </c>
      <c r="K526" s="225">
        <v>1.7869999999999999</v>
      </c>
      <c r="L526" s="3068">
        <v>1.5</v>
      </c>
      <c r="M526" s="87"/>
      <c r="N526" s="408" t="s">
        <v>315</v>
      </c>
      <c r="O526" s="836">
        <f t="shared" ref="O526:T526" si="562">AC554</f>
        <v>83.52</v>
      </c>
      <c r="P526" s="1023">
        <f>AD554</f>
        <v>72</v>
      </c>
      <c r="Q526" s="836">
        <f t="shared" si="562"/>
        <v>0</v>
      </c>
      <c r="R526" s="916">
        <f t="shared" si="562"/>
        <v>0</v>
      </c>
      <c r="S526" s="836">
        <f t="shared" si="562"/>
        <v>50.36</v>
      </c>
      <c r="T526" s="1019">
        <f t="shared" si="562"/>
        <v>42.8</v>
      </c>
      <c r="U526" s="836">
        <f t="shared" si="557"/>
        <v>83.52</v>
      </c>
      <c r="V526" s="1005">
        <f t="shared" si="558"/>
        <v>72</v>
      </c>
      <c r="W526" s="836">
        <f t="shared" si="559"/>
        <v>50.36</v>
      </c>
      <c r="X526" s="916">
        <f t="shared" si="560"/>
        <v>42.8</v>
      </c>
      <c r="Y526" s="873">
        <f t="shared" si="539"/>
        <v>133.88</v>
      </c>
      <c r="Z526" s="874">
        <f t="shared" si="540"/>
        <v>114.8</v>
      </c>
      <c r="AB526" s="891" t="s">
        <v>79</v>
      </c>
      <c r="AC526" s="711"/>
      <c r="AD526" s="1098"/>
      <c r="AE526" s="860">
        <f>E516+H516+K526</f>
        <v>34.006999999999998</v>
      </c>
      <c r="AF526" s="1004">
        <f>F516+I516+L526</f>
        <v>28.130000000000003</v>
      </c>
      <c r="AG526" s="860"/>
      <c r="AH526" s="1022"/>
      <c r="AI526" s="860">
        <f t="shared" si="561"/>
        <v>34.006999999999998</v>
      </c>
      <c r="AJ526" s="1005">
        <f t="shared" si="561"/>
        <v>28.130000000000003</v>
      </c>
      <c r="AK526" s="860">
        <f t="shared" si="561"/>
        <v>34.006999999999998</v>
      </c>
      <c r="AL526" s="916">
        <f t="shared" si="561"/>
        <v>28.130000000000003</v>
      </c>
      <c r="AM526" s="1071">
        <f t="shared" si="537"/>
        <v>34.006999999999998</v>
      </c>
      <c r="AN526" s="1082">
        <f t="shared" si="538"/>
        <v>28.130000000000003</v>
      </c>
      <c r="AQ526" s="205"/>
    </row>
    <row r="527" spans="1:48">
      <c r="A527" s="614"/>
      <c r="B527" s="2683"/>
      <c r="C527" s="97"/>
      <c r="D527" s="2715" t="s">
        <v>363</v>
      </c>
      <c r="E527" s="2745">
        <v>0.4</v>
      </c>
      <c r="F527" s="2746">
        <v>0.4</v>
      </c>
      <c r="G527" s="183" t="s">
        <v>64</v>
      </c>
      <c r="H527" s="250">
        <v>8.875</v>
      </c>
      <c r="I527" s="2785">
        <v>7.1</v>
      </c>
      <c r="J527" s="183" t="s">
        <v>383</v>
      </c>
      <c r="K527" s="225">
        <v>15</v>
      </c>
      <c r="L527" s="3068">
        <v>15</v>
      </c>
      <c r="M527" s="87"/>
      <c r="N527" s="872" t="s">
        <v>316</v>
      </c>
      <c r="O527" s="836">
        <f t="shared" ref="O527:T527" si="563">AC558</f>
        <v>0</v>
      </c>
      <c r="P527" s="1023">
        <f t="shared" si="563"/>
        <v>0</v>
      </c>
      <c r="Q527" s="836">
        <f t="shared" si="563"/>
        <v>0</v>
      </c>
      <c r="R527" s="1005">
        <f t="shared" si="563"/>
        <v>0</v>
      </c>
      <c r="S527" s="836">
        <f t="shared" si="563"/>
        <v>0</v>
      </c>
      <c r="T527" s="1024">
        <f t="shared" si="563"/>
        <v>0</v>
      </c>
      <c r="U527" s="836">
        <f t="shared" si="557"/>
        <v>0</v>
      </c>
      <c r="V527" s="1005">
        <f t="shared" si="558"/>
        <v>0</v>
      </c>
      <c r="W527" s="836">
        <f t="shared" si="559"/>
        <v>0</v>
      </c>
      <c r="X527" s="916">
        <f t="shared" si="560"/>
        <v>0</v>
      </c>
      <c r="Y527" s="873">
        <f t="shared" si="539"/>
        <v>0</v>
      </c>
      <c r="Z527" s="874">
        <f t="shared" si="540"/>
        <v>0</v>
      </c>
      <c r="AB527" s="891" t="s">
        <v>64</v>
      </c>
      <c r="AC527" s="711"/>
      <c r="AD527" s="1098"/>
      <c r="AE527" s="860">
        <f>E518+H515+K517+H527</f>
        <v>52.174999999999997</v>
      </c>
      <c r="AF527" s="1004">
        <f>F518+I515+L517+I527</f>
        <v>41.74</v>
      </c>
      <c r="AG527" s="860"/>
      <c r="AH527" s="1022"/>
      <c r="AI527" s="860">
        <f t="shared" si="561"/>
        <v>52.174999999999997</v>
      </c>
      <c r="AJ527" s="1005">
        <f t="shared" si="561"/>
        <v>41.74</v>
      </c>
      <c r="AK527" s="860">
        <f t="shared" si="561"/>
        <v>52.174999999999997</v>
      </c>
      <c r="AL527" s="916">
        <f t="shared" si="561"/>
        <v>41.74</v>
      </c>
      <c r="AM527" s="1071">
        <f t="shared" si="537"/>
        <v>52.174999999999997</v>
      </c>
      <c r="AN527" s="1082">
        <f t="shared" si="538"/>
        <v>41.74</v>
      </c>
      <c r="AQ527" s="205"/>
    </row>
    <row r="528" spans="1:48">
      <c r="A528" s="614"/>
      <c r="B528" s="2682"/>
      <c r="C528" s="1556"/>
      <c r="D528" s="2698" t="s">
        <v>134</v>
      </c>
      <c r="E528" s="2745">
        <v>8.0000000000000002E-3</v>
      </c>
      <c r="F528" s="2746">
        <v>8.0000000000000002E-3</v>
      </c>
      <c r="G528" s="183" t="s">
        <v>367</v>
      </c>
      <c r="H528" s="1634">
        <v>1.21</v>
      </c>
      <c r="I528" s="3182">
        <v>1.21</v>
      </c>
      <c r="J528" s="2712" t="s">
        <v>275</v>
      </c>
      <c r="K528" s="2895" t="s">
        <v>863</v>
      </c>
      <c r="L528" s="3069">
        <v>5.4</v>
      </c>
      <c r="M528" s="87"/>
      <c r="N528" s="872" t="s">
        <v>106</v>
      </c>
      <c r="O528" s="836"/>
      <c r="P528" s="829"/>
      <c r="Q528" s="1134">
        <f>K525</f>
        <v>112.7067</v>
      </c>
      <c r="R528" s="916">
        <f>L525</f>
        <v>79</v>
      </c>
      <c r="S528" s="836"/>
      <c r="T528" s="1019"/>
      <c r="U528" s="836">
        <f t="shared" si="557"/>
        <v>112.7067</v>
      </c>
      <c r="V528" s="1005">
        <f t="shared" si="558"/>
        <v>79</v>
      </c>
      <c r="W528" s="836">
        <f t="shared" si="559"/>
        <v>112.7067</v>
      </c>
      <c r="X528" s="916">
        <f t="shared" si="560"/>
        <v>79</v>
      </c>
      <c r="Y528" s="873">
        <f t="shared" si="539"/>
        <v>112.7067</v>
      </c>
      <c r="Z528" s="874">
        <f t="shared" si="540"/>
        <v>79</v>
      </c>
      <c r="AB528" s="891" t="s">
        <v>69</v>
      </c>
      <c r="AC528" s="711"/>
      <c r="AD528" s="1096"/>
      <c r="AE528" s="928">
        <f>E514</f>
        <v>57.95</v>
      </c>
      <c r="AF528" s="1004">
        <f>F514</f>
        <v>46.36</v>
      </c>
      <c r="AG528" s="860"/>
      <c r="AH528" s="1022"/>
      <c r="AI528" s="860">
        <f t="shared" si="561"/>
        <v>57.95</v>
      </c>
      <c r="AJ528" s="1005">
        <f t="shared" si="561"/>
        <v>46.36</v>
      </c>
      <c r="AK528" s="860">
        <f t="shared" si="561"/>
        <v>57.95</v>
      </c>
      <c r="AL528" s="916">
        <f t="shared" si="561"/>
        <v>46.36</v>
      </c>
      <c r="AM528" s="1071">
        <f t="shared" si="537"/>
        <v>57.95</v>
      </c>
      <c r="AN528" s="1082">
        <f t="shared" si="538"/>
        <v>46.36</v>
      </c>
      <c r="AQ528" s="205"/>
    </row>
    <row r="529" spans="1:43">
      <c r="A529" s="614"/>
      <c r="B529" s="2683"/>
      <c r="C529" s="97"/>
      <c r="D529" s="2698" t="s">
        <v>84</v>
      </c>
      <c r="E529" s="2745">
        <v>5</v>
      </c>
      <c r="F529" s="2746">
        <v>5</v>
      </c>
      <c r="G529" s="183" t="s">
        <v>81</v>
      </c>
      <c r="H529" s="2652">
        <v>1.9</v>
      </c>
      <c r="I529" s="2372">
        <v>1.9</v>
      </c>
      <c r="J529" s="237" t="s">
        <v>363</v>
      </c>
      <c r="K529" s="238">
        <v>0.27</v>
      </c>
      <c r="L529" s="3070">
        <v>0.27</v>
      </c>
      <c r="M529" s="87"/>
      <c r="N529" s="872" t="s">
        <v>62</v>
      </c>
      <c r="O529" s="836"/>
      <c r="P529" s="829"/>
      <c r="Q529" s="836"/>
      <c r="R529" s="916"/>
      <c r="S529" s="1134"/>
      <c r="T529" s="1024"/>
      <c r="U529" s="836">
        <f t="shared" si="557"/>
        <v>0</v>
      </c>
      <c r="V529" s="1005">
        <f t="shared" si="558"/>
        <v>0</v>
      </c>
      <c r="W529" s="836">
        <f t="shared" si="559"/>
        <v>0</v>
      </c>
      <c r="X529" s="916">
        <f t="shared" si="560"/>
        <v>0</v>
      </c>
      <c r="Y529" s="873">
        <f t="shared" si="539"/>
        <v>0</v>
      </c>
      <c r="Z529" s="874">
        <f t="shared" si="540"/>
        <v>0</v>
      </c>
      <c r="AB529" s="891" t="s">
        <v>461</v>
      </c>
      <c r="AC529" s="1104"/>
      <c r="AD529" s="1099"/>
      <c r="AE529" s="1192"/>
      <c r="AF529" s="1004"/>
      <c r="AG529" s="860"/>
      <c r="AH529" s="1022"/>
      <c r="AI529" s="860">
        <f t="shared" si="561"/>
        <v>0</v>
      </c>
      <c r="AJ529" s="1005">
        <f t="shared" si="561"/>
        <v>0</v>
      </c>
      <c r="AK529" s="860">
        <f t="shared" si="561"/>
        <v>0</v>
      </c>
      <c r="AL529" s="916">
        <f t="shared" si="561"/>
        <v>0</v>
      </c>
      <c r="AM529" s="1071">
        <f t="shared" si="537"/>
        <v>0</v>
      </c>
      <c r="AN529" s="1082">
        <f t="shared" si="538"/>
        <v>0</v>
      </c>
      <c r="AQ529" s="205"/>
    </row>
    <row r="530" spans="1:43" ht="15.75" thickBot="1">
      <c r="A530" s="614"/>
      <c r="B530" s="2681"/>
      <c r="C530" s="1556"/>
      <c r="D530" s="1236" t="s">
        <v>362</v>
      </c>
      <c r="E530" s="238">
        <v>160</v>
      </c>
      <c r="F530" s="244">
        <v>160</v>
      </c>
      <c r="G530" s="237" t="s">
        <v>363</v>
      </c>
      <c r="H530" s="1658">
        <v>0.14000000000000001</v>
      </c>
      <c r="I530" s="1499">
        <v>0.14000000000000001</v>
      </c>
      <c r="J530" s="183" t="s">
        <v>383</v>
      </c>
      <c r="K530" s="225">
        <v>4.5</v>
      </c>
      <c r="L530" s="3068">
        <v>4.5</v>
      </c>
      <c r="M530" s="87"/>
      <c r="N530" s="872" t="s">
        <v>57</v>
      </c>
      <c r="O530" s="1134">
        <f>E508+K505</f>
        <v>229</v>
      </c>
      <c r="P530" s="1025">
        <f>F508+L505</f>
        <v>218</v>
      </c>
      <c r="Q530" s="1105"/>
      <c r="R530" s="1005"/>
      <c r="S530" s="1134">
        <f>K540</f>
        <v>190</v>
      </c>
      <c r="T530" s="1027">
        <f>L540</f>
        <v>190</v>
      </c>
      <c r="U530" s="836">
        <f t="shared" si="557"/>
        <v>229</v>
      </c>
      <c r="V530" s="1005">
        <f t="shared" si="558"/>
        <v>218</v>
      </c>
      <c r="W530" s="836">
        <f t="shared" si="559"/>
        <v>190</v>
      </c>
      <c r="X530" s="916">
        <f t="shared" si="560"/>
        <v>190</v>
      </c>
      <c r="Y530" s="873">
        <f t="shared" si="539"/>
        <v>419</v>
      </c>
      <c r="Z530" s="874">
        <f t="shared" si="540"/>
        <v>408</v>
      </c>
      <c r="AB530" s="891" t="s">
        <v>113</v>
      </c>
      <c r="AC530" s="711"/>
      <c r="AD530" s="1100"/>
      <c r="AE530" s="860"/>
      <c r="AF530" s="1004"/>
      <c r="AG530" s="860"/>
      <c r="AH530" s="1022"/>
      <c r="AI530" s="860">
        <f t="shared" si="561"/>
        <v>0</v>
      </c>
      <c r="AJ530" s="1005">
        <f t="shared" si="561"/>
        <v>0</v>
      </c>
      <c r="AK530" s="860">
        <f t="shared" si="561"/>
        <v>0</v>
      </c>
      <c r="AL530" s="916">
        <f t="shared" si="561"/>
        <v>0</v>
      </c>
      <c r="AM530" s="1071">
        <f t="shared" si="537"/>
        <v>0</v>
      </c>
      <c r="AN530" s="1082">
        <f t="shared" si="538"/>
        <v>0</v>
      </c>
      <c r="AQ530" s="1422"/>
    </row>
    <row r="531" spans="1:43" ht="16.5" thickBot="1">
      <c r="A531" s="614"/>
      <c r="B531" s="2684"/>
      <c r="C531" s="101"/>
      <c r="D531" s="3091"/>
      <c r="E531" s="3092" t="s">
        <v>916</v>
      </c>
      <c r="F531" s="3093"/>
      <c r="G531" s="3364"/>
      <c r="H531" s="3364"/>
      <c r="I531" s="3365"/>
      <c r="J531" s="2799" t="s">
        <v>857</v>
      </c>
      <c r="K531" s="100"/>
      <c r="L531" s="3071"/>
      <c r="M531" s="87"/>
      <c r="N531" s="872" t="s">
        <v>121</v>
      </c>
      <c r="O531" s="836"/>
      <c r="P531" s="829"/>
      <c r="Q531" s="836"/>
      <c r="R531" s="916"/>
      <c r="S531" s="836"/>
      <c r="T531" s="1019"/>
      <c r="U531" s="836">
        <f t="shared" si="557"/>
        <v>0</v>
      </c>
      <c r="V531" s="1005">
        <f t="shared" si="558"/>
        <v>0</v>
      </c>
      <c r="W531" s="836">
        <f t="shared" si="559"/>
        <v>0</v>
      </c>
      <c r="X531" s="916">
        <f t="shared" si="560"/>
        <v>0</v>
      </c>
      <c r="Y531" s="873">
        <f t="shared" si="539"/>
        <v>0</v>
      </c>
      <c r="Z531" s="881">
        <f t="shared" si="540"/>
        <v>0</v>
      </c>
      <c r="AB531" s="2262" t="s">
        <v>503</v>
      </c>
      <c r="AC531" s="1496"/>
      <c r="AD531" s="1101"/>
      <c r="AE531" s="861"/>
      <c r="AF531" s="2193"/>
      <c r="AG531" s="861"/>
      <c r="AH531" s="1103"/>
      <c r="AI531" s="861">
        <f t="shared" si="561"/>
        <v>0</v>
      </c>
      <c r="AJ531" s="1007">
        <f t="shared" si="561"/>
        <v>0</v>
      </c>
      <c r="AK531" s="861">
        <f t="shared" si="561"/>
        <v>0</v>
      </c>
      <c r="AL531" s="825">
        <f t="shared" si="561"/>
        <v>0</v>
      </c>
      <c r="AM531" s="1373">
        <f t="shared" si="537"/>
        <v>0</v>
      </c>
      <c r="AN531" s="1359">
        <f t="shared" si="538"/>
        <v>0</v>
      </c>
      <c r="AQ531" s="198"/>
    </row>
    <row r="532" spans="1:43" ht="15.75" thickBot="1">
      <c r="A532" s="2918"/>
      <c r="B532" s="728"/>
      <c r="C532" s="1556"/>
      <c r="D532" s="2795" t="s">
        <v>88</v>
      </c>
      <c r="E532" s="2726" t="s">
        <v>89</v>
      </c>
      <c r="F532" s="3009" t="s">
        <v>90</v>
      </c>
      <c r="G532" s="2878" t="s">
        <v>658</v>
      </c>
      <c r="H532" s="1658">
        <v>100</v>
      </c>
      <c r="I532" s="1499">
        <v>100</v>
      </c>
      <c r="J532" s="183" t="s">
        <v>81</v>
      </c>
      <c r="K532" s="225">
        <v>1.4</v>
      </c>
      <c r="L532" s="3068">
        <v>1.4</v>
      </c>
      <c r="M532" s="87"/>
      <c r="N532" s="872" t="s">
        <v>61</v>
      </c>
      <c r="O532" s="836"/>
      <c r="P532" s="829"/>
      <c r="Q532" s="839"/>
      <c r="R532" s="1028"/>
      <c r="S532" s="836"/>
      <c r="T532" s="1019"/>
      <c r="U532" s="836">
        <f t="shared" si="557"/>
        <v>0</v>
      </c>
      <c r="V532" s="1005">
        <f t="shared" si="558"/>
        <v>0</v>
      </c>
      <c r="W532" s="836">
        <f t="shared" si="559"/>
        <v>0</v>
      </c>
      <c r="X532" s="916">
        <f t="shared" si="560"/>
        <v>0</v>
      </c>
      <c r="Y532" s="873">
        <f t="shared" si="539"/>
        <v>0</v>
      </c>
      <c r="Z532" s="881">
        <f t="shared" si="540"/>
        <v>0</v>
      </c>
      <c r="AB532" s="1352" t="s">
        <v>410</v>
      </c>
      <c r="AC532" s="1378">
        <f t="shared" ref="AC532:AG532" si="564">SUM(AC519:AC531)</f>
        <v>0</v>
      </c>
      <c r="AD532" s="1379">
        <f t="shared" si="564"/>
        <v>0</v>
      </c>
      <c r="AE532" s="2296">
        <f t="shared" si="564"/>
        <v>300.51</v>
      </c>
      <c r="AF532" s="1381">
        <f t="shared" si="564"/>
        <v>231.61200000000002</v>
      </c>
      <c r="AG532" s="1378">
        <f t="shared" si="564"/>
        <v>0</v>
      </c>
      <c r="AH532" s="1355">
        <f>SUM(AH519:AH531)</f>
        <v>0</v>
      </c>
      <c r="AI532" s="1371">
        <f t="shared" si="561"/>
        <v>300.51</v>
      </c>
      <c r="AJ532" s="2263">
        <f t="shared" si="561"/>
        <v>231.61200000000002</v>
      </c>
      <c r="AK532" s="1371">
        <f t="shared" si="561"/>
        <v>300.51</v>
      </c>
      <c r="AL532" s="2264">
        <f t="shared" si="561"/>
        <v>231.61200000000002</v>
      </c>
      <c r="AM532" s="1386">
        <f t="shared" si="537"/>
        <v>300.51</v>
      </c>
      <c r="AN532" s="1083">
        <f t="shared" si="538"/>
        <v>231.61200000000002</v>
      </c>
      <c r="AQ532" s="101"/>
    </row>
    <row r="533" spans="1:43" ht="15.75" thickBot="1">
      <c r="A533" s="2918"/>
      <c r="B533" s="728"/>
      <c r="C533" s="1556"/>
      <c r="D533" s="184" t="s">
        <v>914</v>
      </c>
      <c r="E533" s="1660">
        <v>12.5</v>
      </c>
      <c r="F533" s="1189">
        <v>12.5</v>
      </c>
      <c r="G533" s="240" t="s">
        <v>362</v>
      </c>
      <c r="H533" s="224">
        <v>96.2</v>
      </c>
      <c r="I533" s="1207"/>
      <c r="J533" s="1137" t="s">
        <v>435</v>
      </c>
      <c r="K533" s="1190"/>
      <c r="L533" s="1191"/>
      <c r="M533" s="87"/>
      <c r="N533" s="872" t="s">
        <v>334</v>
      </c>
      <c r="O533" s="836"/>
      <c r="P533" s="829"/>
      <c r="Q533" s="836"/>
      <c r="R533" s="916"/>
      <c r="S533" s="836"/>
      <c r="T533" s="1019"/>
      <c r="U533" s="836">
        <f t="shared" si="557"/>
        <v>0</v>
      </c>
      <c r="V533" s="1005">
        <f t="shared" si="558"/>
        <v>0</v>
      </c>
      <c r="W533" s="836">
        <f t="shared" si="559"/>
        <v>0</v>
      </c>
      <c r="X533" s="916">
        <f t="shared" si="560"/>
        <v>0</v>
      </c>
      <c r="Y533" s="873">
        <f t="shared" si="539"/>
        <v>0</v>
      </c>
      <c r="Z533" s="881">
        <f t="shared" si="540"/>
        <v>0</v>
      </c>
      <c r="AB533" s="1330" t="s">
        <v>426</v>
      </c>
      <c r="AC533" s="1327"/>
      <c r="AD533" s="1331"/>
      <c r="AE533" s="1332"/>
      <c r="AF533" s="1333"/>
      <c r="AG533" s="1332"/>
      <c r="AH533" s="1334"/>
      <c r="AQ533" s="205"/>
    </row>
    <row r="534" spans="1:43" ht="15.75" thickBot="1">
      <c r="A534" s="1223" t="s">
        <v>292</v>
      </c>
      <c r="B534" s="2612"/>
      <c r="C534" s="3072">
        <f>SUM(C513:C522)</f>
        <v>900</v>
      </c>
      <c r="D534" s="1225" t="s">
        <v>367</v>
      </c>
      <c r="E534" s="1213">
        <v>12.4</v>
      </c>
      <c r="F534" s="2753">
        <v>12.4</v>
      </c>
      <c r="G534" s="1278" t="s">
        <v>126</v>
      </c>
      <c r="H534" s="2788">
        <v>10</v>
      </c>
      <c r="I534" s="2824">
        <v>10</v>
      </c>
      <c r="J534" s="2813" t="s">
        <v>502</v>
      </c>
      <c r="K534" s="2377">
        <v>113.5</v>
      </c>
      <c r="L534" s="3366">
        <v>100</v>
      </c>
      <c r="M534" s="87"/>
      <c r="N534" s="872" t="s">
        <v>63</v>
      </c>
      <c r="O534" s="836"/>
      <c r="P534" s="829"/>
      <c r="Q534" s="836">
        <f>E529</f>
        <v>5</v>
      </c>
      <c r="R534" s="916">
        <f>F529</f>
        <v>5</v>
      </c>
      <c r="S534" s="836">
        <f>H540</f>
        <v>5</v>
      </c>
      <c r="T534" s="1019">
        <f>I540</f>
        <v>5</v>
      </c>
      <c r="U534" s="836">
        <f t="shared" si="557"/>
        <v>5</v>
      </c>
      <c r="V534" s="1005">
        <f t="shared" si="558"/>
        <v>5</v>
      </c>
      <c r="W534" s="836">
        <f t="shared" si="559"/>
        <v>10</v>
      </c>
      <c r="X534" s="916">
        <f t="shared" si="560"/>
        <v>10</v>
      </c>
      <c r="Y534" s="873">
        <f t="shared" si="539"/>
        <v>10</v>
      </c>
      <c r="Z534" s="881">
        <f t="shared" si="540"/>
        <v>10</v>
      </c>
      <c r="AB534" s="891"/>
      <c r="AC534" s="711"/>
      <c r="AD534" s="1096"/>
      <c r="AE534" s="860"/>
      <c r="AF534" s="1004"/>
      <c r="AG534" s="860"/>
      <c r="AH534" s="1022"/>
      <c r="AI534" s="860">
        <f t="shared" ref="AI534:AL540" si="565">AC534+AE534</f>
        <v>0</v>
      </c>
      <c r="AJ534" s="1005">
        <f t="shared" si="565"/>
        <v>0</v>
      </c>
      <c r="AK534" s="860">
        <f t="shared" si="565"/>
        <v>0</v>
      </c>
      <c r="AL534" s="916">
        <f t="shared" si="565"/>
        <v>0</v>
      </c>
      <c r="AM534" s="1071">
        <f t="shared" ref="AM534:AN540" si="566">AC534+AE534+AG534</f>
        <v>0</v>
      </c>
      <c r="AN534" s="1082">
        <f t="shared" si="566"/>
        <v>0</v>
      </c>
      <c r="AQ534" s="205"/>
    </row>
    <row r="535" spans="1:43" ht="15.75" thickBot="1">
      <c r="A535" s="568"/>
      <c r="B535" s="332" t="s">
        <v>199</v>
      </c>
      <c r="C535" s="637"/>
      <c r="D535" s="3073" t="s">
        <v>821</v>
      </c>
      <c r="E535" s="1190"/>
      <c r="F535" s="1190"/>
      <c r="G535" s="1190"/>
      <c r="H535" s="1190"/>
      <c r="I535" s="1190"/>
      <c r="J535" s="2391" t="s">
        <v>516</v>
      </c>
      <c r="K535" s="3074"/>
      <c r="L535" s="2765"/>
      <c r="M535" s="87"/>
      <c r="N535" s="872" t="s">
        <v>77</v>
      </c>
      <c r="O535" s="1105">
        <f>H506</f>
        <v>5.25</v>
      </c>
      <c r="P535" s="1023">
        <f>I506</f>
        <v>5.25</v>
      </c>
      <c r="Q535" s="1105">
        <f>H519+K515</f>
        <v>8.82</v>
      </c>
      <c r="R535" s="1005">
        <f>I519+L515</f>
        <v>8.82</v>
      </c>
      <c r="S535" s="839">
        <f>E542</f>
        <v>1.1299999999999999</v>
      </c>
      <c r="T535" s="1772">
        <f>F542</f>
        <v>1.1299999999999999</v>
      </c>
      <c r="U535" s="836">
        <f t="shared" si="557"/>
        <v>14.07</v>
      </c>
      <c r="V535" s="1005">
        <f t="shared" si="558"/>
        <v>14.07</v>
      </c>
      <c r="W535" s="836">
        <f t="shared" si="559"/>
        <v>9.9499999999999993</v>
      </c>
      <c r="X535" s="916">
        <f t="shared" si="560"/>
        <v>9.9499999999999993</v>
      </c>
      <c r="Y535" s="873">
        <f t="shared" si="539"/>
        <v>15.2</v>
      </c>
      <c r="Z535" s="881">
        <f t="shared" si="540"/>
        <v>15.2</v>
      </c>
      <c r="AB535" s="891" t="s">
        <v>112</v>
      </c>
      <c r="AC535" s="711"/>
      <c r="AD535" s="1096"/>
      <c r="AE535" s="860"/>
      <c r="AF535" s="1004"/>
      <c r="AG535" s="860"/>
      <c r="AH535" s="1022"/>
      <c r="AI535" s="860">
        <f t="shared" si="565"/>
        <v>0</v>
      </c>
      <c r="AJ535" s="1005">
        <f t="shared" si="565"/>
        <v>0</v>
      </c>
      <c r="AK535" s="860">
        <f t="shared" si="565"/>
        <v>0</v>
      </c>
      <c r="AL535" s="916">
        <f t="shared" si="565"/>
        <v>0</v>
      </c>
      <c r="AM535" s="1071">
        <f t="shared" si="566"/>
        <v>0</v>
      </c>
      <c r="AN535" s="1082">
        <f t="shared" si="566"/>
        <v>0</v>
      </c>
      <c r="AQ535" s="205"/>
    </row>
    <row r="536" spans="1:43" ht="15.75" thickBot="1">
      <c r="A536" s="2366" t="s">
        <v>366</v>
      </c>
      <c r="B536" s="258" t="s">
        <v>516</v>
      </c>
      <c r="C536" s="164">
        <v>190</v>
      </c>
      <c r="D536" s="2876" t="s">
        <v>88</v>
      </c>
      <c r="E536" s="2703" t="s">
        <v>89</v>
      </c>
      <c r="F536" s="2866" t="s">
        <v>90</v>
      </c>
      <c r="G536" s="2139" t="s">
        <v>88</v>
      </c>
      <c r="H536" s="634" t="s">
        <v>89</v>
      </c>
      <c r="I536" s="2936" t="s">
        <v>90</v>
      </c>
      <c r="J536" s="2392" t="s">
        <v>679</v>
      </c>
      <c r="K536" s="2810"/>
      <c r="L536" s="2811"/>
      <c r="M536" s="87"/>
      <c r="N536" s="872" t="s">
        <v>81</v>
      </c>
      <c r="O536" s="836">
        <f>E511</f>
        <v>3</v>
      </c>
      <c r="P536" s="829">
        <f>F511</f>
        <v>3</v>
      </c>
      <c r="Q536" s="1134">
        <f>E520+K532+H529</f>
        <v>7.3000000000000007</v>
      </c>
      <c r="R536" s="1005">
        <f>F520+L532+I529</f>
        <v>7.3000000000000007</v>
      </c>
      <c r="S536" s="836">
        <f>H538</f>
        <v>1.02</v>
      </c>
      <c r="T536" s="1019">
        <f>I538</f>
        <v>1.02</v>
      </c>
      <c r="U536" s="836">
        <f t="shared" si="557"/>
        <v>10.3</v>
      </c>
      <c r="V536" s="1005">
        <f t="shared" si="558"/>
        <v>10.3</v>
      </c>
      <c r="W536" s="836">
        <f t="shared" si="559"/>
        <v>8.32</v>
      </c>
      <c r="X536" s="916">
        <f t="shared" si="560"/>
        <v>8.32</v>
      </c>
      <c r="Y536" s="873">
        <f t="shared" si="539"/>
        <v>11.32</v>
      </c>
      <c r="Z536" s="881">
        <f t="shared" si="540"/>
        <v>11.32</v>
      </c>
      <c r="AB536" s="891" t="s">
        <v>110</v>
      </c>
      <c r="AC536" s="711"/>
      <c r="AD536" s="1100"/>
      <c r="AE536" s="1193"/>
      <c r="AF536" s="1172"/>
      <c r="AG536" s="860"/>
      <c r="AH536" s="1022"/>
      <c r="AI536" s="860">
        <f t="shared" si="565"/>
        <v>0</v>
      </c>
      <c r="AJ536" s="1005">
        <f t="shared" si="565"/>
        <v>0</v>
      </c>
      <c r="AK536" s="860">
        <f t="shared" si="565"/>
        <v>0</v>
      </c>
      <c r="AL536" s="916">
        <f t="shared" si="565"/>
        <v>0</v>
      </c>
      <c r="AM536" s="1071">
        <f t="shared" si="566"/>
        <v>0</v>
      </c>
      <c r="AN536" s="1082">
        <f t="shared" si="566"/>
        <v>0</v>
      </c>
      <c r="AQ536" s="205"/>
    </row>
    <row r="537" spans="1:43" ht="15.75" thickBot="1">
      <c r="A537" s="525"/>
      <c r="B537" s="165" t="s">
        <v>679</v>
      </c>
      <c r="C537" s="1647"/>
      <c r="D537" s="2729" t="s">
        <v>78</v>
      </c>
      <c r="E537" s="125">
        <v>50.36</v>
      </c>
      <c r="F537" s="2151">
        <v>42.8</v>
      </c>
      <c r="G537" s="3075" t="s">
        <v>742</v>
      </c>
      <c r="H537" s="2778"/>
      <c r="I537" s="1676"/>
      <c r="J537" s="2139" t="s">
        <v>88</v>
      </c>
      <c r="K537" s="634" t="s">
        <v>89</v>
      </c>
      <c r="L537" s="1216" t="s">
        <v>90</v>
      </c>
      <c r="M537" s="87"/>
      <c r="N537" s="575" t="s">
        <v>125</v>
      </c>
      <c r="O537" s="836"/>
      <c r="P537" s="1023"/>
      <c r="Q537" s="1109">
        <f>R537/1000/0.04</f>
        <v>0.13500000000000001</v>
      </c>
      <c r="R537" s="1005">
        <f>L528</f>
        <v>5.4</v>
      </c>
      <c r="S537" s="1228">
        <f>T537/1000/0.04</f>
        <v>0.13799999999999998</v>
      </c>
      <c r="T537" s="1024">
        <f>F544</f>
        <v>5.52</v>
      </c>
      <c r="U537" s="836">
        <f t="shared" si="557"/>
        <v>0.13500000000000001</v>
      </c>
      <c r="V537" s="1005">
        <f t="shared" si="558"/>
        <v>5.4</v>
      </c>
      <c r="W537" s="836">
        <f t="shared" si="559"/>
        <v>0.27300000000000002</v>
      </c>
      <c r="X537" s="916">
        <f t="shared" si="560"/>
        <v>10.92</v>
      </c>
      <c r="Y537" s="873">
        <f t="shared" si="539"/>
        <v>0.27300000000000002</v>
      </c>
      <c r="Z537" s="881">
        <f t="shared" si="540"/>
        <v>10.92</v>
      </c>
      <c r="AB537" s="891" t="s">
        <v>322</v>
      </c>
      <c r="AC537" s="711"/>
      <c r="AD537" s="1100"/>
      <c r="AE537" s="860"/>
      <c r="AF537" s="1004"/>
      <c r="AG537" s="860"/>
      <c r="AH537" s="1022"/>
      <c r="AI537" s="860">
        <f t="shared" si="565"/>
        <v>0</v>
      </c>
      <c r="AJ537" s="1005">
        <f t="shared" si="565"/>
        <v>0</v>
      </c>
      <c r="AK537" s="860">
        <f t="shared" si="565"/>
        <v>0</v>
      </c>
      <c r="AL537" s="916">
        <f t="shared" si="565"/>
        <v>0</v>
      </c>
      <c r="AM537" s="1071">
        <f t="shared" si="566"/>
        <v>0</v>
      </c>
      <c r="AN537" s="1082">
        <f t="shared" si="566"/>
        <v>0</v>
      </c>
      <c r="AQ537" s="106"/>
    </row>
    <row r="538" spans="1:43" ht="15.75" thickBot="1">
      <c r="A538" s="158" t="s">
        <v>418</v>
      </c>
      <c r="B538" s="258" t="s">
        <v>735</v>
      </c>
      <c r="C538" s="164">
        <v>98</v>
      </c>
      <c r="D538" s="184" t="s">
        <v>73</v>
      </c>
      <c r="E538" s="224">
        <v>10.4</v>
      </c>
      <c r="F538" s="1669">
        <v>10.4</v>
      </c>
      <c r="G538" s="1222" t="s">
        <v>81</v>
      </c>
      <c r="H538" s="2745">
        <v>1.02</v>
      </c>
      <c r="I538" s="2746">
        <v>1.02</v>
      </c>
      <c r="J538" s="2393" t="s">
        <v>516</v>
      </c>
      <c r="K538" s="1491">
        <v>2</v>
      </c>
      <c r="L538" s="2730">
        <v>2</v>
      </c>
      <c r="M538" s="87"/>
      <c r="N538" s="872" t="s">
        <v>48</v>
      </c>
      <c r="O538" s="836"/>
      <c r="P538" s="1023"/>
      <c r="Q538" s="1134">
        <f>E526+K519+E534+H528</f>
        <v>17.23</v>
      </c>
      <c r="R538" s="1005">
        <f>F526+L519+F534+I528</f>
        <v>17.23</v>
      </c>
      <c r="S538" s="1105">
        <f>K539</f>
        <v>4</v>
      </c>
      <c r="T538" s="1016">
        <f>L539</f>
        <v>4</v>
      </c>
      <c r="U538" s="836">
        <f t="shared" si="557"/>
        <v>17.23</v>
      </c>
      <c r="V538" s="1005">
        <f t="shared" si="558"/>
        <v>17.23</v>
      </c>
      <c r="W538" s="836">
        <f t="shared" si="559"/>
        <v>21.23</v>
      </c>
      <c r="X538" s="916">
        <f t="shared" si="560"/>
        <v>21.23</v>
      </c>
      <c r="Y538" s="873">
        <f t="shared" si="539"/>
        <v>21.23</v>
      </c>
      <c r="Z538" s="881">
        <f t="shared" si="540"/>
        <v>21.23</v>
      </c>
      <c r="AB538" s="2262" t="s">
        <v>85</v>
      </c>
      <c r="AC538" s="1104"/>
      <c r="AD538" s="1108"/>
      <c r="AE538" s="1193">
        <f>E524+K516</f>
        <v>6.92</v>
      </c>
      <c r="AF538" s="1004">
        <f>F524+L516</f>
        <v>6.92</v>
      </c>
      <c r="AG538" s="860">
        <f>H543</f>
        <v>2</v>
      </c>
      <c r="AH538" s="1022">
        <f>I543</f>
        <v>2</v>
      </c>
      <c r="AI538" s="860">
        <f t="shared" si="565"/>
        <v>6.92</v>
      </c>
      <c r="AJ538" s="1005">
        <f t="shared" si="565"/>
        <v>6.92</v>
      </c>
      <c r="AK538" s="860">
        <f t="shared" si="565"/>
        <v>8.92</v>
      </c>
      <c r="AL538" s="916">
        <f t="shared" si="565"/>
        <v>8.92</v>
      </c>
      <c r="AM538" s="1373">
        <f t="shared" si="566"/>
        <v>8.92</v>
      </c>
      <c r="AN538" s="1359">
        <f t="shared" si="566"/>
        <v>8.92</v>
      </c>
      <c r="AQ538" s="198"/>
    </row>
    <row r="539" spans="1:43" ht="15.75" thickBot="1">
      <c r="A539" s="614" t="s">
        <v>739</v>
      </c>
      <c r="B539" s="3333" t="s">
        <v>738</v>
      </c>
      <c r="C539" s="1776">
        <v>20</v>
      </c>
      <c r="D539" s="184" t="s">
        <v>76</v>
      </c>
      <c r="E539" s="2745">
        <v>11.1</v>
      </c>
      <c r="F539" s="2797">
        <v>11.1</v>
      </c>
      <c r="G539" s="240" t="s">
        <v>800</v>
      </c>
      <c r="H539" s="1675"/>
      <c r="I539" s="2732"/>
      <c r="J539" s="183" t="s">
        <v>367</v>
      </c>
      <c r="K539" s="2365">
        <v>4</v>
      </c>
      <c r="L539" s="2395">
        <v>4</v>
      </c>
      <c r="M539" s="87"/>
      <c r="N539" s="872" t="s">
        <v>122</v>
      </c>
      <c r="O539" s="836"/>
      <c r="P539" s="829"/>
      <c r="Q539" s="836"/>
      <c r="R539" s="916"/>
      <c r="S539" s="836"/>
      <c r="T539" s="1019"/>
      <c r="U539" s="836">
        <f t="shared" si="557"/>
        <v>0</v>
      </c>
      <c r="V539" s="1005">
        <f t="shared" si="558"/>
        <v>0</v>
      </c>
      <c r="W539" s="836">
        <f t="shared" si="559"/>
        <v>0</v>
      </c>
      <c r="X539" s="916">
        <f t="shared" si="560"/>
        <v>0</v>
      </c>
      <c r="Y539" s="873">
        <f t="shared" si="539"/>
        <v>0</v>
      </c>
      <c r="Z539" s="881">
        <f t="shared" si="540"/>
        <v>0</v>
      </c>
      <c r="AB539" s="1352" t="s">
        <v>411</v>
      </c>
      <c r="AC539" s="2265">
        <f t="shared" ref="AC539:AG539" si="567">SUM(AC534:AC538)</f>
        <v>0</v>
      </c>
      <c r="AD539" s="1355">
        <f t="shared" si="567"/>
        <v>0</v>
      </c>
      <c r="AE539" s="1378">
        <f t="shared" si="567"/>
        <v>6.92</v>
      </c>
      <c r="AF539" s="1355">
        <f t="shared" si="567"/>
        <v>6.92</v>
      </c>
      <c r="AG539" s="1378">
        <f t="shared" si="567"/>
        <v>2</v>
      </c>
      <c r="AH539" s="1355">
        <f>SUM(AH534:AH538)</f>
        <v>2</v>
      </c>
      <c r="AI539" s="1371">
        <f t="shared" si="565"/>
        <v>6.92</v>
      </c>
      <c r="AJ539" s="2263">
        <f t="shared" si="565"/>
        <v>6.92</v>
      </c>
      <c r="AK539" s="1371">
        <f t="shared" si="565"/>
        <v>8.92</v>
      </c>
      <c r="AL539" s="2263">
        <f t="shared" si="565"/>
        <v>8.92</v>
      </c>
      <c r="AM539" s="2295">
        <f t="shared" si="566"/>
        <v>8.92</v>
      </c>
      <c r="AN539" s="1083">
        <f t="shared" si="566"/>
        <v>8.92</v>
      </c>
      <c r="AQ539" s="121"/>
    </row>
    <row r="540" spans="1:43" ht="15.75" thickBot="1">
      <c r="A540" s="186" t="s">
        <v>9</v>
      </c>
      <c r="B540" s="240" t="s">
        <v>317</v>
      </c>
      <c r="C540" s="229">
        <v>20</v>
      </c>
      <c r="D540" s="3076" t="s">
        <v>740</v>
      </c>
      <c r="E540" s="1675"/>
      <c r="F540" s="1675"/>
      <c r="G540" s="240" t="s">
        <v>84</v>
      </c>
      <c r="H540" s="224">
        <v>5</v>
      </c>
      <c r="I540" s="1219">
        <v>5</v>
      </c>
      <c r="J540" s="2712" t="s">
        <v>75</v>
      </c>
      <c r="K540" s="3077">
        <v>190</v>
      </c>
      <c r="L540" s="3020">
        <v>190</v>
      </c>
      <c r="M540" s="87"/>
      <c r="N540" s="872" t="s">
        <v>331</v>
      </c>
      <c r="O540" s="836"/>
      <c r="P540" s="829"/>
      <c r="Q540" s="836"/>
      <c r="R540" s="916"/>
      <c r="S540" s="836"/>
      <c r="T540" s="1019"/>
      <c r="U540" s="836">
        <f t="shared" si="557"/>
        <v>0</v>
      </c>
      <c r="V540" s="1005">
        <f t="shared" si="558"/>
        <v>0</v>
      </c>
      <c r="W540" s="836">
        <f t="shared" si="559"/>
        <v>0</v>
      </c>
      <c r="X540" s="916">
        <f t="shared" si="560"/>
        <v>0</v>
      </c>
      <c r="Y540" s="873">
        <f t="shared" si="539"/>
        <v>0</v>
      </c>
      <c r="Z540" s="881">
        <f t="shared" si="540"/>
        <v>0</v>
      </c>
      <c r="AB540" s="1349" t="s">
        <v>412</v>
      </c>
      <c r="AC540" s="1350">
        <f t="shared" ref="AC540:AH540" si="568">AC532+AC539</f>
        <v>0</v>
      </c>
      <c r="AD540" s="1357">
        <f>AD532+AD539</f>
        <v>0</v>
      </c>
      <c r="AE540" s="1368">
        <f t="shared" si="568"/>
        <v>307.43</v>
      </c>
      <c r="AF540" s="1367">
        <f t="shared" si="568"/>
        <v>238.53200000000001</v>
      </c>
      <c r="AG540" s="1350">
        <f>AG532+AG539</f>
        <v>2</v>
      </c>
      <c r="AH540" s="1356">
        <f t="shared" si="568"/>
        <v>2</v>
      </c>
      <c r="AI540" s="1372">
        <f t="shared" si="565"/>
        <v>307.43</v>
      </c>
      <c r="AJ540" s="1351">
        <f t="shared" si="565"/>
        <v>238.53200000000001</v>
      </c>
      <c r="AK540" s="1372">
        <f t="shared" si="565"/>
        <v>309.43</v>
      </c>
      <c r="AL540" s="1383">
        <f t="shared" si="565"/>
        <v>240.53200000000001</v>
      </c>
      <c r="AM540" s="1386">
        <f t="shared" si="566"/>
        <v>309.43</v>
      </c>
      <c r="AN540" s="1083">
        <f t="shared" si="566"/>
        <v>240.53200000000001</v>
      </c>
      <c r="AQ540" s="93"/>
    </row>
    <row r="541" spans="1:43" ht="15.75" thickBot="1">
      <c r="A541" s="98"/>
      <c r="B541" s="1208"/>
      <c r="C541" s="97"/>
      <c r="D541" s="184" t="s">
        <v>891</v>
      </c>
      <c r="E541" s="250">
        <v>15</v>
      </c>
      <c r="F541" s="1221">
        <v>15</v>
      </c>
      <c r="G541" s="240" t="s">
        <v>74</v>
      </c>
      <c r="H541" s="224">
        <v>1.5</v>
      </c>
      <c r="I541" s="1219">
        <v>1.5</v>
      </c>
      <c r="J541" s="183" t="s">
        <v>362</v>
      </c>
      <c r="K541" s="224">
        <v>19</v>
      </c>
      <c r="L541" s="226">
        <v>19</v>
      </c>
      <c r="M541" s="87"/>
      <c r="N541" s="872" t="s">
        <v>120</v>
      </c>
      <c r="O541" s="836"/>
      <c r="P541" s="829"/>
      <c r="Q541" s="836"/>
      <c r="R541" s="916"/>
      <c r="S541" s="836"/>
      <c r="T541" s="1019"/>
      <c r="U541" s="836">
        <f t="shared" si="557"/>
        <v>0</v>
      </c>
      <c r="V541" s="1005">
        <f t="shared" si="558"/>
        <v>0</v>
      </c>
      <c r="W541" s="836">
        <f t="shared" si="559"/>
        <v>0</v>
      </c>
      <c r="X541" s="916">
        <f t="shared" si="560"/>
        <v>0</v>
      </c>
      <c r="Y541" s="873">
        <f t="shared" si="539"/>
        <v>0</v>
      </c>
      <c r="Z541" s="881">
        <f t="shared" si="540"/>
        <v>0</v>
      </c>
      <c r="AB541" s="2287" t="s">
        <v>358</v>
      </c>
      <c r="AC541" s="2183"/>
      <c r="AD541" s="2288"/>
      <c r="AE541" s="2289"/>
      <c r="AF541" s="2290"/>
      <c r="AG541" s="2289"/>
      <c r="AH541" s="2291"/>
      <c r="AI541" s="2292"/>
      <c r="AJ541" s="2293"/>
      <c r="AK541" s="2292"/>
      <c r="AL541" s="2294"/>
      <c r="AM541" s="892"/>
      <c r="AN541" s="50"/>
      <c r="AQ541" s="95"/>
    </row>
    <row r="542" spans="1:43">
      <c r="A542" s="614"/>
      <c r="B542" s="2684"/>
      <c r="C542" s="97"/>
      <c r="D542" s="183" t="s">
        <v>77</v>
      </c>
      <c r="E542" s="2888">
        <v>1.1299999999999999</v>
      </c>
      <c r="F542" s="1206">
        <v>1.1299999999999999</v>
      </c>
      <c r="G542" s="240" t="s">
        <v>76</v>
      </c>
      <c r="H542" s="2745">
        <v>15</v>
      </c>
      <c r="I542" s="2746">
        <v>15</v>
      </c>
      <c r="J542" s="58"/>
      <c r="K542" s="11"/>
      <c r="L542" s="68"/>
      <c r="M542" s="87"/>
      <c r="N542" s="872" t="s">
        <v>119</v>
      </c>
      <c r="O542" s="836"/>
      <c r="P542" s="829"/>
      <c r="Q542" s="836"/>
      <c r="R542" s="916"/>
      <c r="S542" s="836">
        <f>K538</f>
        <v>2</v>
      </c>
      <c r="T542" s="1019">
        <f>L538</f>
        <v>2</v>
      </c>
      <c r="U542" s="836">
        <f t="shared" si="557"/>
        <v>0</v>
      </c>
      <c r="V542" s="1005">
        <f t="shared" si="558"/>
        <v>0</v>
      </c>
      <c r="W542" s="836">
        <f t="shared" si="559"/>
        <v>2</v>
      </c>
      <c r="X542" s="916">
        <f t="shared" si="560"/>
        <v>2</v>
      </c>
      <c r="Y542" s="873">
        <f t="shared" si="539"/>
        <v>2</v>
      </c>
      <c r="Z542" s="881">
        <f t="shared" si="540"/>
        <v>2</v>
      </c>
      <c r="AB542" s="1325" t="s">
        <v>304</v>
      </c>
      <c r="AC542" s="2281"/>
      <c r="AD542" s="2282"/>
      <c r="AE542" s="857"/>
      <c r="AF542" s="900"/>
      <c r="AG542" s="857"/>
      <c r="AH542" s="2283"/>
      <c r="AI542" s="859">
        <f t="shared" ref="AI542" si="569">AC542+AE542</f>
        <v>0</v>
      </c>
      <c r="AJ542" s="2284">
        <f t="shared" ref="AJ542" si="570">AD542+AF542</f>
        <v>0</v>
      </c>
      <c r="AK542" s="859">
        <f t="shared" ref="AK542" si="571">AE542+AG542</f>
        <v>0</v>
      </c>
      <c r="AL542" s="2285">
        <f t="shared" ref="AL542" si="572">AF542+AH542</f>
        <v>0</v>
      </c>
      <c r="AM542" s="2286">
        <f t="shared" ref="AM542:AM558" si="573">AC542+AE542+AG542</f>
        <v>0</v>
      </c>
      <c r="AN542" s="900">
        <f t="shared" ref="AN542:AN558" si="574">AD542+AF542+AH542</f>
        <v>0</v>
      </c>
      <c r="AQ542" s="99"/>
    </row>
    <row r="543" spans="1:43">
      <c r="A543" s="614"/>
      <c r="B543" s="2684"/>
      <c r="C543" s="97"/>
      <c r="D543" s="3078" t="s">
        <v>741</v>
      </c>
      <c r="E543" s="1675"/>
      <c r="F543" s="1675"/>
      <c r="G543" s="240" t="s">
        <v>385</v>
      </c>
      <c r="H543" s="224">
        <v>2</v>
      </c>
      <c r="I543" s="1219">
        <v>2</v>
      </c>
      <c r="J543" s="58"/>
      <c r="K543" s="11"/>
      <c r="L543" s="68"/>
      <c r="M543" s="87"/>
      <c r="N543" s="872" t="s">
        <v>72</v>
      </c>
      <c r="O543" s="836"/>
      <c r="P543" s="829"/>
      <c r="Q543" s="836"/>
      <c r="R543" s="916"/>
      <c r="S543" s="836"/>
      <c r="T543" s="1019"/>
      <c r="U543" s="836">
        <f t="shared" si="557"/>
        <v>0</v>
      </c>
      <c r="V543" s="1005">
        <f t="shared" si="558"/>
        <v>0</v>
      </c>
      <c r="W543" s="836">
        <f t="shared" si="559"/>
        <v>0</v>
      </c>
      <c r="X543" s="916">
        <f t="shared" si="560"/>
        <v>0</v>
      </c>
      <c r="Y543" s="873">
        <f t="shared" si="539"/>
        <v>0</v>
      </c>
      <c r="Z543" s="881">
        <f t="shared" si="540"/>
        <v>0</v>
      </c>
      <c r="AB543" s="917" t="s">
        <v>305</v>
      </c>
      <c r="AC543" s="918"/>
      <c r="AD543" s="919"/>
      <c r="AE543" s="711">
        <f>K534</f>
        <v>113.5</v>
      </c>
      <c r="AF543" s="920">
        <f>L534</f>
        <v>100</v>
      </c>
      <c r="AG543" s="860"/>
      <c r="AH543" s="921"/>
      <c r="AI543" s="860">
        <f t="shared" ref="AI543:AL546" si="575">AC543+AE543</f>
        <v>113.5</v>
      </c>
      <c r="AJ543" s="922">
        <f t="shared" si="575"/>
        <v>100</v>
      </c>
      <c r="AK543" s="860">
        <f t="shared" si="575"/>
        <v>113.5</v>
      </c>
      <c r="AL543" s="923">
        <f t="shared" si="575"/>
        <v>100</v>
      </c>
      <c r="AM543" s="894">
        <f t="shared" si="573"/>
        <v>113.5</v>
      </c>
      <c r="AN543" s="895">
        <f t="shared" si="574"/>
        <v>100</v>
      </c>
      <c r="AQ543" s="99"/>
    </row>
    <row r="544" spans="1:43">
      <c r="A544" s="98"/>
      <c r="B544" s="1208"/>
      <c r="C544" s="97"/>
      <c r="D544" s="183" t="s">
        <v>135</v>
      </c>
      <c r="E544" s="3079" t="s">
        <v>813</v>
      </c>
      <c r="F544" s="2797">
        <v>5.52</v>
      </c>
      <c r="G544" s="1222" t="s">
        <v>736</v>
      </c>
      <c r="H544" s="3080">
        <v>6.0099999999999997E-3</v>
      </c>
      <c r="I544" s="3081">
        <v>6.0099999999999997E-3</v>
      </c>
      <c r="J544" s="58"/>
      <c r="K544" s="11"/>
      <c r="L544" s="68"/>
      <c r="M544" s="87"/>
      <c r="N544" s="408" t="s">
        <v>332</v>
      </c>
      <c r="O544" s="836">
        <f>H507+E510</f>
        <v>0.91</v>
      </c>
      <c r="P544" s="829">
        <f>I507+F510</f>
        <v>0.91</v>
      </c>
      <c r="Q544" s="839">
        <f>E527+K529+K521+H530</f>
        <v>1.31</v>
      </c>
      <c r="R544" s="1005">
        <f>F527+L529+L521+I530</f>
        <v>1.31</v>
      </c>
      <c r="S544" s="836">
        <f>H545</f>
        <v>0.2</v>
      </c>
      <c r="T544" s="1019">
        <f>I545</f>
        <v>0.2</v>
      </c>
      <c r="U544" s="836">
        <f t="shared" si="557"/>
        <v>2.2200000000000002</v>
      </c>
      <c r="V544" s="1005">
        <f t="shared" si="558"/>
        <v>2.2200000000000002</v>
      </c>
      <c r="W544" s="836">
        <f t="shared" si="559"/>
        <v>1.51</v>
      </c>
      <c r="X544" s="916">
        <f t="shared" si="560"/>
        <v>1.51</v>
      </c>
      <c r="Y544" s="873">
        <f t="shared" si="539"/>
        <v>2.4200000000000004</v>
      </c>
      <c r="Z544" s="881">
        <f t="shared" si="540"/>
        <v>2.4200000000000004</v>
      </c>
      <c r="AB544" s="924" t="s">
        <v>306</v>
      </c>
      <c r="AC544" s="925"/>
      <c r="AD544" s="926"/>
      <c r="AE544" s="711"/>
      <c r="AF544" s="927"/>
      <c r="AG544" s="928"/>
      <c r="AH544" s="929"/>
      <c r="AI544" s="860">
        <f t="shared" si="575"/>
        <v>0</v>
      </c>
      <c r="AJ544" s="922">
        <f t="shared" si="575"/>
        <v>0</v>
      </c>
      <c r="AK544" s="860">
        <f t="shared" si="575"/>
        <v>0</v>
      </c>
      <c r="AL544" s="923">
        <f t="shared" si="575"/>
        <v>0</v>
      </c>
      <c r="AM544" s="873">
        <f t="shared" si="573"/>
        <v>0</v>
      </c>
      <c r="AN544" s="895">
        <f t="shared" si="574"/>
        <v>0</v>
      </c>
      <c r="AQ544" s="99"/>
    </row>
    <row r="545" spans="1:48" ht="15.75" thickBot="1">
      <c r="A545" s="1223" t="s">
        <v>293</v>
      </c>
      <c r="B545" s="1224"/>
      <c r="C545" s="3072">
        <f>SUM(C536:C541)</f>
        <v>328</v>
      </c>
      <c r="D545" s="2761" t="s">
        <v>737</v>
      </c>
      <c r="E545" s="2838">
        <v>2.2599999999999998</v>
      </c>
      <c r="F545" s="3050">
        <v>2.2599999999999998</v>
      </c>
      <c r="G545" s="1278" t="s">
        <v>363</v>
      </c>
      <c r="H545" s="2838">
        <v>0.2</v>
      </c>
      <c r="I545" s="3054">
        <v>0.2</v>
      </c>
      <c r="J545" s="56"/>
      <c r="K545" s="37"/>
      <c r="L545" s="70"/>
      <c r="M545" s="87"/>
      <c r="N545" s="872" t="s">
        <v>333</v>
      </c>
      <c r="O545" s="836"/>
      <c r="P545" s="829"/>
      <c r="Q545" s="836">
        <f>H534</f>
        <v>10</v>
      </c>
      <c r="R545" s="916">
        <f>I534</f>
        <v>10</v>
      </c>
      <c r="S545" s="836"/>
      <c r="T545" s="1019"/>
      <c r="U545" s="836">
        <f t="shared" si="557"/>
        <v>10</v>
      </c>
      <c r="V545" s="1005">
        <f t="shared" si="558"/>
        <v>10</v>
      </c>
      <c r="W545" s="836">
        <f t="shared" si="559"/>
        <v>10</v>
      </c>
      <c r="X545" s="916">
        <f t="shared" si="560"/>
        <v>10</v>
      </c>
      <c r="Y545" s="873">
        <f t="shared" si="539"/>
        <v>10</v>
      </c>
      <c r="Z545" s="881">
        <f t="shared" si="540"/>
        <v>10</v>
      </c>
      <c r="AB545" s="930" t="s">
        <v>307</v>
      </c>
      <c r="AC545" s="925"/>
      <c r="AD545" s="926"/>
      <c r="AE545" s="711"/>
      <c r="AF545" s="927"/>
      <c r="AG545" s="860"/>
      <c r="AH545" s="929"/>
      <c r="AI545" s="860">
        <f t="shared" si="575"/>
        <v>0</v>
      </c>
      <c r="AJ545" s="922">
        <f t="shared" si="575"/>
        <v>0</v>
      </c>
      <c r="AK545" s="860">
        <f t="shared" si="575"/>
        <v>0</v>
      </c>
      <c r="AL545" s="923">
        <f t="shared" si="575"/>
        <v>0</v>
      </c>
      <c r="AM545" s="873">
        <f t="shared" si="573"/>
        <v>0</v>
      </c>
      <c r="AN545" s="895">
        <f t="shared" si="574"/>
        <v>0</v>
      </c>
      <c r="AQ545" s="101"/>
    </row>
    <row r="546" spans="1:48" ht="15.75" thickBot="1">
      <c r="A546" s="87"/>
      <c r="B546" s="1503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45" t="s">
        <v>136</v>
      </c>
      <c r="O546" s="840">
        <f t="shared" ref="O546:T546" si="576">O547+O548+O549+O550</f>
        <v>0</v>
      </c>
      <c r="P546" s="1029">
        <f t="shared" si="576"/>
        <v>0</v>
      </c>
      <c r="Q546" s="840">
        <f t="shared" si="576"/>
        <v>1.9733000000000001</v>
      </c>
      <c r="R546" s="1030">
        <f t="shared" si="576"/>
        <v>1.9733000000000001</v>
      </c>
      <c r="S546" s="850">
        <f t="shared" si="576"/>
        <v>6.0099999999999997E-3</v>
      </c>
      <c r="T546" s="1031">
        <f t="shared" si="576"/>
        <v>6.0099999999999997E-3</v>
      </c>
      <c r="U546" s="836">
        <f t="shared" si="557"/>
        <v>1.9733000000000001</v>
      </c>
      <c r="V546" s="1005">
        <f t="shared" si="558"/>
        <v>1.9733000000000001</v>
      </c>
      <c r="W546" s="836">
        <f t="shared" si="559"/>
        <v>1.9793100000000001</v>
      </c>
      <c r="X546" s="916">
        <f t="shared" si="560"/>
        <v>1.9793100000000001</v>
      </c>
      <c r="Y546" s="873">
        <f t="shared" si="539"/>
        <v>1.9793100000000001</v>
      </c>
      <c r="Z546" s="881">
        <f t="shared" si="540"/>
        <v>1.9793100000000001</v>
      </c>
      <c r="AB546" s="931" t="s">
        <v>308</v>
      </c>
      <c r="AC546" s="932"/>
      <c r="AD546" s="933"/>
      <c r="AE546" s="858"/>
      <c r="AF546" s="934"/>
      <c r="AG546" s="861"/>
      <c r="AH546" s="935"/>
      <c r="AI546" s="861">
        <f>AC546+AE546</f>
        <v>0</v>
      </c>
      <c r="AJ546" s="922">
        <f t="shared" si="575"/>
        <v>0</v>
      </c>
      <c r="AK546" s="861">
        <f t="shared" ref="AK546:AK558" si="577">AE546+AG546</f>
        <v>0</v>
      </c>
      <c r="AL546" s="923">
        <f t="shared" si="575"/>
        <v>0</v>
      </c>
      <c r="AM546" s="882">
        <f t="shared" si="573"/>
        <v>0</v>
      </c>
      <c r="AN546" s="896">
        <f t="shared" si="574"/>
        <v>0</v>
      </c>
      <c r="AQ546" s="191"/>
    </row>
    <row r="547" spans="1:48" ht="15.75" thickBot="1">
      <c r="A547" s="1616"/>
      <c r="B547" s="87"/>
      <c r="C547" s="2062"/>
      <c r="D547" s="87"/>
      <c r="E547" s="87"/>
      <c r="F547" s="87"/>
      <c r="G547" s="87"/>
      <c r="H547" s="87"/>
      <c r="I547" s="87"/>
      <c r="J547" s="87"/>
      <c r="K547" s="87"/>
      <c r="L547" s="87"/>
      <c r="M547" s="101"/>
      <c r="N547" s="846" t="s">
        <v>134</v>
      </c>
      <c r="O547" s="841"/>
      <c r="P547" s="1032"/>
      <c r="Q547" s="841">
        <f>E528+K520</f>
        <v>6.7299999999999999E-2</v>
      </c>
      <c r="R547" s="1033">
        <f>F528+L520</f>
        <v>6.7299999999999999E-2</v>
      </c>
      <c r="S547" s="851">
        <f>H544</f>
        <v>6.0099999999999997E-3</v>
      </c>
      <c r="T547" s="1032">
        <f>I544</f>
        <v>6.0099999999999997E-3</v>
      </c>
      <c r="U547" s="855">
        <f>O547+Q547</f>
        <v>6.7299999999999999E-2</v>
      </c>
      <c r="V547" s="1033">
        <f t="shared" si="558"/>
        <v>6.7299999999999999E-2</v>
      </c>
      <c r="W547" s="837">
        <f t="shared" si="559"/>
        <v>7.331E-2</v>
      </c>
      <c r="X547" s="1033">
        <f t="shared" si="560"/>
        <v>7.331E-2</v>
      </c>
      <c r="Y547" s="873">
        <f t="shared" si="539"/>
        <v>7.331E-2</v>
      </c>
      <c r="Z547" s="881">
        <f t="shared" si="540"/>
        <v>7.331E-2</v>
      </c>
      <c r="AB547" s="938" t="s">
        <v>309</v>
      </c>
      <c r="AC547" s="939">
        <f>SUM(AC542:AC546)</f>
        <v>0</v>
      </c>
      <c r="AD547" s="940">
        <f t="shared" ref="AD547:AG547" si="578">SUM(AD542:AD546)</f>
        <v>0</v>
      </c>
      <c r="AE547" s="941">
        <f t="shared" si="578"/>
        <v>113.5</v>
      </c>
      <c r="AF547" s="942">
        <f>SUM(AF542:AF546)</f>
        <v>100</v>
      </c>
      <c r="AG547" s="943">
        <f t="shared" si="578"/>
        <v>0</v>
      </c>
      <c r="AH547" s="944">
        <f>SUM(AH542:AH546)</f>
        <v>0</v>
      </c>
      <c r="AI547" s="943">
        <f>AC547+AE547</f>
        <v>113.5</v>
      </c>
      <c r="AJ547" s="945">
        <f>AD547+AF547</f>
        <v>100</v>
      </c>
      <c r="AK547" s="943">
        <f>AE547+AG547</f>
        <v>113.5</v>
      </c>
      <c r="AL547" s="946">
        <f>AF547+AH547</f>
        <v>100</v>
      </c>
      <c r="AM547" s="897">
        <f t="shared" si="573"/>
        <v>113.5</v>
      </c>
      <c r="AN547" s="898">
        <f t="shared" si="574"/>
        <v>100</v>
      </c>
      <c r="AQ547" s="1761"/>
      <c r="AU547" s="11"/>
      <c r="AV547" s="11"/>
    </row>
    <row r="548" spans="1:48">
      <c r="A548" s="2790"/>
      <c r="B548" s="1503"/>
      <c r="C548" s="530"/>
      <c r="D548" s="87"/>
      <c r="E548" s="87"/>
      <c r="F548" s="87"/>
      <c r="G548" s="1050"/>
      <c r="H548" s="87"/>
      <c r="I548" s="87"/>
      <c r="J548" s="1050"/>
      <c r="K548" s="87"/>
      <c r="L548" s="87"/>
      <c r="M548" s="101"/>
      <c r="N548" s="847" t="s">
        <v>299</v>
      </c>
      <c r="O548" s="842"/>
      <c r="P548" s="1034"/>
      <c r="Q548" s="842">
        <f>I522</f>
        <v>1.84</v>
      </c>
      <c r="R548" s="1035">
        <f>I522</f>
        <v>1.84</v>
      </c>
      <c r="S548" s="852"/>
      <c r="T548" s="1034"/>
      <c r="U548" s="855">
        <f>O548+Q548</f>
        <v>1.84</v>
      </c>
      <c r="V548" s="1033">
        <f t="shared" si="558"/>
        <v>1.84</v>
      </c>
      <c r="W548" s="837">
        <f t="shared" si="559"/>
        <v>1.84</v>
      </c>
      <c r="X548" s="1033">
        <f t="shared" si="560"/>
        <v>1.84</v>
      </c>
      <c r="Y548" s="873">
        <f t="shared" si="539"/>
        <v>1.84</v>
      </c>
      <c r="Z548" s="881">
        <f t="shared" si="540"/>
        <v>1.84</v>
      </c>
      <c r="AB548" s="1065" t="s">
        <v>318</v>
      </c>
      <c r="AC548" s="961"/>
      <c r="AD548" s="1055"/>
      <c r="AE548" s="963"/>
      <c r="AF548" s="1058"/>
      <c r="AG548" s="961"/>
      <c r="AH548" s="1055"/>
      <c r="AI548" s="860">
        <f t="shared" ref="AI548" si="579">AC548+AE548</f>
        <v>0</v>
      </c>
      <c r="AJ548" s="1061">
        <f t="shared" ref="AJ548" si="580">AD548+AF548</f>
        <v>0</v>
      </c>
      <c r="AK548" s="860">
        <f t="shared" ref="AK548" si="581">AE548+AG548</f>
        <v>0</v>
      </c>
      <c r="AL548" s="1017">
        <f t="shared" ref="AL548" si="582">AF548+AH548</f>
        <v>0</v>
      </c>
      <c r="AM548" s="893">
        <f t="shared" si="573"/>
        <v>0</v>
      </c>
      <c r="AN548" s="900">
        <f t="shared" si="574"/>
        <v>0</v>
      </c>
      <c r="AQ548" s="99"/>
      <c r="AU548" s="11"/>
      <c r="AV548" s="11"/>
    </row>
    <row r="549" spans="1:48">
      <c r="A549" s="530"/>
      <c r="B549" s="1503"/>
      <c r="C549" s="530"/>
      <c r="D549" s="87"/>
      <c r="E549" s="87"/>
      <c r="F549" s="87"/>
      <c r="G549" s="87"/>
      <c r="H549" s="87"/>
      <c r="I549" s="87"/>
      <c r="J549" s="87"/>
      <c r="K549" s="87"/>
      <c r="L549" s="87"/>
      <c r="M549" s="101"/>
      <c r="N549" s="848" t="s">
        <v>118</v>
      </c>
      <c r="O549" s="843"/>
      <c r="P549" s="1036"/>
      <c r="Q549" s="843">
        <f>E521+H526</f>
        <v>6.6000000000000003E-2</v>
      </c>
      <c r="R549" s="1037">
        <f>F521+I526</f>
        <v>6.6000000000000003E-2</v>
      </c>
      <c r="S549" s="853"/>
      <c r="T549" s="1036"/>
      <c r="U549" s="855">
        <f>O549+Q549</f>
        <v>6.6000000000000003E-2</v>
      </c>
      <c r="V549" s="1033">
        <f t="shared" si="558"/>
        <v>6.6000000000000003E-2</v>
      </c>
      <c r="W549" s="837">
        <f t="shared" si="559"/>
        <v>6.6000000000000003E-2</v>
      </c>
      <c r="X549" s="1033">
        <f t="shared" si="560"/>
        <v>6.6000000000000003E-2</v>
      </c>
      <c r="Y549" s="882">
        <f t="shared" si="539"/>
        <v>6.6000000000000003E-2</v>
      </c>
      <c r="Z549" s="883">
        <f t="shared" si="540"/>
        <v>6.6000000000000003E-2</v>
      </c>
      <c r="AB549" s="1051" t="s">
        <v>912</v>
      </c>
      <c r="AC549" s="965"/>
      <c r="AD549" s="1056"/>
      <c r="AE549" s="967"/>
      <c r="AF549" s="1059"/>
      <c r="AG549" s="965"/>
      <c r="AH549" s="1056"/>
      <c r="AI549" s="860">
        <f t="shared" ref="AI549:AJ551" si="583">AC549+AE549</f>
        <v>0</v>
      </c>
      <c r="AJ549" s="1061">
        <f t="shared" si="583"/>
        <v>0</v>
      </c>
      <c r="AK549" s="860">
        <f t="shared" si="577"/>
        <v>0</v>
      </c>
      <c r="AL549" s="1017">
        <f t="shared" ref="AL549:AL555" si="584">AF549+AH549</f>
        <v>0</v>
      </c>
      <c r="AM549" s="873">
        <f t="shared" si="573"/>
        <v>0</v>
      </c>
      <c r="AN549" s="895">
        <f t="shared" si="574"/>
        <v>0</v>
      </c>
      <c r="AQ549" s="99"/>
      <c r="AU549" s="11"/>
      <c r="AV549" s="11"/>
    </row>
    <row r="550" spans="1:48" ht="15.75" thickBot="1">
      <c r="M550" s="461"/>
      <c r="N550" s="848" t="s">
        <v>339</v>
      </c>
      <c r="O550" s="843"/>
      <c r="P550" s="1036"/>
      <c r="Q550" s="843"/>
      <c r="R550" s="1037"/>
      <c r="S550" s="853"/>
      <c r="T550" s="1036"/>
      <c r="U550" s="855">
        <f>O550+Q550</f>
        <v>0</v>
      </c>
      <c r="V550" s="1033">
        <f t="shared" si="558"/>
        <v>0</v>
      </c>
      <c r="W550" s="837">
        <f>Q550+S550</f>
        <v>0</v>
      </c>
      <c r="X550" s="1033">
        <f t="shared" si="560"/>
        <v>0</v>
      </c>
      <c r="Y550" s="882">
        <f t="shared" si="539"/>
        <v>0</v>
      </c>
      <c r="Z550" s="883">
        <f t="shared" si="540"/>
        <v>0</v>
      </c>
      <c r="AB550" s="1052" t="s">
        <v>356</v>
      </c>
      <c r="AC550" s="971"/>
      <c r="AD550" s="1057"/>
      <c r="AE550" s="973">
        <f>E533</f>
        <v>12.5</v>
      </c>
      <c r="AF550" s="1060">
        <f>F533</f>
        <v>12.5</v>
      </c>
      <c r="AG550" s="971"/>
      <c r="AH550" s="1057"/>
      <c r="AI550" s="861">
        <f t="shared" si="583"/>
        <v>12.5</v>
      </c>
      <c r="AJ550" s="1062">
        <f t="shared" si="583"/>
        <v>12.5</v>
      </c>
      <c r="AK550" s="861">
        <f t="shared" si="577"/>
        <v>12.5</v>
      </c>
      <c r="AL550" s="1064">
        <f t="shared" si="584"/>
        <v>12.5</v>
      </c>
      <c r="AM550" s="882">
        <f t="shared" si="573"/>
        <v>12.5</v>
      </c>
      <c r="AN550" s="896">
        <f t="shared" si="574"/>
        <v>12.5</v>
      </c>
      <c r="AQ550" s="191"/>
      <c r="AT550" s="573"/>
      <c r="AU550" s="11"/>
      <c r="AV550" s="11"/>
    </row>
    <row r="551" spans="1:48" ht="15.75" thickBot="1">
      <c r="M551" s="101"/>
      <c r="N551" s="412" t="s">
        <v>87</v>
      </c>
      <c r="O551" s="844">
        <f>E509</f>
        <v>9</v>
      </c>
      <c r="P551" s="1038">
        <f>F509</f>
        <v>9</v>
      </c>
      <c r="Q551" s="844">
        <f>K527+K530</f>
        <v>19.5</v>
      </c>
      <c r="R551" s="1039">
        <f>L527+L530</f>
        <v>19.5</v>
      </c>
      <c r="S551" s="854">
        <f>E545</f>
        <v>2.2599999999999998</v>
      </c>
      <c r="T551" s="1226">
        <f>F545</f>
        <v>2.2599999999999998</v>
      </c>
      <c r="U551" s="856">
        <f>O551+Q551</f>
        <v>28.5</v>
      </c>
      <c r="V551" s="1041">
        <f t="shared" si="558"/>
        <v>28.5</v>
      </c>
      <c r="W551" s="856">
        <f>Q551+S551</f>
        <v>21.759999999999998</v>
      </c>
      <c r="X551" s="1041">
        <f t="shared" si="560"/>
        <v>21.759999999999998</v>
      </c>
      <c r="Y551" s="884">
        <f t="shared" si="539"/>
        <v>30.759999999999998</v>
      </c>
      <c r="Z551" s="885">
        <f t="shared" si="540"/>
        <v>30.759999999999998</v>
      </c>
      <c r="AB551" s="1053" t="s">
        <v>320</v>
      </c>
      <c r="AC551" s="1068">
        <f t="shared" ref="AC551:AH551" si="585">SUM(AC548:AC550)</f>
        <v>0</v>
      </c>
      <c r="AD551" s="1000">
        <f t="shared" si="585"/>
        <v>0</v>
      </c>
      <c r="AE551" s="1054">
        <f t="shared" si="585"/>
        <v>12.5</v>
      </c>
      <c r="AF551" s="998">
        <f t="shared" si="585"/>
        <v>12.5</v>
      </c>
      <c r="AG551" s="1068">
        <f t="shared" si="585"/>
        <v>0</v>
      </c>
      <c r="AH551" s="1000">
        <f t="shared" si="585"/>
        <v>0</v>
      </c>
      <c r="AI551" s="913">
        <f t="shared" si="583"/>
        <v>12.5</v>
      </c>
      <c r="AJ551" s="999">
        <f t="shared" si="583"/>
        <v>12.5</v>
      </c>
      <c r="AK551" s="913">
        <f t="shared" si="577"/>
        <v>12.5</v>
      </c>
      <c r="AL551" s="1000">
        <f t="shared" si="584"/>
        <v>12.5</v>
      </c>
      <c r="AM551" s="913">
        <f t="shared" si="573"/>
        <v>12.5</v>
      </c>
      <c r="AN551" s="914">
        <f t="shared" si="574"/>
        <v>12.5</v>
      </c>
      <c r="AQ551" s="99"/>
      <c r="AT551" s="573"/>
      <c r="AU551" s="11"/>
      <c r="AV551" s="11"/>
    </row>
    <row r="552" spans="1:48">
      <c r="M552" s="101"/>
      <c r="AB552" s="899" t="s">
        <v>313</v>
      </c>
      <c r="AC552" s="947">
        <f>E505</f>
        <v>58.32</v>
      </c>
      <c r="AD552" s="948">
        <f>F505</f>
        <v>50.4</v>
      </c>
      <c r="AE552" s="859"/>
      <c r="AF552" s="949"/>
      <c r="AG552" s="947">
        <f>E537</f>
        <v>50.36</v>
      </c>
      <c r="AH552" s="948">
        <f>F537</f>
        <v>42.8</v>
      </c>
      <c r="AI552" s="861">
        <f t="shared" ref="AI552:AJ554" si="586">AC552+AE552</f>
        <v>58.32</v>
      </c>
      <c r="AJ552" s="950">
        <f t="shared" si="586"/>
        <v>50.4</v>
      </c>
      <c r="AK552" s="859">
        <f t="shared" si="577"/>
        <v>50.36</v>
      </c>
      <c r="AL552" s="951">
        <f t="shared" si="584"/>
        <v>42.8</v>
      </c>
      <c r="AM552" s="893">
        <f t="shared" si="573"/>
        <v>108.68</v>
      </c>
      <c r="AN552" s="900">
        <f t="shared" si="574"/>
        <v>93.199999999999989</v>
      </c>
      <c r="AQ552" s="99"/>
      <c r="AT552" s="573"/>
      <c r="AU552" s="11"/>
      <c r="AV552" s="11"/>
    </row>
    <row r="553" spans="1:48" ht="15.75" thickBot="1">
      <c r="M553" s="101"/>
      <c r="N553" s="3267"/>
      <c r="O553" s="81"/>
      <c r="P553" s="81"/>
      <c r="Q553" s="81"/>
      <c r="R553" s="11"/>
      <c r="S553" s="11"/>
      <c r="T553" s="11"/>
      <c r="U553" s="11"/>
      <c r="AB553" s="901" t="s">
        <v>314</v>
      </c>
      <c r="AC553" s="932">
        <f>E506</f>
        <v>25.2</v>
      </c>
      <c r="AD553" s="952">
        <f>F506</f>
        <v>21.6</v>
      </c>
      <c r="AE553" s="861"/>
      <c r="AF553" s="953"/>
      <c r="AG553" s="932"/>
      <c r="AH553" s="952"/>
      <c r="AI553" s="861">
        <f t="shared" si="586"/>
        <v>25.2</v>
      </c>
      <c r="AJ553" s="954">
        <f t="shared" si="586"/>
        <v>21.6</v>
      </c>
      <c r="AK553" s="861">
        <f t="shared" si="577"/>
        <v>0</v>
      </c>
      <c r="AL553" s="955">
        <f t="shared" si="584"/>
        <v>0</v>
      </c>
      <c r="AM553" s="882">
        <f t="shared" si="573"/>
        <v>25.2</v>
      </c>
      <c r="AN553" s="896">
        <f t="shared" si="574"/>
        <v>21.6</v>
      </c>
      <c r="AQ553" s="191"/>
      <c r="AT553" s="101"/>
      <c r="AU553" s="11"/>
      <c r="AV553" s="11"/>
    </row>
    <row r="554" spans="1:48" ht="15.75" thickBot="1">
      <c r="M554" s="87"/>
      <c r="N554" s="108"/>
      <c r="O554" s="101"/>
      <c r="P554" s="153"/>
      <c r="Q554" s="121"/>
      <c r="R554" s="132"/>
      <c r="S554" s="101"/>
      <c r="T554" s="823"/>
      <c r="U554" s="11"/>
      <c r="V554" s="828"/>
      <c r="W554" s="11"/>
      <c r="X554" s="828"/>
      <c r="AB554" s="902" t="s">
        <v>310</v>
      </c>
      <c r="AC554" s="956">
        <f t="shared" ref="AC554:AH554" si="587">SUM(AC552:AC553)</f>
        <v>83.52</v>
      </c>
      <c r="AD554" s="957">
        <f t="shared" si="587"/>
        <v>72</v>
      </c>
      <c r="AE554" s="958">
        <f>SUM(AE552:AE553)</f>
        <v>0</v>
      </c>
      <c r="AF554" s="904">
        <f t="shared" si="587"/>
        <v>0</v>
      </c>
      <c r="AG554" s="956">
        <f t="shared" si="587"/>
        <v>50.36</v>
      </c>
      <c r="AH554" s="957">
        <f t="shared" si="587"/>
        <v>42.8</v>
      </c>
      <c r="AI554" s="903">
        <f t="shared" si="586"/>
        <v>83.52</v>
      </c>
      <c r="AJ554" s="959">
        <f t="shared" si="586"/>
        <v>72</v>
      </c>
      <c r="AK554" s="903">
        <f t="shared" si="577"/>
        <v>50.36</v>
      </c>
      <c r="AL554" s="960">
        <f t="shared" si="584"/>
        <v>42.8</v>
      </c>
      <c r="AM554" s="903">
        <f t="shared" si="573"/>
        <v>133.88</v>
      </c>
      <c r="AN554" s="904">
        <f t="shared" si="574"/>
        <v>114.8</v>
      </c>
      <c r="AQ554" s="93"/>
      <c r="AT554" s="101"/>
      <c r="AU554" s="11"/>
      <c r="AV554" s="11"/>
    </row>
    <row r="555" spans="1:48">
      <c r="M555" s="87"/>
      <c r="N555" s="96"/>
      <c r="O555" s="101"/>
      <c r="P555" s="153"/>
      <c r="Q555" s="108"/>
      <c r="R555" s="101"/>
      <c r="S555" s="101"/>
      <c r="T555" s="823"/>
      <c r="U555" s="11"/>
      <c r="V555" s="828"/>
      <c r="W555" s="11"/>
      <c r="X555" s="828"/>
      <c r="AB555" s="905" t="s">
        <v>214</v>
      </c>
      <c r="AC555" s="961"/>
      <c r="AD555" s="2277"/>
      <c r="AE555" s="963"/>
      <c r="AF555" s="2278"/>
      <c r="AG555" s="961"/>
      <c r="AH555" s="2277"/>
      <c r="AI555" s="860">
        <f t="shared" ref="AI555" si="588">AC555+AE555</f>
        <v>0</v>
      </c>
      <c r="AJ555" s="2279">
        <f t="shared" ref="AJ555" si="589">AD555+AF555</f>
        <v>0</v>
      </c>
      <c r="AK555" s="860">
        <f t="shared" si="577"/>
        <v>0</v>
      </c>
      <c r="AL555" s="2280">
        <f t="shared" si="584"/>
        <v>0</v>
      </c>
      <c r="AM555" s="893">
        <f t="shared" ref="AM555" si="590">AC555+AE555+AG555</f>
        <v>0</v>
      </c>
      <c r="AN555" s="900">
        <f t="shared" ref="AN555" si="591">AD555+AF555+AH555</f>
        <v>0</v>
      </c>
      <c r="AQ555" s="99"/>
      <c r="AT555" s="101"/>
      <c r="AU555" s="11"/>
      <c r="AV555" s="11"/>
    </row>
    <row r="556" spans="1:48">
      <c r="M556" s="87"/>
      <c r="N556" s="96"/>
      <c r="O556" s="101"/>
      <c r="P556" s="153"/>
      <c r="Q556" s="108"/>
      <c r="R556" s="132"/>
      <c r="S556" s="101"/>
      <c r="T556" s="821"/>
      <c r="U556" s="11"/>
      <c r="V556" s="268"/>
      <c r="W556" s="11"/>
      <c r="X556" s="268"/>
      <c r="AB556" s="906" t="s">
        <v>91</v>
      </c>
      <c r="AC556" s="965"/>
      <c r="AD556" s="966"/>
      <c r="AE556" s="967"/>
      <c r="AF556" s="968"/>
      <c r="AG556" s="965"/>
      <c r="AH556" s="966"/>
      <c r="AI556" s="860">
        <f t="shared" ref="AI556:AJ558" si="592">AC556+AE556</f>
        <v>0</v>
      </c>
      <c r="AJ556" s="969">
        <f t="shared" si="592"/>
        <v>0</v>
      </c>
      <c r="AK556" s="860">
        <f t="shared" si="577"/>
        <v>0</v>
      </c>
      <c r="AL556" s="970">
        <f>AF556+AH556</f>
        <v>0</v>
      </c>
      <c r="AM556" s="873">
        <f t="shared" si="573"/>
        <v>0</v>
      </c>
      <c r="AN556" s="895">
        <f t="shared" si="574"/>
        <v>0</v>
      </c>
      <c r="AQ556" s="99"/>
      <c r="AT556" s="101"/>
      <c r="AU556" s="11"/>
      <c r="AV556" s="11"/>
    </row>
    <row r="557" spans="1:48" ht="15.75" thickBot="1">
      <c r="A557" s="530"/>
      <c r="B557" s="1503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11"/>
      <c r="O557" s="101"/>
      <c r="P557" s="153"/>
      <c r="Q557" s="96"/>
      <c r="R557" s="132"/>
      <c r="S557" s="101"/>
      <c r="T557" s="479"/>
      <c r="U557" s="11"/>
      <c r="V557" s="821"/>
      <c r="W557" s="11"/>
      <c r="X557" s="821"/>
      <c r="AB557" s="907" t="s">
        <v>215</v>
      </c>
      <c r="AC557" s="971"/>
      <c r="AD557" s="972"/>
      <c r="AE557" s="973"/>
      <c r="AF557" s="974"/>
      <c r="AG557" s="971"/>
      <c r="AH557" s="972"/>
      <c r="AI557" s="861">
        <f t="shared" si="592"/>
        <v>0</v>
      </c>
      <c r="AJ557" s="975">
        <f t="shared" si="592"/>
        <v>0</v>
      </c>
      <c r="AK557" s="861">
        <f t="shared" si="577"/>
        <v>0</v>
      </c>
      <c r="AL557" s="976">
        <f>AF557+AH557</f>
        <v>0</v>
      </c>
      <c r="AM557" s="882">
        <f t="shared" si="573"/>
        <v>0</v>
      </c>
      <c r="AN557" s="896">
        <f t="shared" si="574"/>
        <v>0</v>
      </c>
      <c r="AQ557" s="191"/>
      <c r="AT557" s="101"/>
      <c r="AU557" s="11"/>
      <c r="AV557" s="11"/>
    </row>
    <row r="558" spans="1:48" ht="15.75" thickBot="1">
      <c r="A558" s="87"/>
      <c r="B558" s="1503"/>
      <c r="C558" s="87"/>
      <c r="D558" s="101"/>
      <c r="E558" s="101"/>
      <c r="F558" s="101"/>
      <c r="G558" s="198"/>
      <c r="H558" s="101"/>
      <c r="I558" s="101"/>
      <c r="J558" s="87"/>
      <c r="K558" s="87"/>
      <c r="L558" s="87"/>
      <c r="M558" s="87"/>
      <c r="N558" s="96"/>
      <c r="O558" s="101"/>
      <c r="P558" s="153"/>
      <c r="Q558" s="108"/>
      <c r="R558" s="136"/>
      <c r="S558" s="101"/>
      <c r="T558" s="821"/>
      <c r="U558" s="11"/>
      <c r="V558" s="268"/>
      <c r="W558" s="11"/>
      <c r="X558" s="821"/>
      <c r="AB558" s="1066" t="s">
        <v>311</v>
      </c>
      <c r="AC558" s="1067">
        <f t="shared" ref="AC558:AH558" si="593">SUM(AC555:AC557)</f>
        <v>0</v>
      </c>
      <c r="AD558" s="944">
        <f t="shared" si="593"/>
        <v>0</v>
      </c>
      <c r="AE558" s="1067">
        <f t="shared" si="593"/>
        <v>0</v>
      </c>
      <c r="AF558" s="944">
        <f t="shared" si="593"/>
        <v>0</v>
      </c>
      <c r="AG558" s="1067">
        <f t="shared" si="593"/>
        <v>0</v>
      </c>
      <c r="AH558" s="944">
        <f t="shared" si="593"/>
        <v>0</v>
      </c>
      <c r="AI558" s="943">
        <f t="shared" si="592"/>
        <v>0</v>
      </c>
      <c r="AJ558" s="945">
        <f t="shared" si="592"/>
        <v>0</v>
      </c>
      <c r="AK558" s="943">
        <f t="shared" si="577"/>
        <v>0</v>
      </c>
      <c r="AL558" s="946">
        <f>AF558+AH558</f>
        <v>0</v>
      </c>
      <c r="AM558" s="908">
        <f t="shared" si="573"/>
        <v>0</v>
      </c>
      <c r="AN558" s="909">
        <f t="shared" si="574"/>
        <v>0</v>
      </c>
      <c r="AQ558" s="101"/>
      <c r="AT558" s="101"/>
      <c r="AU558" s="11"/>
      <c r="AV558" s="11"/>
    </row>
    <row r="559" spans="1:48">
      <c r="A559" s="101"/>
      <c r="B559" s="467"/>
      <c r="C559" s="101"/>
      <c r="D559" s="93"/>
      <c r="E559" s="101"/>
      <c r="F559" s="101"/>
      <c r="M559" s="87"/>
      <c r="N559" s="101"/>
      <c r="O559" s="101"/>
      <c r="P559" s="153"/>
      <c r="Q559" s="108"/>
      <c r="R559" s="101"/>
      <c r="S559" s="101"/>
      <c r="T559" s="823"/>
      <c r="U559" s="11"/>
      <c r="V559" s="828"/>
      <c r="W559" s="11"/>
      <c r="X559" s="828"/>
      <c r="Y559" s="886"/>
      <c r="Z559" s="283"/>
      <c r="AD559" s="822"/>
      <c r="AF559" s="822"/>
      <c r="AJ559" s="830"/>
      <c r="AL559" s="830"/>
      <c r="AQ559" s="101"/>
    </row>
    <row r="560" spans="1:48">
      <c r="A560" s="87"/>
      <c r="B560" s="1503"/>
      <c r="C560" s="87"/>
      <c r="D560" s="87"/>
      <c r="E560" s="87"/>
      <c r="F560" s="87"/>
      <c r="M560" s="87"/>
      <c r="N560" s="108"/>
      <c r="O560" s="101"/>
      <c r="P560" s="153"/>
      <c r="Q560" s="96"/>
      <c r="R560" s="132"/>
      <c r="S560" s="101"/>
      <c r="T560" s="823"/>
      <c r="U560" s="11"/>
      <c r="V560" s="828"/>
      <c r="W560" s="11"/>
      <c r="X560" s="828"/>
      <c r="Y560" s="886"/>
      <c r="Z560" s="1008"/>
      <c r="AD560" s="822"/>
      <c r="AF560" s="822"/>
      <c r="AJ560" s="830"/>
      <c r="AL560" s="830"/>
      <c r="AQ560" s="101"/>
    </row>
    <row r="561" spans="1:43">
      <c r="A561" s="120"/>
      <c r="B561" s="108"/>
      <c r="C561" s="101"/>
      <c r="D561" s="101"/>
      <c r="E561" s="101"/>
      <c r="F561" s="138"/>
      <c r="M561" s="87"/>
      <c r="N561" s="101"/>
      <c r="O561" s="101"/>
      <c r="P561" s="153"/>
      <c r="Q561" s="108"/>
      <c r="R561" s="101"/>
      <c r="S561" s="101"/>
      <c r="T561" s="823"/>
      <c r="U561" s="11"/>
      <c r="V561" s="828"/>
      <c r="W561" s="11"/>
      <c r="X561" s="828"/>
      <c r="Y561" s="1009"/>
      <c r="Z561" s="74"/>
      <c r="AD561" s="822"/>
      <c r="AF561" s="822"/>
      <c r="AJ561" s="830"/>
      <c r="AL561" s="830"/>
      <c r="AQ561" s="101"/>
    </row>
    <row r="562" spans="1:43">
      <c r="A562" s="101"/>
      <c r="B562" s="96"/>
      <c r="C562" s="101"/>
      <c r="D562" s="101"/>
      <c r="E562" s="95"/>
      <c r="F562" s="192"/>
      <c r="M562" s="87"/>
      <c r="N562" s="96"/>
      <c r="O562" s="101"/>
      <c r="P562" s="153"/>
      <c r="Q562" s="108"/>
      <c r="R562" s="101"/>
      <c r="S562" s="101"/>
      <c r="T562" s="823"/>
      <c r="U562" s="11"/>
      <c r="V562" s="828"/>
      <c r="W562" s="11"/>
      <c r="X562" s="828"/>
      <c r="AD562" s="822"/>
      <c r="AF562" s="822"/>
      <c r="AJ562" s="830"/>
      <c r="AL562" s="830"/>
      <c r="AQ562" s="101"/>
    </row>
    <row r="563" spans="1:43">
      <c r="A563" s="101"/>
      <c r="B563" s="108"/>
      <c r="C563" s="327"/>
      <c r="D563" s="101"/>
      <c r="E563" s="101"/>
      <c r="F563" s="138"/>
      <c r="M563" s="87"/>
      <c r="N563" s="108"/>
      <c r="O563" s="196"/>
      <c r="P563" s="2650"/>
      <c r="Q563" s="108"/>
      <c r="R563" s="821"/>
      <c r="S563" s="101"/>
      <c r="T563" s="823"/>
      <c r="U563" s="11"/>
      <c r="V563" s="828"/>
      <c r="W563" s="11"/>
      <c r="X563" s="828"/>
      <c r="AD563" s="822"/>
      <c r="AF563" s="822"/>
      <c r="AJ563" s="830"/>
      <c r="AL563" s="830"/>
      <c r="AQ563" s="101"/>
    </row>
    <row r="564" spans="1:43">
      <c r="A564" s="96"/>
      <c r="B564" s="108"/>
      <c r="C564" s="327"/>
      <c r="D564" s="101"/>
      <c r="E564" s="95"/>
      <c r="F564" s="138"/>
      <c r="M564" s="87"/>
      <c r="N564" s="11"/>
      <c r="O564" s="11"/>
      <c r="P564" s="11"/>
      <c r="Q564" s="11"/>
      <c r="R564" s="823"/>
      <c r="S564" s="11"/>
      <c r="T564" s="823"/>
      <c r="U564" s="11"/>
      <c r="V564" s="828"/>
      <c r="W564" s="11"/>
      <c r="X564" s="828"/>
      <c r="AD564" s="822"/>
      <c r="AF564" s="822"/>
      <c r="AJ564" s="830"/>
      <c r="AL564" s="830"/>
      <c r="AQ564" s="101"/>
    </row>
    <row r="565" spans="1:43">
      <c r="A565" s="101"/>
      <c r="B565" s="109"/>
      <c r="C565" s="101"/>
      <c r="D565" s="101"/>
      <c r="E565" s="87"/>
      <c r="F565" s="138"/>
      <c r="M565" s="87"/>
      <c r="N565" s="11"/>
      <c r="O565" s="11"/>
      <c r="P565" s="823"/>
      <c r="Q565" s="11"/>
      <c r="R565" s="823"/>
      <c r="S565" s="11"/>
      <c r="T565" s="823"/>
      <c r="U565" s="11"/>
      <c r="V565" s="828"/>
      <c r="W565" s="11"/>
      <c r="X565" s="828"/>
      <c r="AD565" s="822"/>
      <c r="AF565" s="822"/>
      <c r="AJ565" s="830"/>
      <c r="AL565" s="830"/>
      <c r="AQ565" s="101"/>
    </row>
    <row r="566" spans="1:43">
      <c r="A566" s="101"/>
      <c r="B566" s="109"/>
      <c r="C566" s="101"/>
      <c r="D566" s="101"/>
      <c r="E566" s="87"/>
      <c r="F566" s="153"/>
      <c r="G566" s="96"/>
      <c r="H566" s="101"/>
      <c r="I566" s="132"/>
      <c r="M566" s="87"/>
      <c r="N566" s="11"/>
      <c r="O566" s="11"/>
      <c r="P566" s="823"/>
      <c r="Q566" s="11"/>
      <c r="R566" s="823"/>
      <c r="S566" s="11"/>
      <c r="T566" s="823"/>
      <c r="U566" s="11"/>
      <c r="V566" s="828"/>
      <c r="W566" s="11"/>
      <c r="X566" s="828"/>
      <c r="AD566" s="822"/>
      <c r="AF566" s="822"/>
      <c r="AJ566" s="830"/>
      <c r="AL566" s="830"/>
      <c r="AQ566" s="101"/>
    </row>
    <row r="567" spans="1:43">
      <c r="A567" s="101"/>
      <c r="B567" s="109"/>
      <c r="C567" s="101"/>
      <c r="D567" s="101"/>
      <c r="E567" s="87"/>
      <c r="F567" s="138"/>
      <c r="G567" s="96"/>
      <c r="H567" s="95"/>
      <c r="I567" s="138"/>
      <c r="J567" s="101"/>
      <c r="K567" s="87"/>
      <c r="L567" s="87"/>
      <c r="M567" s="87"/>
      <c r="N567" s="11"/>
      <c r="O567" s="11"/>
      <c r="P567" s="823"/>
      <c r="Q567" s="11"/>
      <c r="R567" s="823"/>
      <c r="S567" s="11"/>
      <c r="T567" s="823"/>
      <c r="U567" s="11"/>
      <c r="V567" s="828"/>
      <c r="W567" s="11"/>
      <c r="X567" s="828"/>
      <c r="AD567" s="822"/>
      <c r="AF567" s="822"/>
      <c r="AJ567" s="830"/>
      <c r="AL567" s="830"/>
      <c r="AQ567" s="101"/>
    </row>
    <row r="568" spans="1:43">
      <c r="A568" s="101"/>
      <c r="B568" s="109"/>
      <c r="C568" s="101"/>
      <c r="D568" s="101"/>
      <c r="E568" s="87"/>
      <c r="F568" s="153"/>
      <c r="G568" s="96"/>
      <c r="H568" s="95"/>
      <c r="I568" s="138"/>
      <c r="J568" s="101"/>
      <c r="K568" s="87"/>
      <c r="L568" s="87"/>
      <c r="M568" s="87"/>
      <c r="N568" s="11"/>
      <c r="O568" s="11"/>
      <c r="P568" s="823"/>
      <c r="Q568" s="11"/>
      <c r="R568" s="823"/>
      <c r="S568" s="11"/>
      <c r="T568" s="823"/>
      <c r="U568" s="11"/>
      <c r="V568" s="828"/>
      <c r="W568" s="11"/>
      <c r="X568" s="828"/>
      <c r="AD568" s="822"/>
      <c r="AF568" s="822"/>
      <c r="AJ568" s="830"/>
      <c r="AL568" s="830"/>
      <c r="AQ568" s="101"/>
    </row>
    <row r="569" spans="1:43">
      <c r="A569" s="101"/>
      <c r="B569" s="96"/>
      <c r="C569" s="153"/>
      <c r="D569" s="101"/>
      <c r="E569" s="95"/>
      <c r="F569" s="132"/>
      <c r="G569" s="101"/>
      <c r="H569" s="101"/>
      <c r="I569" s="101"/>
      <c r="J569" s="101"/>
      <c r="K569" s="87"/>
      <c r="L569" s="87"/>
      <c r="M569" s="87"/>
      <c r="N569" s="11"/>
      <c r="O569" s="11"/>
      <c r="P569" s="823"/>
      <c r="Q569" s="11"/>
      <c r="R569" s="823"/>
      <c r="S569" s="11"/>
      <c r="T569" s="823"/>
      <c r="U569" s="11"/>
      <c r="V569" s="828"/>
      <c r="W569" s="11"/>
      <c r="X569" s="828"/>
      <c r="AD569" s="822"/>
      <c r="AF569" s="822"/>
      <c r="AJ569" s="830"/>
      <c r="AL569" s="830"/>
      <c r="AQ569" s="101"/>
    </row>
    <row r="570" spans="1:43">
      <c r="A570" s="101"/>
      <c r="B570" s="108"/>
      <c r="C570" s="2650"/>
      <c r="D570" s="101"/>
      <c r="E570" s="101"/>
      <c r="F570" s="101"/>
      <c r="G570" s="101"/>
      <c r="H570" s="101"/>
      <c r="I570" s="101"/>
      <c r="J570" s="101"/>
      <c r="K570" s="87"/>
      <c r="L570" s="87"/>
      <c r="M570" s="87"/>
      <c r="N570" s="11"/>
      <c r="O570" s="11"/>
      <c r="P570" s="823"/>
      <c r="Q570" s="11"/>
      <c r="R570" s="823"/>
      <c r="S570" s="11"/>
      <c r="T570" s="823"/>
      <c r="U570" s="11"/>
      <c r="V570" s="828"/>
      <c r="W570" s="11"/>
      <c r="X570" s="828"/>
      <c r="AB570" s="11"/>
      <c r="AD570" s="823"/>
      <c r="AF570" s="823"/>
      <c r="AH570" s="11"/>
      <c r="AJ570" s="830"/>
      <c r="AL570" s="830"/>
      <c r="AQ570" s="101"/>
    </row>
    <row r="571" spans="1:43">
      <c r="A571" s="101"/>
      <c r="B571" s="109"/>
      <c r="C571" s="101"/>
      <c r="D571" s="101"/>
      <c r="E571" s="103"/>
      <c r="F571" s="136"/>
      <c r="G571" s="134"/>
      <c r="H571" s="140"/>
      <c r="I571" s="140"/>
      <c r="J571" s="101"/>
      <c r="K571" s="87"/>
      <c r="L571" s="87"/>
      <c r="M571" s="101"/>
      <c r="P571" s="822"/>
      <c r="R571" s="822"/>
      <c r="T571" s="822"/>
      <c r="V571" s="826"/>
      <c r="X571" s="826"/>
      <c r="AB571" s="11"/>
      <c r="AD571" s="823"/>
      <c r="AF571" s="823"/>
      <c r="AH571" s="11"/>
      <c r="AJ571" s="830"/>
      <c r="AL571" s="830"/>
      <c r="AQ571" s="101"/>
    </row>
    <row r="572" spans="1:43">
      <c r="A572" s="101"/>
      <c r="B572" s="109"/>
      <c r="C572" s="101"/>
      <c r="D572" s="96"/>
      <c r="E572" s="103"/>
      <c r="F572" s="136"/>
      <c r="G572" s="134"/>
      <c r="H572" s="140"/>
      <c r="I572" s="140"/>
      <c r="J572" s="101"/>
      <c r="K572" s="87"/>
      <c r="L572" s="87"/>
      <c r="M572" s="101"/>
      <c r="P572" s="822"/>
      <c r="R572" s="822"/>
      <c r="T572" s="822"/>
      <c r="V572" s="826"/>
      <c r="X572" s="826"/>
      <c r="AB572" s="11"/>
      <c r="AD572" s="823"/>
      <c r="AF572" s="823"/>
      <c r="AH572" s="11"/>
      <c r="AJ572" s="830"/>
      <c r="AL572" s="830"/>
      <c r="AQ572" s="101"/>
    </row>
    <row r="573" spans="1:43">
      <c r="A573" s="101"/>
      <c r="B573" s="109"/>
      <c r="C573" s="101"/>
      <c r="D573" s="96"/>
      <c r="E573" s="95"/>
      <c r="F573" s="138"/>
      <c r="G573" s="211"/>
      <c r="H573" s="191"/>
      <c r="I573" s="192"/>
      <c r="J573" s="101"/>
      <c r="K573" s="87"/>
      <c r="L573" s="87"/>
      <c r="M573" s="101"/>
      <c r="P573" s="822"/>
      <c r="R573" s="822"/>
      <c r="T573" s="822"/>
      <c r="V573" s="826"/>
      <c r="X573" s="826"/>
      <c r="AB573" s="11"/>
      <c r="AD573" s="823"/>
      <c r="AF573" s="823"/>
      <c r="AH573" s="11"/>
      <c r="AJ573" s="830"/>
      <c r="AL573" s="830"/>
      <c r="AQ573" s="101"/>
    </row>
    <row r="574" spans="1:43">
      <c r="A574" s="101"/>
      <c r="B574" s="109"/>
      <c r="C574" s="101"/>
      <c r="D574" s="1686"/>
      <c r="E574" s="101"/>
      <c r="F574" s="101"/>
      <c r="G574" s="96"/>
      <c r="H574" s="253"/>
      <c r="I574" s="2186"/>
      <c r="J574" s="101"/>
      <c r="K574" s="87"/>
      <c r="L574" s="87"/>
      <c r="M574" s="101"/>
      <c r="P574" s="822"/>
      <c r="R574" s="822"/>
      <c r="T574" s="822"/>
      <c r="V574" s="826"/>
      <c r="X574" s="826"/>
      <c r="AB574" s="11"/>
      <c r="AD574" s="823"/>
      <c r="AF574" s="823"/>
      <c r="AH574" s="11"/>
      <c r="AJ574" s="830"/>
      <c r="AL574" s="830"/>
      <c r="AQ574" s="101"/>
    </row>
    <row r="575" spans="1:43">
      <c r="A575" s="101"/>
      <c r="B575" s="109"/>
      <c r="C575" s="101"/>
      <c r="D575" s="96"/>
      <c r="E575" s="95"/>
      <c r="F575" s="132"/>
      <c r="G575" s="96"/>
      <c r="H575" s="253"/>
      <c r="I575" s="2186"/>
      <c r="J575" s="101"/>
      <c r="K575" s="87"/>
      <c r="L575" s="87"/>
      <c r="M575" s="101"/>
      <c r="P575" s="822"/>
      <c r="R575" s="822"/>
      <c r="T575" s="822"/>
      <c r="V575" s="826"/>
      <c r="X575" s="826"/>
      <c r="AB575" s="11"/>
      <c r="AD575" s="823"/>
      <c r="AF575" s="823"/>
      <c r="AH575" s="11"/>
      <c r="AJ575" s="830"/>
      <c r="AL575" s="830"/>
      <c r="AQ575" s="101"/>
    </row>
    <row r="576" spans="1:43">
      <c r="A576" s="101"/>
      <c r="B576" s="109"/>
      <c r="C576" s="101"/>
      <c r="D576" s="2841"/>
      <c r="E576" s="101"/>
      <c r="F576" s="101"/>
      <c r="G576" s="96"/>
      <c r="H576" s="253"/>
      <c r="I576" s="2186"/>
      <c r="J576" s="101"/>
      <c r="K576" s="87"/>
      <c r="L576" s="87"/>
      <c r="M576" s="101"/>
      <c r="P576" s="822"/>
      <c r="R576" s="822"/>
      <c r="T576" s="822"/>
      <c r="V576" s="826"/>
      <c r="X576" s="826"/>
      <c r="AB576" s="11"/>
      <c r="AD576" s="823"/>
      <c r="AF576" s="823"/>
      <c r="AH576" s="11"/>
      <c r="AJ576" s="830"/>
      <c r="AL576" s="830"/>
      <c r="AQ576" s="101"/>
    </row>
    <row r="577" spans="1:43">
      <c r="A577" s="101"/>
      <c r="B577" s="109"/>
      <c r="C577" s="101"/>
      <c r="D577" s="101"/>
      <c r="E577" s="101"/>
      <c r="F577" s="101"/>
      <c r="G577" s="101"/>
      <c r="H577" s="101"/>
      <c r="I577" s="101"/>
      <c r="J577" s="101"/>
      <c r="K577" s="87"/>
      <c r="L577" s="87"/>
      <c r="M577" s="101"/>
      <c r="P577" s="822"/>
      <c r="R577" s="822"/>
      <c r="T577" s="822"/>
      <c r="V577" s="826"/>
      <c r="X577" s="826"/>
      <c r="AB577" s="11"/>
      <c r="AD577" s="823"/>
      <c r="AF577" s="823"/>
      <c r="AH577" s="11"/>
      <c r="AJ577" s="830"/>
      <c r="AL577" s="830"/>
      <c r="AQ577" s="101"/>
    </row>
    <row r="578" spans="1:43">
      <c r="A578" s="87"/>
      <c r="B578" s="1503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101"/>
      <c r="P578" s="822"/>
      <c r="R578" s="822"/>
      <c r="T578" s="822"/>
      <c r="V578" s="826"/>
      <c r="X578" s="826"/>
      <c r="AB578" s="11"/>
      <c r="AD578" s="823"/>
      <c r="AF578" s="823"/>
      <c r="AH578" s="11"/>
      <c r="AJ578" s="830"/>
      <c r="AL578" s="830"/>
      <c r="AQ578" s="101"/>
    </row>
    <row r="579" spans="1:43">
      <c r="A579" s="87"/>
      <c r="B579" s="1503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101"/>
      <c r="P579" s="822"/>
      <c r="R579" s="822"/>
      <c r="T579" s="822"/>
      <c r="V579" s="826"/>
      <c r="X579" s="826"/>
      <c r="AB579" s="11"/>
      <c r="AD579" s="823"/>
      <c r="AF579" s="823"/>
      <c r="AH579" s="11"/>
      <c r="AJ579" s="830"/>
      <c r="AL579" s="830"/>
      <c r="AQ579" s="101"/>
    </row>
    <row r="580" spans="1:43">
      <c r="A580" s="87"/>
      <c r="B580" s="109"/>
      <c r="C580" s="101"/>
      <c r="D580" s="101"/>
      <c r="E580" s="101"/>
      <c r="F580" s="101"/>
      <c r="G580" s="101"/>
      <c r="H580" s="101"/>
      <c r="I580" s="101"/>
      <c r="J580" s="87"/>
      <c r="K580" s="87"/>
      <c r="L580" s="87"/>
      <c r="M580" s="101"/>
      <c r="P580" s="822"/>
      <c r="R580" s="822"/>
      <c r="T580" s="822"/>
      <c r="V580" s="826"/>
      <c r="X580" s="826"/>
      <c r="AB580" s="11"/>
      <c r="AD580" s="823"/>
      <c r="AF580" s="823"/>
      <c r="AH580" s="11"/>
      <c r="AJ580" s="830"/>
      <c r="AL580" s="830"/>
      <c r="AQ580" s="101"/>
    </row>
    <row r="581" spans="1:43">
      <c r="A581" s="87"/>
      <c r="B581" s="109"/>
      <c r="C581" s="101"/>
      <c r="D581" s="101"/>
      <c r="E581" s="101"/>
      <c r="F581" s="101"/>
      <c r="G581" s="101"/>
      <c r="H581" s="101"/>
      <c r="I581" s="101"/>
      <c r="J581" s="87"/>
      <c r="K581" s="87"/>
      <c r="L581" s="87"/>
      <c r="M581" s="101"/>
      <c r="P581" s="822"/>
      <c r="R581" s="822"/>
      <c r="T581" s="822"/>
      <c r="V581" s="826"/>
      <c r="X581" s="826"/>
      <c r="AB581" s="11"/>
      <c r="AD581" s="823"/>
      <c r="AF581" s="823"/>
      <c r="AH581" s="11"/>
      <c r="AJ581" s="830"/>
      <c r="AL581" s="830"/>
      <c r="AQ581" s="101"/>
    </row>
    <row r="582" spans="1:43">
      <c r="A582" s="87"/>
      <c r="B582" s="1503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101"/>
      <c r="P582" s="822"/>
      <c r="R582" s="822"/>
      <c r="T582" s="822"/>
      <c r="V582" s="826"/>
      <c r="X582" s="826"/>
      <c r="AB582" s="11"/>
      <c r="AD582" s="823"/>
      <c r="AF582" s="823"/>
      <c r="AH582" s="11"/>
      <c r="AJ582" s="830"/>
      <c r="AL582" s="830"/>
      <c r="AQ582" s="101"/>
    </row>
    <row r="583" spans="1:43">
      <c r="A583" s="87"/>
      <c r="B583" s="1503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101"/>
      <c r="P583" s="822"/>
      <c r="R583" s="822"/>
      <c r="T583" s="822"/>
      <c r="V583" s="826"/>
      <c r="X583" s="826"/>
      <c r="AB583" s="11"/>
      <c r="AD583" s="823"/>
      <c r="AF583" s="823"/>
      <c r="AH583" s="11"/>
      <c r="AJ583" s="830"/>
      <c r="AL583" s="830"/>
      <c r="AQ583" s="101"/>
    </row>
    <row r="584" spans="1:43">
      <c r="A584" s="87"/>
      <c r="B584" s="1503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101"/>
      <c r="P584" s="822"/>
      <c r="R584" s="822"/>
      <c r="T584" s="822"/>
      <c r="V584" s="826"/>
      <c r="X584" s="826"/>
      <c r="AB584" s="11"/>
      <c r="AD584" s="823"/>
      <c r="AF584" s="823"/>
      <c r="AH584" s="11"/>
      <c r="AJ584" s="830"/>
      <c r="AL584" s="830"/>
      <c r="AQ584" s="101"/>
    </row>
    <row r="585" spans="1:43">
      <c r="A585" s="87"/>
      <c r="B585" s="1503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101"/>
      <c r="P585" s="822"/>
      <c r="R585" s="822"/>
      <c r="T585" s="822"/>
      <c r="V585" s="826"/>
      <c r="X585" s="826"/>
      <c r="AB585" s="11"/>
      <c r="AD585" s="823"/>
      <c r="AF585" s="823"/>
      <c r="AH585" s="11"/>
      <c r="AJ585" s="830"/>
      <c r="AL585" s="830"/>
      <c r="AQ585" s="101"/>
    </row>
    <row r="586" spans="1:43">
      <c r="A586" s="87"/>
      <c r="B586" s="1503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101"/>
      <c r="P586" s="822"/>
      <c r="R586" s="822"/>
      <c r="T586" s="822"/>
      <c r="V586" s="826"/>
      <c r="X586" s="826"/>
      <c r="AB586" s="11"/>
      <c r="AD586" s="823"/>
      <c r="AF586" s="823"/>
      <c r="AH586" s="11"/>
      <c r="AJ586" s="830"/>
      <c r="AL586" s="830"/>
      <c r="AQ586" s="101"/>
    </row>
    <row r="587" spans="1:43">
      <c r="A587" s="87"/>
      <c r="B587" s="1503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101"/>
      <c r="P587" s="822"/>
      <c r="R587" s="822"/>
      <c r="T587" s="822"/>
      <c r="V587" s="826"/>
      <c r="X587" s="826"/>
      <c r="AB587" s="11"/>
      <c r="AD587" s="823"/>
      <c r="AF587" s="823"/>
      <c r="AH587" s="11"/>
      <c r="AJ587" s="830"/>
      <c r="AL587" s="830"/>
      <c r="AQ587" s="101"/>
    </row>
    <row r="588" spans="1:43">
      <c r="A588" s="87"/>
      <c r="B588" s="1503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101"/>
      <c r="P588" s="822"/>
      <c r="R588" s="822"/>
      <c r="T588" s="822"/>
      <c r="V588" s="826"/>
      <c r="X588" s="826"/>
      <c r="AB588" s="11"/>
      <c r="AD588" s="823"/>
      <c r="AF588" s="823"/>
      <c r="AH588" s="11"/>
      <c r="AJ588" s="830"/>
      <c r="AL588" s="830"/>
      <c r="AQ588" s="101"/>
    </row>
    <row r="589" spans="1:43">
      <c r="A589" s="87"/>
      <c r="B589" s="1503"/>
      <c r="C589" s="87"/>
      <c r="D589" s="87"/>
      <c r="E589" s="87"/>
      <c r="F589" s="87"/>
      <c r="G589" s="1714"/>
      <c r="H589" s="87"/>
      <c r="I589" s="87"/>
      <c r="J589" s="1699"/>
      <c r="K589" s="1703"/>
      <c r="L589" s="1715"/>
      <c r="M589" s="101"/>
      <c r="P589" s="822"/>
      <c r="R589" s="822"/>
      <c r="T589" s="822"/>
      <c r="V589" s="826"/>
      <c r="X589" s="826"/>
      <c r="AB589" s="11"/>
      <c r="AD589" s="823"/>
      <c r="AF589" s="823"/>
      <c r="AH589" s="11"/>
      <c r="AJ589" s="830"/>
      <c r="AL589" s="830"/>
      <c r="AQ589" s="101"/>
    </row>
    <row r="590" spans="1:43">
      <c r="A590" s="87"/>
      <c r="B590" s="1503"/>
      <c r="C590" s="87"/>
      <c r="D590" s="87"/>
      <c r="E590" s="87"/>
      <c r="F590" s="87"/>
      <c r="G590" s="1701"/>
      <c r="H590" s="1702"/>
      <c r="I590" s="1694"/>
      <c r="J590" s="1716"/>
      <c r="K590" s="87"/>
      <c r="L590" s="87"/>
      <c r="M590" s="101"/>
      <c r="P590" s="822"/>
      <c r="R590" s="822"/>
      <c r="T590" s="822"/>
      <c r="V590" s="826"/>
      <c r="X590" s="826"/>
      <c r="AB590" s="11"/>
      <c r="AD590" s="823"/>
      <c r="AF590" s="823"/>
      <c r="AH590" s="11"/>
      <c r="AJ590" s="830"/>
      <c r="AL590" s="830"/>
      <c r="AQ590" s="101"/>
    </row>
    <row r="591" spans="1:43">
      <c r="A591" s="1697"/>
      <c r="B591" s="1214"/>
      <c r="C591" s="697"/>
      <c r="D591" s="1717"/>
      <c r="E591" s="87"/>
      <c r="F591" s="1616"/>
      <c r="G591" s="1699"/>
      <c r="H591" s="1678"/>
      <c r="I591" s="1715"/>
      <c r="J591" s="1701"/>
      <c r="K591" s="1702"/>
      <c r="L591" s="1694"/>
      <c r="M591" s="101"/>
      <c r="P591" s="822"/>
      <c r="R591" s="822"/>
      <c r="T591" s="822"/>
      <c r="V591" s="826"/>
      <c r="X591" s="826"/>
      <c r="AB591" s="11"/>
      <c r="AD591" s="823"/>
      <c r="AF591" s="823"/>
      <c r="AH591" s="11"/>
      <c r="AJ591" s="830"/>
      <c r="AL591" s="830"/>
      <c r="AQ591" s="101"/>
    </row>
    <row r="592" spans="1:43">
      <c r="A592" s="1703"/>
      <c r="B592" s="1699"/>
      <c r="C592" s="1700"/>
      <c r="D592" s="1701"/>
      <c r="E592" s="1702"/>
      <c r="F592" s="1694"/>
      <c r="G592" s="1699"/>
      <c r="H592" s="1678"/>
      <c r="I592" s="1704"/>
      <c r="J592" s="1699"/>
      <c r="K592" s="1708"/>
      <c r="L592" s="1707"/>
      <c r="M592" s="101"/>
      <c r="P592" s="822"/>
      <c r="R592" s="822"/>
      <c r="T592" s="822"/>
      <c r="V592" s="826"/>
      <c r="X592" s="826"/>
      <c r="AB592" s="11"/>
      <c r="AD592" s="823"/>
      <c r="AF592" s="823"/>
      <c r="AH592" s="11"/>
      <c r="AJ592" s="830"/>
      <c r="AL592" s="830"/>
      <c r="AQ592" s="101"/>
    </row>
    <row r="593" spans="1:43">
      <c r="A593" s="1718"/>
      <c r="B593" s="1699"/>
      <c r="C593" s="1713"/>
      <c r="D593" s="1699"/>
      <c r="E593" s="1678"/>
      <c r="F593" s="1707"/>
      <c r="G593" s="1698"/>
      <c r="H593" s="1678"/>
      <c r="I593" s="1704"/>
      <c r="J593" s="1616"/>
      <c r="K593" s="1698"/>
      <c r="L593" s="87"/>
      <c r="M593" s="101"/>
      <c r="P593" s="822"/>
      <c r="R593" s="822"/>
      <c r="T593" s="822"/>
      <c r="V593" s="826"/>
      <c r="X593" s="826"/>
      <c r="AB593" s="11"/>
      <c r="AD593" s="823"/>
      <c r="AF593" s="823"/>
      <c r="AH593" s="11"/>
      <c r="AJ593" s="830"/>
      <c r="AL593" s="830"/>
      <c r="AQ593" s="101"/>
    </row>
    <row r="594" spans="1:43">
      <c r="A594" s="1703"/>
      <c r="B594" s="1699"/>
      <c r="C594" s="1700"/>
      <c r="D594" s="1699"/>
      <c r="E594" s="1678"/>
      <c r="F594" s="1707"/>
      <c r="G594" s="1701"/>
      <c r="H594" s="87"/>
      <c r="I594" s="87"/>
      <c r="J594" s="1701"/>
      <c r="K594" s="1702"/>
      <c r="L594" s="1701"/>
      <c r="M594" s="101"/>
      <c r="P594" s="822"/>
      <c r="R594" s="822"/>
      <c r="T594" s="822"/>
      <c r="V594" s="826"/>
      <c r="X594" s="826"/>
      <c r="AB594" s="11"/>
      <c r="AD594" s="823"/>
      <c r="AF594" s="823"/>
      <c r="AH594" s="11"/>
      <c r="AJ594" s="830"/>
      <c r="AL594" s="830"/>
      <c r="AQ594" s="101"/>
    </row>
    <row r="595" spans="1:43">
      <c r="A595" s="87"/>
      <c r="B595" s="1503"/>
      <c r="C595" s="87"/>
      <c r="D595" s="1699"/>
      <c r="E595" s="1678"/>
      <c r="F595" s="1707"/>
      <c r="G595" s="1701"/>
      <c r="H595" s="1702"/>
      <c r="I595" s="1694"/>
      <c r="J595" s="1698"/>
      <c r="K595" s="1710"/>
      <c r="L595" s="1711"/>
      <c r="M595" s="101"/>
      <c r="P595" s="822"/>
      <c r="R595" s="822"/>
      <c r="T595" s="822"/>
      <c r="V595" s="826"/>
      <c r="X595" s="826"/>
      <c r="AB595" s="11"/>
      <c r="AD595" s="823"/>
      <c r="AF595" s="823"/>
      <c r="AH595" s="11"/>
      <c r="AJ595" s="830"/>
      <c r="AL595" s="830"/>
      <c r="AQ595" s="101"/>
    </row>
    <row r="596" spans="1:43">
      <c r="A596" s="87"/>
      <c r="B596" s="1503"/>
      <c r="C596" s="87"/>
      <c r="D596" s="1699"/>
      <c r="E596" s="1678"/>
      <c r="F596" s="1707"/>
      <c r="G596" s="1699"/>
      <c r="H596" s="1705"/>
      <c r="I596" s="1706"/>
      <c r="J596" s="87"/>
      <c r="K596" s="87"/>
      <c r="L596" s="87"/>
      <c r="M596" s="101"/>
      <c r="P596" s="822"/>
      <c r="R596" s="822"/>
      <c r="T596" s="822"/>
      <c r="V596" s="826"/>
      <c r="X596" s="826"/>
      <c r="AB596" s="11"/>
      <c r="AD596" s="823"/>
      <c r="AF596" s="823"/>
      <c r="AH596" s="11"/>
      <c r="AJ596" s="830"/>
      <c r="AL596" s="830"/>
      <c r="AQ596" s="101"/>
    </row>
    <row r="597" spans="1:43">
      <c r="A597" s="87"/>
      <c r="B597" s="1503"/>
      <c r="C597" s="87"/>
      <c r="D597" s="1699"/>
      <c r="E597" s="1719"/>
      <c r="F597" s="1720"/>
      <c r="G597" s="1699"/>
      <c r="H597" s="1678"/>
      <c r="I597" s="1707"/>
      <c r="J597" s="87"/>
      <c r="K597" s="87"/>
      <c r="L597" s="87"/>
      <c r="M597" s="101"/>
      <c r="P597" s="822"/>
      <c r="R597" s="822"/>
      <c r="T597" s="822"/>
      <c r="V597" s="826"/>
      <c r="X597" s="826"/>
      <c r="AB597" s="11"/>
      <c r="AD597" s="823"/>
      <c r="AF597" s="823"/>
      <c r="AH597" s="11"/>
      <c r="AJ597" s="830"/>
      <c r="AL597" s="830"/>
      <c r="AQ597" s="101"/>
    </row>
    <row r="598" spans="1:43">
      <c r="A598" s="87"/>
      <c r="B598" s="1503"/>
      <c r="C598" s="87"/>
      <c r="D598" s="1699"/>
      <c r="E598" s="1678"/>
      <c r="F598" s="1707"/>
      <c r="G598" s="1699"/>
      <c r="H598" s="1678"/>
      <c r="I598" s="1707"/>
      <c r="J598" s="1721"/>
      <c r="K598" s="1722"/>
      <c r="L598" s="1723"/>
      <c r="M598" s="101"/>
      <c r="P598" s="822"/>
      <c r="R598" s="822"/>
      <c r="T598" s="822"/>
      <c r="V598" s="826"/>
      <c r="X598" s="826"/>
      <c r="AB598" s="11"/>
      <c r="AD598" s="823"/>
      <c r="AF598" s="823"/>
      <c r="AH598" s="11"/>
      <c r="AJ598" s="830"/>
      <c r="AL598" s="830"/>
      <c r="AQ598" s="101"/>
    </row>
    <row r="599" spans="1:43">
      <c r="A599" s="87"/>
      <c r="B599" s="1503"/>
      <c r="C599" s="87"/>
      <c r="D599" s="1699"/>
      <c r="E599" s="1678"/>
      <c r="F599" s="1707"/>
      <c r="G599" s="1709"/>
      <c r="H599" s="1703"/>
      <c r="I599" s="1704"/>
      <c r="J599" s="1701"/>
      <c r="K599" s="1702"/>
      <c r="L599" s="1694"/>
      <c r="M599" s="101"/>
      <c r="P599" s="822"/>
      <c r="R599" s="822"/>
      <c r="T599" s="822"/>
      <c r="V599" s="826"/>
      <c r="X599" s="826"/>
      <c r="AB599" s="11"/>
      <c r="AD599" s="823"/>
      <c r="AF599" s="823"/>
      <c r="AH599" s="11"/>
      <c r="AJ599" s="830"/>
      <c r="AL599" s="830"/>
      <c r="AQ599" s="101"/>
    </row>
    <row r="600" spans="1:43">
      <c r="A600" s="87"/>
      <c r="B600" s="1503"/>
      <c r="C600" s="87"/>
      <c r="D600" s="1699"/>
      <c r="E600" s="1678"/>
      <c r="F600" s="1707"/>
      <c r="G600" s="1699"/>
      <c r="H600" s="1678"/>
      <c r="I600" s="1704"/>
      <c r="J600" s="1699"/>
      <c r="K600" s="1678"/>
      <c r="L600" s="1707"/>
      <c r="M600" s="101"/>
      <c r="P600" s="822"/>
      <c r="R600" s="822"/>
      <c r="T600" s="822"/>
      <c r="V600" s="826"/>
      <c r="X600" s="826"/>
      <c r="AB600" s="11"/>
      <c r="AD600" s="823"/>
      <c r="AF600" s="823"/>
      <c r="AH600" s="11"/>
      <c r="AJ600" s="830"/>
      <c r="AL600" s="830"/>
      <c r="AQ600" s="101"/>
    </row>
    <row r="601" spans="1:43">
      <c r="A601" s="87"/>
      <c r="B601" s="1503"/>
      <c r="C601" s="87"/>
      <c r="D601" s="1699"/>
      <c r="E601" s="1678"/>
      <c r="F601" s="1707"/>
      <c r="G601" s="1699"/>
      <c r="H601" s="1710"/>
      <c r="I601" s="1711"/>
      <c r="J601" s="87"/>
      <c r="K601" s="87"/>
      <c r="L601" s="87"/>
      <c r="M601" s="101"/>
      <c r="P601" s="822"/>
      <c r="R601" s="822"/>
      <c r="T601" s="822"/>
      <c r="V601" s="826"/>
      <c r="X601" s="826"/>
      <c r="AB601" s="11"/>
      <c r="AD601" s="823"/>
      <c r="AF601" s="823"/>
      <c r="AH601" s="11"/>
      <c r="AJ601" s="830"/>
      <c r="AL601" s="830"/>
      <c r="AQ601" s="101"/>
    </row>
    <row r="602" spans="1:43">
      <c r="A602" s="87"/>
      <c r="B602" s="1503"/>
      <c r="C602" s="87"/>
      <c r="D602" s="87"/>
      <c r="E602" s="87"/>
      <c r="F602" s="87"/>
      <c r="G602" s="87"/>
      <c r="H602" s="87"/>
      <c r="I602" s="87"/>
      <c r="J602" s="1716"/>
      <c r="K602" s="87"/>
      <c r="L602" s="87"/>
      <c r="M602" s="101"/>
      <c r="P602" s="822"/>
      <c r="R602" s="822"/>
      <c r="T602" s="822"/>
      <c r="V602" s="826"/>
      <c r="X602" s="826"/>
      <c r="AB602" s="11"/>
      <c r="AD602" s="823"/>
      <c r="AF602" s="823"/>
      <c r="AH602" s="11"/>
      <c r="AJ602" s="830"/>
      <c r="AL602" s="830"/>
      <c r="AQ602" s="101"/>
    </row>
    <row r="603" spans="1:43">
      <c r="A603" s="87"/>
      <c r="B603" s="1503"/>
      <c r="C603" s="87"/>
      <c r="D603" s="87"/>
      <c r="E603" s="87"/>
      <c r="F603" s="87"/>
      <c r="G603" s="87"/>
      <c r="H603" s="87"/>
      <c r="I603" s="87"/>
      <c r="J603" s="1701"/>
      <c r="K603" s="1702"/>
      <c r="L603" s="1694"/>
      <c r="M603" s="101"/>
      <c r="P603" s="822"/>
      <c r="R603" s="822"/>
      <c r="T603" s="822"/>
      <c r="V603" s="826"/>
      <c r="X603" s="826"/>
      <c r="AB603" s="11"/>
      <c r="AD603" s="823"/>
      <c r="AF603" s="823"/>
      <c r="AH603" s="11"/>
      <c r="AJ603" s="830"/>
      <c r="AL603" s="830"/>
      <c r="AQ603" s="101"/>
    </row>
    <row r="604" spans="1:43">
      <c r="A604" s="87"/>
      <c r="B604" s="1712"/>
      <c r="C604" s="87"/>
      <c r="D604" s="87"/>
      <c r="E604" s="87"/>
      <c r="F604" s="1615"/>
      <c r="G604" s="1615"/>
      <c r="H604" s="1615"/>
      <c r="I604" s="1616"/>
      <c r="J604" s="87"/>
      <c r="K604" s="1615"/>
      <c r="L604" s="87"/>
      <c r="M604" s="101"/>
      <c r="P604" s="822"/>
      <c r="R604" s="822"/>
      <c r="T604" s="822"/>
      <c r="V604" s="826"/>
      <c r="X604" s="826"/>
      <c r="AB604" s="11"/>
      <c r="AD604" s="823"/>
      <c r="AF604" s="823"/>
      <c r="AH604" s="11"/>
      <c r="AJ604" s="830"/>
      <c r="AL604" s="830"/>
      <c r="AQ604" s="101"/>
    </row>
    <row r="605" spans="1:43">
      <c r="A605" s="87"/>
      <c r="B605" s="1503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101"/>
      <c r="P605" s="822"/>
      <c r="R605" s="822"/>
      <c r="T605" s="822"/>
      <c r="V605" s="826"/>
      <c r="X605" s="826"/>
      <c r="AB605" s="11"/>
      <c r="AD605" s="823"/>
      <c r="AF605" s="823"/>
      <c r="AH605" s="11"/>
      <c r="AJ605" s="830"/>
      <c r="AL605" s="830"/>
      <c r="AQ605" s="101"/>
    </row>
    <row r="606" spans="1:43">
      <c r="A606" s="87"/>
      <c r="B606" s="1503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101"/>
      <c r="P606" s="822"/>
      <c r="R606" s="822"/>
      <c r="T606" s="822"/>
      <c r="V606" s="826"/>
      <c r="X606" s="826"/>
      <c r="AB606" s="11"/>
      <c r="AD606" s="823"/>
      <c r="AF606" s="823"/>
      <c r="AH606" s="11"/>
      <c r="AJ606" s="830"/>
      <c r="AL606" s="830"/>
      <c r="AQ606" s="101"/>
    </row>
    <row r="607" spans="1:43">
      <c r="A607" s="87"/>
      <c r="B607" s="1503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101"/>
      <c r="P607" s="822"/>
      <c r="R607" s="822"/>
      <c r="T607" s="822"/>
      <c r="V607" s="826"/>
      <c r="X607" s="826"/>
      <c r="AB607" s="11"/>
      <c r="AD607" s="823"/>
      <c r="AF607" s="823"/>
      <c r="AH607" s="11"/>
      <c r="AJ607" s="830"/>
      <c r="AL607" s="830"/>
      <c r="AQ607" s="101"/>
    </row>
    <row r="608" spans="1:43">
      <c r="A608" s="87"/>
      <c r="B608" s="1503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101"/>
      <c r="P608" s="822"/>
      <c r="T608" s="822"/>
      <c r="V608" s="826"/>
      <c r="X608" s="826"/>
      <c r="AB608" s="11"/>
      <c r="AD608" s="823"/>
      <c r="AF608" s="823"/>
      <c r="AH608" s="11"/>
      <c r="AJ608" s="830"/>
      <c r="AL608" s="830"/>
      <c r="AQ608" s="101"/>
    </row>
    <row r="609" spans="1:43">
      <c r="A609" s="87"/>
      <c r="B609" s="1503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101"/>
      <c r="P609" s="822"/>
      <c r="T609" s="822"/>
      <c r="V609" s="826"/>
      <c r="X609" s="826"/>
      <c r="AB609" s="11"/>
      <c r="AD609" s="823"/>
      <c r="AF609" s="823"/>
      <c r="AH609" s="11"/>
      <c r="AJ609" s="830"/>
      <c r="AL609" s="830"/>
      <c r="AQ609" s="101"/>
    </row>
    <row r="610" spans="1:43">
      <c r="A610" s="87"/>
      <c r="B610" s="1503"/>
      <c r="C610" s="87"/>
      <c r="D610" s="1698"/>
      <c r="E610" s="1678"/>
      <c r="F610" s="1707"/>
      <c r="G610" s="87"/>
      <c r="H610" s="87"/>
      <c r="I610" s="87"/>
      <c r="J610" s="87"/>
      <c r="K610" s="87"/>
      <c r="L610" s="87"/>
      <c r="M610" s="101"/>
      <c r="P610" s="822"/>
      <c r="T610" s="822"/>
      <c r="V610" s="826"/>
      <c r="X610" s="826"/>
      <c r="AB610" s="11"/>
      <c r="AD610" s="823"/>
      <c r="AF610" s="823"/>
      <c r="AH610" s="11"/>
      <c r="AJ610" s="830"/>
      <c r="AL610" s="830"/>
      <c r="AQ610" s="101"/>
    </row>
    <row r="611" spans="1:43">
      <c r="A611" s="87"/>
      <c r="B611" s="1503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P611" s="822"/>
      <c r="T611" s="822"/>
      <c r="V611" s="826"/>
      <c r="X611" s="826"/>
      <c r="AB611" s="11"/>
      <c r="AD611" s="823"/>
      <c r="AF611" s="823"/>
      <c r="AH611" s="11"/>
      <c r="AJ611" s="830"/>
      <c r="AL611" s="830"/>
      <c r="AQ611" s="101"/>
    </row>
    <row r="612" spans="1:43">
      <c r="A612" s="87"/>
      <c r="B612" s="1503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P612" s="822"/>
      <c r="T612" s="822"/>
      <c r="V612" s="826"/>
      <c r="X612" s="826"/>
      <c r="AB612" s="11"/>
      <c r="AD612" s="823"/>
      <c r="AF612" s="823"/>
      <c r="AH612" s="11"/>
      <c r="AJ612" s="830"/>
      <c r="AL612" s="830"/>
      <c r="AQ612" s="101"/>
    </row>
    <row r="613" spans="1:43">
      <c r="A613" s="87"/>
      <c r="B613" s="1503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P613" s="822"/>
      <c r="T613" s="822"/>
      <c r="V613" s="826"/>
      <c r="X613" s="826"/>
      <c r="AB613" s="11"/>
      <c r="AD613" s="823"/>
      <c r="AF613" s="823"/>
      <c r="AH613" s="11"/>
      <c r="AJ613" s="830"/>
      <c r="AL613" s="830"/>
      <c r="AQ613" s="101"/>
    </row>
    <row r="614" spans="1:43">
      <c r="A614" s="87"/>
      <c r="B614" s="1503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P614" s="822"/>
      <c r="T614" s="822"/>
      <c r="V614" s="826"/>
      <c r="X614" s="826"/>
      <c r="AB614" s="11"/>
      <c r="AD614" s="823"/>
      <c r="AF614" s="823"/>
      <c r="AH614" s="11"/>
      <c r="AJ614" s="830"/>
      <c r="AL614" s="830"/>
      <c r="AQ614" s="101"/>
    </row>
    <row r="615" spans="1:43">
      <c r="A615" s="87"/>
      <c r="B615" s="1503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P615" s="822"/>
      <c r="T615" s="822"/>
      <c r="V615" s="826"/>
      <c r="X615" s="826"/>
      <c r="AB615" s="11"/>
      <c r="AD615" s="823"/>
      <c r="AF615" s="823"/>
      <c r="AH615" s="11"/>
      <c r="AJ615" s="830"/>
      <c r="AL615" s="830"/>
      <c r="AQ615" s="101"/>
    </row>
    <row r="616" spans="1:43">
      <c r="A616" s="87"/>
      <c r="B616" s="1503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P616" s="822"/>
      <c r="T616" s="822"/>
      <c r="V616" s="826"/>
      <c r="X616" s="826"/>
      <c r="AD616" s="822"/>
      <c r="AF616" s="822"/>
      <c r="AJ616" s="830"/>
      <c r="AL616" s="830"/>
      <c r="AQ616" s="101"/>
    </row>
    <row r="617" spans="1:43">
      <c r="A617" s="87"/>
      <c r="B617" s="1503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P617" s="822"/>
      <c r="T617" s="822"/>
      <c r="V617" s="826"/>
      <c r="X617" s="826"/>
      <c r="AD617" s="822"/>
      <c r="AF617" s="822"/>
      <c r="AJ617" s="830"/>
      <c r="AL617" s="830"/>
      <c r="AQ617" s="101"/>
    </row>
    <row r="618" spans="1:43">
      <c r="A618" s="87"/>
      <c r="B618" s="1503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P618" s="822"/>
      <c r="T618" s="822"/>
      <c r="V618" s="826"/>
      <c r="X618" s="826"/>
      <c r="AD618" s="822"/>
      <c r="AF618" s="822"/>
      <c r="AJ618" s="830"/>
      <c r="AL618" s="830"/>
      <c r="AQ618" s="101"/>
    </row>
    <row r="619" spans="1:43">
      <c r="A619" s="87"/>
      <c r="B619" s="1503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P619" s="822"/>
      <c r="T619" s="822"/>
      <c r="V619" s="826"/>
      <c r="X619" s="826"/>
      <c r="AD619" s="822"/>
      <c r="AF619" s="822"/>
      <c r="AJ619" s="830"/>
      <c r="AL619" s="830"/>
      <c r="AQ619" s="101"/>
    </row>
    <row r="620" spans="1:43">
      <c r="A620" s="87"/>
      <c r="B620" s="1503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P620" s="822"/>
      <c r="T620" s="822"/>
      <c r="V620" s="826"/>
      <c r="X620" s="826"/>
      <c r="AD620" s="822"/>
      <c r="AF620" s="822"/>
      <c r="AJ620" s="830"/>
      <c r="AK620" s="830"/>
      <c r="AQ620" s="101"/>
    </row>
    <row r="621" spans="1:43">
      <c r="A621" s="87"/>
      <c r="B621" s="1503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P621" s="822"/>
      <c r="T621" s="822"/>
      <c r="V621" s="826"/>
      <c r="X621" s="826"/>
      <c r="AD621" s="822"/>
      <c r="AE621" s="822"/>
      <c r="AH621" s="830"/>
      <c r="AJ621" s="830"/>
      <c r="AQ621" s="101"/>
    </row>
    <row r="622" spans="1:43">
      <c r="A622" s="87"/>
      <c r="B622" s="1503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P622" s="822"/>
      <c r="T622" s="822"/>
      <c r="V622" s="826"/>
      <c r="X622" s="826"/>
      <c r="AD622" s="822"/>
      <c r="AE622" s="822"/>
      <c r="AH622" s="830"/>
      <c r="AJ622" s="830"/>
      <c r="AQ622" s="101"/>
    </row>
    <row r="623" spans="1:43">
      <c r="A623" s="87"/>
      <c r="B623" s="1503"/>
      <c r="C623" s="87"/>
      <c r="D623" s="1699"/>
      <c r="E623" s="1678"/>
      <c r="F623" s="1707"/>
      <c r="G623" s="87"/>
      <c r="H623" s="87"/>
      <c r="I623" s="87"/>
      <c r="J623" s="87"/>
      <c r="K623" s="87"/>
      <c r="L623" s="87"/>
      <c r="M623" s="101"/>
      <c r="P623" s="822"/>
      <c r="T623" s="822"/>
      <c r="V623" s="826"/>
      <c r="X623" s="826"/>
      <c r="AD623" s="822"/>
      <c r="AE623" s="822"/>
      <c r="AH623" s="830"/>
      <c r="AJ623" s="830"/>
      <c r="AQ623" s="101"/>
    </row>
    <row r="624" spans="1:43">
      <c r="A624" s="87"/>
      <c r="B624" s="1503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101"/>
      <c r="P624" s="822"/>
      <c r="T624" s="822"/>
      <c r="V624" s="826"/>
      <c r="X624" s="826"/>
      <c r="AD624" s="822"/>
      <c r="AE624" s="822"/>
      <c r="AH624" s="830"/>
      <c r="AJ624" s="830"/>
      <c r="AQ624" s="101"/>
    </row>
    <row r="625" spans="1:42">
      <c r="A625" s="87"/>
      <c r="B625" s="1503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101"/>
      <c r="V625" s="826"/>
      <c r="X625" s="826"/>
      <c r="AB625" s="822"/>
      <c r="AE625" s="830"/>
      <c r="AF625" s="830"/>
    </row>
    <row r="626" spans="1:42">
      <c r="A626" s="87"/>
      <c r="B626" s="1503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101"/>
      <c r="V626" s="826"/>
      <c r="X626" s="826"/>
      <c r="AB626" s="822"/>
      <c r="AE626" s="830"/>
      <c r="AF626" s="830"/>
    </row>
    <row r="627" spans="1:42">
      <c r="A627" s="101"/>
      <c r="B627" s="109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V627" s="826"/>
      <c r="X627" s="826"/>
    </row>
    <row r="628" spans="1:42" ht="15.75">
      <c r="A628" s="118"/>
      <c r="B628" s="96"/>
      <c r="C628" s="95"/>
      <c r="D628" s="198"/>
      <c r="E628" s="101"/>
      <c r="F628" s="101"/>
      <c r="G628" s="134"/>
      <c r="H628" s="134"/>
      <c r="I628" s="101"/>
      <c r="J628" s="101"/>
      <c r="K628" s="101"/>
      <c r="L628" s="101"/>
      <c r="M628" s="101"/>
      <c r="V628" s="826"/>
      <c r="X628" s="828"/>
      <c r="AA628" s="11"/>
      <c r="AP628" s="11"/>
    </row>
    <row r="629" spans="1:42">
      <c r="A629" s="101"/>
      <c r="B629" s="171"/>
      <c r="C629" s="101"/>
      <c r="D629" s="197"/>
      <c r="E629" s="101"/>
      <c r="F629" s="101"/>
      <c r="G629" s="157"/>
      <c r="H629" s="191"/>
      <c r="I629" s="192"/>
      <c r="J629" s="157"/>
      <c r="K629" s="191"/>
      <c r="L629" s="192"/>
      <c r="M629" s="101"/>
      <c r="U629" s="11"/>
      <c r="V629" s="828"/>
      <c r="W629" s="11"/>
      <c r="X629" s="11"/>
    </row>
    <row r="630" spans="1:42">
      <c r="A630" s="120"/>
      <c r="B630" s="96"/>
      <c r="C630" s="108"/>
      <c r="D630" s="157"/>
      <c r="E630" s="191"/>
      <c r="F630" s="192"/>
      <c r="G630" s="96"/>
      <c r="H630" s="95"/>
      <c r="I630" s="132"/>
      <c r="J630" s="271"/>
      <c r="K630" s="95"/>
      <c r="L630" s="101"/>
      <c r="M630" s="11"/>
      <c r="V630" s="826"/>
    </row>
  </sheetData>
  <mergeCells count="2">
    <mergeCell ref="J3:L3"/>
    <mergeCell ref="J61:L61"/>
  </mergeCells>
  <phoneticPr fontId="51" type="noConversion"/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I637"/>
  <sheetViews>
    <sheetView workbookViewId="0">
      <pane xSplit="1" topLeftCell="B1" activePane="topRight" state="frozen"/>
      <selection pane="topRight" activeCell="Q45" sqref="A1:Q45"/>
    </sheetView>
  </sheetViews>
  <sheetFormatPr defaultRowHeight="15"/>
  <cols>
    <col min="1" max="1" width="4" customWidth="1"/>
    <col min="2" max="2" width="31.7109375" customWidth="1"/>
    <col min="3" max="3" width="8.7109375" customWidth="1"/>
    <col min="4" max="4" width="7.28515625" customWidth="1"/>
    <col min="5" max="6" width="6.7109375" customWidth="1"/>
    <col min="7" max="7" width="6.42578125" customWidth="1"/>
    <col min="8" max="8" width="6.85546875" customWidth="1"/>
    <col min="9" max="9" width="7.28515625" customWidth="1"/>
    <col min="10" max="10" width="7.5703125" customWidth="1"/>
    <col min="11" max="11" width="7.42578125" customWidth="1"/>
    <col min="12" max="12" width="7" customWidth="1"/>
    <col min="13" max="13" width="6.5703125" customWidth="1"/>
    <col min="14" max="14" width="7.28515625" customWidth="1"/>
    <col min="15" max="15" width="6.5703125" customWidth="1"/>
    <col min="16" max="16" width="8" customWidth="1"/>
    <col min="17" max="17" width="6.42578125" customWidth="1"/>
    <col min="18" max="18" width="1.28515625" customWidth="1"/>
    <col min="19" max="19" width="9" customWidth="1"/>
    <col min="20" max="20" width="6.7109375" customWidth="1"/>
    <col min="21" max="21" width="6.140625" customWidth="1"/>
    <col min="22" max="22" width="5" customWidth="1"/>
    <col min="23" max="23" width="7.5703125" customWidth="1"/>
    <col min="24" max="24" width="5" customWidth="1"/>
    <col min="25" max="25" width="9.28515625" customWidth="1"/>
    <col min="26" max="26" width="7" customWidth="1"/>
    <col min="27" max="27" width="9.85546875" customWidth="1"/>
    <col min="28" max="28" width="6" customWidth="1"/>
    <col min="29" max="29" width="5" customWidth="1"/>
    <col min="30" max="30" width="6.140625" customWidth="1"/>
    <col min="31" max="31" width="10.140625" customWidth="1"/>
  </cols>
  <sheetData>
    <row r="1" spans="1:35" ht="10.5" customHeight="1"/>
    <row r="2" spans="1:35" ht="15.75" thickBot="1">
      <c r="A2" s="94" t="s">
        <v>420</v>
      </c>
      <c r="B2" s="94" t="s">
        <v>483</v>
      </c>
      <c r="C2" s="94" t="s">
        <v>17</v>
      </c>
      <c r="I2" t="s">
        <v>224</v>
      </c>
      <c r="N2" s="37"/>
      <c r="O2" s="37"/>
      <c r="S2" s="101"/>
      <c r="T2" s="101"/>
      <c r="U2" s="101"/>
      <c r="V2" s="194"/>
      <c r="W2" s="101"/>
      <c r="X2" s="101"/>
      <c r="Y2" s="101"/>
      <c r="Z2" s="101"/>
      <c r="AA2" s="101"/>
      <c r="AB2" s="101"/>
      <c r="AC2" s="101"/>
      <c r="AD2" s="101"/>
      <c r="AE2" s="101"/>
    </row>
    <row r="3" spans="1:35" ht="13.5" customHeight="1">
      <c r="A3" s="78"/>
      <c r="B3" s="450"/>
      <c r="C3" s="169" t="s">
        <v>18</v>
      </c>
      <c r="D3" s="64" t="s">
        <v>204</v>
      </c>
      <c r="E3" s="64"/>
      <c r="F3" s="64"/>
      <c r="G3" s="64"/>
      <c r="H3" s="64"/>
      <c r="I3" s="64"/>
      <c r="J3" s="64"/>
      <c r="K3" s="64"/>
      <c r="L3" s="51"/>
      <c r="M3" s="51"/>
      <c r="N3" s="169" t="s">
        <v>19</v>
      </c>
      <c r="O3" s="169" t="s">
        <v>20</v>
      </c>
      <c r="P3" s="793" t="s">
        <v>288</v>
      </c>
      <c r="Q3" s="809" t="s">
        <v>288</v>
      </c>
      <c r="S3" s="93"/>
      <c r="T3" s="93"/>
      <c r="U3" s="121"/>
      <c r="V3" s="101"/>
      <c r="W3" s="352"/>
      <c r="X3" s="121"/>
      <c r="Y3" s="101"/>
      <c r="Z3" s="101"/>
      <c r="AA3" s="101"/>
      <c r="AB3" s="101"/>
      <c r="AC3" s="101"/>
      <c r="AD3" s="101"/>
      <c r="AE3" s="101"/>
    </row>
    <row r="4" spans="1:35" ht="13.5" customHeight="1">
      <c r="A4" s="58"/>
      <c r="B4" s="451"/>
      <c r="C4" s="452" t="s">
        <v>175</v>
      </c>
      <c r="D4" s="20" t="s">
        <v>216</v>
      </c>
      <c r="E4" s="20"/>
      <c r="F4" s="20"/>
      <c r="G4" s="20"/>
      <c r="H4" s="20" t="s">
        <v>189</v>
      </c>
      <c r="I4" s="20"/>
      <c r="J4" s="20"/>
      <c r="K4" s="20"/>
      <c r="L4" s="19"/>
      <c r="M4" s="19"/>
      <c r="N4" s="452" t="s">
        <v>190</v>
      </c>
      <c r="O4" s="452" t="s">
        <v>21</v>
      </c>
      <c r="P4" s="792" t="s">
        <v>95</v>
      </c>
      <c r="Q4" s="810" t="s">
        <v>95</v>
      </c>
      <c r="S4" s="93"/>
      <c r="T4" s="93"/>
      <c r="U4" s="121"/>
      <c r="V4" s="101"/>
      <c r="W4" s="352"/>
      <c r="X4" s="121"/>
      <c r="Y4" s="101"/>
      <c r="Z4" s="101"/>
      <c r="AA4" s="101"/>
      <c r="AB4" s="101"/>
      <c r="AC4" s="101"/>
      <c r="AD4" s="101"/>
      <c r="AE4" s="101"/>
    </row>
    <row r="5" spans="1:35" ht="12.75" customHeight="1" thickBot="1">
      <c r="A5" s="58"/>
      <c r="B5" s="453" t="s">
        <v>22</v>
      </c>
      <c r="C5" s="452" t="s">
        <v>19</v>
      </c>
      <c r="E5" t="s">
        <v>188</v>
      </c>
      <c r="F5" s="69"/>
      <c r="G5" s="69"/>
      <c r="H5" s="517" t="s">
        <v>484</v>
      </c>
      <c r="J5" s="69"/>
      <c r="K5" s="59" t="s">
        <v>104</v>
      </c>
      <c r="L5" s="52"/>
      <c r="M5" s="52"/>
      <c r="N5" s="452" t="s">
        <v>24</v>
      </c>
      <c r="O5" s="452" t="s">
        <v>23</v>
      </c>
      <c r="P5" s="785" t="s">
        <v>289</v>
      </c>
      <c r="Q5" s="810" t="s">
        <v>289</v>
      </c>
      <c r="S5" s="93"/>
      <c r="T5" s="93"/>
      <c r="U5" s="352"/>
      <c r="V5" s="101"/>
      <c r="W5" s="352"/>
      <c r="X5" s="121"/>
      <c r="Y5" s="101"/>
      <c r="Z5" s="101"/>
      <c r="AA5" s="101"/>
      <c r="AB5" s="101"/>
      <c r="AC5" s="101"/>
      <c r="AD5" s="101"/>
      <c r="AE5" s="576"/>
    </row>
    <row r="6" spans="1:35">
      <c r="A6" s="58" t="s">
        <v>176</v>
      </c>
      <c r="B6" s="451"/>
      <c r="C6" s="452" t="s">
        <v>36</v>
      </c>
      <c r="D6" s="36" t="s">
        <v>25</v>
      </c>
      <c r="E6" s="36" t="s">
        <v>26</v>
      </c>
      <c r="F6" s="36" t="s">
        <v>27</v>
      </c>
      <c r="G6" s="36" t="s">
        <v>28</v>
      </c>
      <c r="H6" s="35" t="s">
        <v>29</v>
      </c>
      <c r="I6" s="36" t="s">
        <v>30</v>
      </c>
      <c r="J6" s="35" t="s">
        <v>31</v>
      </c>
      <c r="K6" s="36" t="s">
        <v>32</v>
      </c>
      <c r="L6" s="35" t="s">
        <v>33</v>
      </c>
      <c r="M6" s="36" t="s">
        <v>34</v>
      </c>
      <c r="N6" s="452">
        <v>10</v>
      </c>
      <c r="O6" s="452" t="s">
        <v>35</v>
      </c>
      <c r="P6" s="452" t="s">
        <v>24</v>
      </c>
      <c r="Q6" s="811" t="s">
        <v>290</v>
      </c>
      <c r="S6" s="93"/>
      <c r="T6" s="93"/>
      <c r="U6" s="352"/>
      <c r="V6" s="101"/>
      <c r="W6" s="352"/>
      <c r="X6" s="121"/>
      <c r="Y6" s="101"/>
      <c r="Z6" s="101"/>
      <c r="AA6" s="101"/>
      <c r="AB6" s="101"/>
      <c r="AC6" s="327"/>
      <c r="AD6" s="101"/>
      <c r="AE6" s="576"/>
    </row>
    <row r="7" spans="1:35" ht="12" customHeight="1">
      <c r="A7" s="58"/>
      <c r="B7" s="453" t="s">
        <v>177</v>
      </c>
      <c r="C7" s="452" t="s">
        <v>178</v>
      </c>
      <c r="D7" s="67" t="s">
        <v>37</v>
      </c>
      <c r="E7" s="67" t="s">
        <v>37</v>
      </c>
      <c r="F7" s="67" t="s">
        <v>37</v>
      </c>
      <c r="G7" s="67" t="s">
        <v>37</v>
      </c>
      <c r="H7" s="31" t="s">
        <v>37</v>
      </c>
      <c r="I7" s="67" t="s">
        <v>37</v>
      </c>
      <c r="J7" s="67" t="s">
        <v>37</v>
      </c>
      <c r="K7" s="31" t="s">
        <v>37</v>
      </c>
      <c r="L7" s="67" t="s">
        <v>37</v>
      </c>
      <c r="M7" s="67" t="s">
        <v>37</v>
      </c>
      <c r="N7" s="452" t="s">
        <v>287</v>
      </c>
      <c r="O7" s="452" t="s">
        <v>169</v>
      </c>
      <c r="P7" s="452">
        <v>10</v>
      </c>
      <c r="Q7" s="811"/>
      <c r="S7" s="93"/>
      <c r="T7" s="93"/>
      <c r="U7" s="121"/>
      <c r="V7" s="101"/>
      <c r="W7" s="352"/>
      <c r="X7" s="121"/>
      <c r="Y7" s="101"/>
      <c r="Z7" s="101"/>
      <c r="AA7" s="101"/>
      <c r="AB7" s="101"/>
      <c r="AC7" s="327"/>
      <c r="AD7" s="101"/>
      <c r="AE7" s="577"/>
    </row>
    <row r="8" spans="1:35" ht="14.25" customHeight="1" thickBot="1">
      <c r="A8" s="58"/>
      <c r="B8" s="451"/>
      <c r="C8" s="1447">
        <v>0.25</v>
      </c>
      <c r="D8" s="52"/>
      <c r="E8" s="53"/>
      <c r="F8" s="52"/>
      <c r="G8" s="53"/>
      <c r="H8" s="85"/>
      <c r="I8" s="53"/>
      <c r="J8" s="53"/>
      <c r="K8" s="52"/>
      <c r="L8" s="53"/>
      <c r="M8" s="85"/>
      <c r="N8" s="452"/>
      <c r="O8" s="452" t="s">
        <v>170</v>
      </c>
      <c r="P8" s="350" t="s">
        <v>287</v>
      </c>
      <c r="Q8" s="1456">
        <v>1</v>
      </c>
      <c r="R8" s="11"/>
      <c r="S8" s="93"/>
      <c r="T8" s="93"/>
      <c r="U8" s="199"/>
      <c r="V8" s="121"/>
      <c r="W8" s="352"/>
      <c r="X8" s="121"/>
      <c r="Y8" s="101"/>
      <c r="Z8" s="266"/>
      <c r="AA8" s="352"/>
      <c r="AB8" s="101"/>
      <c r="AC8" s="578"/>
      <c r="AD8" s="101"/>
      <c r="AE8" s="577"/>
    </row>
    <row r="9" spans="1:35">
      <c r="A9" s="455">
        <v>1</v>
      </c>
      <c r="B9" s="456" t="s">
        <v>179</v>
      </c>
      <c r="C9" s="1448">
        <v>20</v>
      </c>
      <c r="D9" s="159">
        <f>'7-11л. РАСКЛАДКА'!P13</f>
        <v>20</v>
      </c>
      <c r="E9" s="605">
        <f>'7-11л. РАСКЛАДКА'!P71</f>
        <v>20</v>
      </c>
      <c r="F9" s="605">
        <f>'7-11л. РАСКЛАДКА'!P130</f>
        <v>0</v>
      </c>
      <c r="G9" s="605">
        <f>'7-11л. РАСКЛАДКА'!P186</f>
        <v>20</v>
      </c>
      <c r="H9" s="605">
        <f>'7-11л. РАСКЛАДКА'!P243</f>
        <v>20</v>
      </c>
      <c r="I9" s="605">
        <f>'7-11л. РАСКЛАДКА'!P299</f>
        <v>20</v>
      </c>
      <c r="J9" s="605">
        <f>'7-11л. РАСКЛАДКА'!P355</f>
        <v>30</v>
      </c>
      <c r="K9" s="605">
        <f>'7-11л. РАСКЛАДКА'!P408</f>
        <v>20</v>
      </c>
      <c r="L9" s="605">
        <f>'7-11л. РАСКЛАДКА'!P462</f>
        <v>20</v>
      </c>
      <c r="M9" s="786">
        <f>'7-11л. РАСКЛАДКА'!P515</f>
        <v>30</v>
      </c>
      <c r="N9" s="789">
        <f>D9+E9+F9+G9+H9+I9+J9+K9+L9+M9</f>
        <v>200</v>
      </c>
      <c r="O9" s="3480">
        <v>0</v>
      </c>
      <c r="P9" s="3503">
        <v>200</v>
      </c>
      <c r="Q9" s="2248">
        <v>80</v>
      </c>
      <c r="R9" s="11"/>
      <c r="S9" s="3512"/>
      <c r="T9" s="121"/>
      <c r="U9" s="352"/>
      <c r="V9" s="475"/>
      <c r="W9" s="101"/>
      <c r="X9" s="101"/>
      <c r="Y9" s="101"/>
      <c r="Z9" s="581"/>
      <c r="AA9" s="121"/>
      <c r="AB9" s="101"/>
      <c r="AC9" s="582"/>
      <c r="AD9" s="101"/>
      <c r="AE9" s="1726"/>
    </row>
    <row r="10" spans="1:35">
      <c r="A10" s="434">
        <v>2</v>
      </c>
      <c r="B10" s="228" t="s">
        <v>39</v>
      </c>
      <c r="C10" s="1449">
        <v>37.5</v>
      </c>
      <c r="D10" s="159">
        <f>'7-11л. РАСКЛАДКА'!P14</f>
        <v>50</v>
      </c>
      <c r="E10" s="605">
        <f>'7-11л. РАСКЛАДКА'!P72</f>
        <v>40</v>
      </c>
      <c r="F10" s="605">
        <f>'7-11л. РАСКЛАДКА'!P131</f>
        <v>0</v>
      </c>
      <c r="G10" s="605">
        <f>'7-11л. РАСКЛАДКА'!P187</f>
        <v>30</v>
      </c>
      <c r="H10" s="605">
        <f>'7-11л. РАСКЛАДКА'!P244</f>
        <v>48</v>
      </c>
      <c r="I10" s="605">
        <f>'7-11л. РАСКЛАДКА'!P300</f>
        <v>50</v>
      </c>
      <c r="J10" s="605">
        <f>'7-11л. РАСКЛАДКА'!P356</f>
        <v>50</v>
      </c>
      <c r="K10" s="605">
        <f>'7-11л. РАСКЛАДКА'!P409</f>
        <v>0</v>
      </c>
      <c r="L10" s="605">
        <f>'7-11л. РАСКЛАДКА'!P463</f>
        <v>50</v>
      </c>
      <c r="M10" s="786">
        <f>'7-11л. РАСКЛАДКА'!P516</f>
        <v>54.4</v>
      </c>
      <c r="N10" s="790">
        <f t="shared" ref="N10:N45" si="0">D10+E10+F10+G10+H10+I10+J10+K10+L10+M10</f>
        <v>372.4</v>
      </c>
      <c r="O10" s="3481">
        <v>-0.69333332999999997</v>
      </c>
      <c r="P10" s="3504">
        <v>375</v>
      </c>
      <c r="Q10" s="2249">
        <v>150</v>
      </c>
      <c r="R10" s="101"/>
      <c r="S10" s="3512"/>
      <c r="T10" s="121"/>
      <c r="U10" s="352"/>
      <c r="V10" s="101"/>
      <c r="W10" s="101"/>
      <c r="X10" s="101"/>
      <c r="Y10" s="101"/>
      <c r="Z10" s="581"/>
      <c r="AA10" s="121"/>
      <c r="AB10" s="101"/>
      <c r="AC10" s="582"/>
      <c r="AD10" s="206"/>
      <c r="AE10" s="1726"/>
    </row>
    <row r="11" spans="1:35" ht="12.75" customHeight="1">
      <c r="A11" s="434">
        <v>3</v>
      </c>
      <c r="B11" s="228" t="s">
        <v>40</v>
      </c>
      <c r="C11" s="1449">
        <v>3.75</v>
      </c>
      <c r="D11" s="159">
        <f>'7-11л. РАСКЛАДКА'!P15</f>
        <v>0</v>
      </c>
      <c r="E11" s="605">
        <f>'7-11л. РАСКЛАДКА'!P73</f>
        <v>7.5</v>
      </c>
      <c r="F11" s="605">
        <f>'7-11л. РАСКЛАДКА'!P132</f>
        <v>0</v>
      </c>
      <c r="G11" s="605">
        <f>'7-11л. РАСКЛАДКА'!P188</f>
        <v>2.71</v>
      </c>
      <c r="H11" s="605">
        <f>'7-11л. РАСКЛАДКА'!P245</f>
        <v>1.8</v>
      </c>
      <c r="I11" s="605">
        <f>'7-11л. РАСКЛАДКА'!P301</f>
        <v>0</v>
      </c>
      <c r="J11" s="605">
        <f>'7-11л. РАСКЛАДКА'!P357</f>
        <v>0</v>
      </c>
      <c r="K11" s="605">
        <f>'7-11л. РАСКЛАДКА'!P410</f>
        <v>23</v>
      </c>
      <c r="L11" s="605">
        <f>'7-11л. РАСКЛАДКА'!P464</f>
        <v>2.4900000000000002</v>
      </c>
      <c r="M11" s="786">
        <f>'7-11л. РАСКЛАДКА'!P517</f>
        <v>0</v>
      </c>
      <c r="N11" s="1766">
        <f t="shared" si="0"/>
        <v>37.500000000000007</v>
      </c>
      <c r="O11" s="3481">
        <v>0</v>
      </c>
      <c r="P11" s="3505">
        <v>37.5</v>
      </c>
      <c r="Q11" s="2249">
        <v>15</v>
      </c>
      <c r="R11" s="11"/>
      <c r="S11" s="3512"/>
      <c r="T11" s="121"/>
      <c r="U11" s="352"/>
      <c r="V11" s="101"/>
      <c r="W11" s="101"/>
      <c r="X11" s="101"/>
      <c r="Y11" s="101"/>
      <c r="Z11" s="581"/>
      <c r="AA11" s="121"/>
      <c r="AB11" s="101"/>
      <c r="AC11" s="582"/>
      <c r="AD11" s="101"/>
      <c r="AE11" s="1727"/>
    </row>
    <row r="12" spans="1:35" ht="12.75" customHeight="1">
      <c r="A12" s="434">
        <v>4</v>
      </c>
      <c r="B12" s="228" t="s">
        <v>41</v>
      </c>
      <c r="C12" s="1449">
        <v>11.25</v>
      </c>
      <c r="D12" s="159">
        <f>'7-11л. РАСКЛАДКА'!P16</f>
        <v>34.67</v>
      </c>
      <c r="E12" s="605">
        <f>'7-11л. РАСКЛАДКА'!P74</f>
        <v>0</v>
      </c>
      <c r="F12" s="605">
        <f>'7-11л. РАСКЛАДКА'!P133</f>
        <v>12</v>
      </c>
      <c r="G12" s="605">
        <f>'7-11л. РАСКЛАДКА'!P189</f>
        <v>0</v>
      </c>
      <c r="H12" s="605">
        <f>'7-11л. РАСКЛАДКА'!P246</f>
        <v>0</v>
      </c>
      <c r="I12" s="605">
        <f>'7-11л. РАСКЛАДКА'!P302</f>
        <v>0</v>
      </c>
      <c r="J12" s="605">
        <f>'7-11л. РАСКЛАДКА'!P358</f>
        <v>0</v>
      </c>
      <c r="K12" s="605">
        <f>'7-11л. РАСКЛАДКА'!P411</f>
        <v>29.45</v>
      </c>
      <c r="L12" s="605">
        <f>'7-11л. РАСКЛАДКА'!P465</f>
        <v>0</v>
      </c>
      <c r="M12" s="786">
        <f>'7-11л. РАСКЛАДКА'!P518</f>
        <v>36.380000000000003</v>
      </c>
      <c r="N12" s="790">
        <f t="shared" si="0"/>
        <v>112.5</v>
      </c>
      <c r="O12" s="3481">
        <v>0</v>
      </c>
      <c r="P12" s="3505">
        <v>112.5</v>
      </c>
      <c r="Q12" s="2249">
        <v>45</v>
      </c>
      <c r="R12" s="11"/>
      <c r="S12" s="3512"/>
      <c r="T12" s="121"/>
      <c r="U12" s="352"/>
      <c r="V12" s="101"/>
      <c r="W12" s="101"/>
      <c r="X12" s="101"/>
      <c r="Y12" s="101"/>
      <c r="Z12" s="581"/>
      <c r="AA12" s="121"/>
      <c r="AB12" s="101"/>
      <c r="AC12" s="582"/>
      <c r="AD12" s="101"/>
      <c r="AE12" s="1726"/>
    </row>
    <row r="13" spans="1:35" ht="12.75" customHeight="1">
      <c r="A13" s="434">
        <v>5</v>
      </c>
      <c r="B13" s="228" t="s">
        <v>42</v>
      </c>
      <c r="C13" s="1449">
        <v>3.75</v>
      </c>
      <c r="D13" s="159">
        <f>'7-11л. РАСКЛАДКА'!P17</f>
        <v>0</v>
      </c>
      <c r="E13" s="605">
        <f>'7-11л. РАСКЛАДКА'!P75</f>
        <v>0</v>
      </c>
      <c r="F13" s="605">
        <f>'7-11л. РАСКЛАДКА'!P134</f>
        <v>0</v>
      </c>
      <c r="G13" s="605">
        <f>'7-11л. РАСКЛАДКА'!P190</f>
        <v>37.5</v>
      </c>
      <c r="H13" s="605">
        <f>'7-11л. РАСКЛАДКА'!P247</f>
        <v>0</v>
      </c>
      <c r="I13" s="605">
        <f>'7-11л. РАСКЛАДКА'!P303</f>
        <v>0</v>
      </c>
      <c r="J13" s="605">
        <f>'7-11л. РАСКЛАДКА'!P359</f>
        <v>0</v>
      </c>
      <c r="K13" s="605">
        <f>'7-11л. РАСКЛАДКА'!P412</f>
        <v>0</v>
      </c>
      <c r="L13" s="605">
        <f>'7-11л. РАСКЛАДКА'!P466</f>
        <v>0</v>
      </c>
      <c r="M13" s="786">
        <f>'7-11л. РАСКЛАДКА'!P519</f>
        <v>0</v>
      </c>
      <c r="N13" s="790">
        <f t="shared" si="0"/>
        <v>37.5</v>
      </c>
      <c r="O13" s="3481">
        <v>0</v>
      </c>
      <c r="P13" s="3505">
        <v>37.5</v>
      </c>
      <c r="Q13" s="2249">
        <v>15</v>
      </c>
      <c r="R13" s="11"/>
      <c r="S13" s="3512"/>
      <c r="T13" s="121"/>
      <c r="U13" s="352"/>
      <c r="V13" s="101"/>
      <c r="W13" s="101"/>
      <c r="X13" s="101"/>
      <c r="Y13" s="101"/>
      <c r="Z13" s="581"/>
      <c r="AA13" s="121"/>
      <c r="AB13" s="101"/>
      <c r="AC13" s="582"/>
      <c r="AD13" s="101"/>
      <c r="AE13" s="1577"/>
    </row>
    <row r="14" spans="1:35" ht="12.75" customHeight="1">
      <c r="A14" s="1394">
        <v>6</v>
      </c>
      <c r="B14" s="1557" t="s">
        <v>43</v>
      </c>
      <c r="C14" s="1457">
        <v>46.75</v>
      </c>
      <c r="D14" s="1401">
        <f>'7-11л. РАСКЛАДКА'!P18</f>
        <v>0</v>
      </c>
      <c r="E14" s="1402">
        <f>'7-11л. РАСКЛАДКА'!P76</f>
        <v>212.04</v>
      </c>
      <c r="F14" s="1402">
        <f>'7-11л. РАСКЛАДКА'!P135</f>
        <v>0</v>
      </c>
      <c r="G14" s="1402">
        <f>'7-11л. РАСКЛАДКА'!P191</f>
        <v>0</v>
      </c>
      <c r="H14" s="1402">
        <f>'7-11л. РАСКЛАДКА'!P248</f>
        <v>36</v>
      </c>
      <c r="I14" s="1402">
        <f>'7-11л. РАСКЛАДКА'!P304</f>
        <v>0</v>
      </c>
      <c r="J14" s="1402">
        <f>'7-11л. РАСКЛАДКА'!P360</f>
        <v>153.9</v>
      </c>
      <c r="K14" s="1402">
        <f>'7-11л. РАСКЛАДКА'!P413</f>
        <v>0</v>
      </c>
      <c r="L14" s="1402">
        <f>'7-11л. РАСКЛАДКА'!P467</f>
        <v>65.56</v>
      </c>
      <c r="M14" s="1403">
        <f>'7-11л. РАСКЛАДКА'!P520</f>
        <v>0</v>
      </c>
      <c r="N14" s="1767">
        <f t="shared" si="0"/>
        <v>467.5</v>
      </c>
      <c r="O14" s="3481">
        <v>0</v>
      </c>
      <c r="P14" s="3506">
        <v>467.5</v>
      </c>
      <c r="Q14" s="2250">
        <v>187</v>
      </c>
      <c r="R14" s="11"/>
      <c r="S14" s="3512"/>
      <c r="T14" s="121"/>
      <c r="U14" s="352"/>
      <c r="V14" s="101"/>
      <c r="W14" s="101"/>
      <c r="X14" s="101"/>
      <c r="Y14" s="101"/>
      <c r="Z14" s="581"/>
      <c r="AA14" s="121"/>
      <c r="AB14" s="101"/>
      <c r="AC14" s="582"/>
      <c r="AD14" s="101"/>
      <c r="AE14" s="1577"/>
    </row>
    <row r="15" spans="1:35" ht="13.5" customHeight="1">
      <c r="A15" s="1394">
        <v>7</v>
      </c>
      <c r="B15" s="1177" t="s">
        <v>413</v>
      </c>
      <c r="C15" s="1564">
        <v>63</v>
      </c>
      <c r="D15" s="1565">
        <f>'7-11л. РАСКЛАДКА'!P19</f>
        <v>117.232</v>
      </c>
      <c r="E15" s="1566">
        <f>'7-11л. РАСКЛАДКА'!P77</f>
        <v>70.599999999999994</v>
      </c>
      <c r="F15" s="1567">
        <f>'7-11л. РАСКЛАДКА'!P136</f>
        <v>0</v>
      </c>
      <c r="G15" s="1566">
        <f>'7-11л. РАСКЛАДКА'!P192</f>
        <v>76.165999999999997</v>
      </c>
      <c r="H15" s="1567">
        <f>'7-11л. РАСКЛАДКА'!P249</f>
        <v>106.02200000000001</v>
      </c>
      <c r="I15" s="1566">
        <f>'7-11л. РАСКЛАДКА'!P305</f>
        <v>80</v>
      </c>
      <c r="J15" s="1567">
        <f>'7-11л. РАСКЛАДКА'!P361</f>
        <v>83.58</v>
      </c>
      <c r="K15" s="1566">
        <f>'7-11л. РАСКЛАДКА'!P414</f>
        <v>0</v>
      </c>
      <c r="L15" s="1567">
        <f>'7-11л. РАСКЛАДКА'!P468</f>
        <v>96.4</v>
      </c>
      <c r="M15" s="1566">
        <f>'7-11л. РАСКЛАДКА'!P521</f>
        <v>0</v>
      </c>
      <c r="N15" s="1572">
        <f t="shared" si="0"/>
        <v>630</v>
      </c>
      <c r="O15" s="3482">
        <v>0</v>
      </c>
      <c r="P15" s="3507">
        <v>630</v>
      </c>
      <c r="Q15" s="1536">
        <f>Q17-Q16</f>
        <v>252</v>
      </c>
      <c r="R15" s="11"/>
      <c r="S15" s="3512"/>
      <c r="T15" s="460"/>
      <c r="U15" s="352"/>
      <c r="V15" s="101"/>
      <c r="W15" s="101"/>
      <c r="X15" s="101"/>
      <c r="Y15" s="101"/>
      <c r="Z15" s="581"/>
      <c r="AA15" s="121"/>
      <c r="AB15" s="101"/>
      <c r="AC15" s="582"/>
      <c r="AD15" s="101"/>
      <c r="AE15" s="1577"/>
      <c r="AG15" s="11"/>
      <c r="AH15" s="11"/>
      <c r="AI15" s="11"/>
    </row>
    <row r="16" spans="1:35" ht="9.75" customHeight="1">
      <c r="A16" s="1505"/>
      <c r="B16" s="1563" t="s">
        <v>414</v>
      </c>
      <c r="C16" s="1568">
        <v>7</v>
      </c>
      <c r="D16" s="1569">
        <f>'7-11л. РАСКЛАДКА'!P20</f>
        <v>3.7040000000000002</v>
      </c>
      <c r="E16" s="1570">
        <f>'7-11л. РАСКЛАДКА'!P78</f>
        <v>5</v>
      </c>
      <c r="F16" s="1571">
        <f>'7-11л. РАСКЛАДКА'!P137</f>
        <v>0</v>
      </c>
      <c r="G16" s="1570">
        <f>'7-11л. РАСКЛАДКА'!P193</f>
        <v>0</v>
      </c>
      <c r="H16" s="1571">
        <f>'7-11л. РАСКЛАДКА'!P250</f>
        <v>4.32</v>
      </c>
      <c r="I16" s="1570">
        <f>'7-11л. РАСКЛАДКА'!P306</f>
        <v>0</v>
      </c>
      <c r="J16" s="1571">
        <f>'7-11л. РАСКЛАДКА'!P362</f>
        <v>4.6159999999999997</v>
      </c>
      <c r="K16" s="1570">
        <f>'7-11л. РАСКЛАДКА'!P415</f>
        <v>0</v>
      </c>
      <c r="L16" s="1571">
        <f>'7-11л. РАСКЛАДКА'!P469</f>
        <v>52.36</v>
      </c>
      <c r="M16" s="1570">
        <f>'7-11л. РАСКЛАДКА'!P522</f>
        <v>0</v>
      </c>
      <c r="N16" s="1573">
        <f t="shared" si="0"/>
        <v>70</v>
      </c>
      <c r="O16" s="3483">
        <v>0</v>
      </c>
      <c r="P16" s="3508">
        <v>70</v>
      </c>
      <c r="Q16" s="1542">
        <f>(Q17/100)*10</f>
        <v>28</v>
      </c>
      <c r="R16" s="11"/>
      <c r="S16" s="3512"/>
      <c r="T16" s="467"/>
      <c r="U16" s="352"/>
      <c r="V16" s="101"/>
      <c r="W16" s="101"/>
      <c r="X16" s="101"/>
      <c r="Y16" s="101"/>
      <c r="Z16" s="581"/>
      <c r="AA16" s="121"/>
      <c r="AB16" s="101"/>
      <c r="AC16" s="582"/>
      <c r="AD16" s="101"/>
      <c r="AE16" s="1577"/>
      <c r="AG16" s="11"/>
      <c r="AH16" s="11"/>
      <c r="AI16" s="11"/>
    </row>
    <row r="17" spans="1:35" ht="12" customHeight="1">
      <c r="A17" s="1395"/>
      <c r="B17" s="1558" t="s">
        <v>431</v>
      </c>
      <c r="C17" s="1559">
        <v>70</v>
      </c>
      <c r="D17" s="572">
        <f>D15+D16</f>
        <v>120.93599999999999</v>
      </c>
      <c r="E17" s="1414">
        <f t="shared" ref="E17:M17" si="1">E15+E16</f>
        <v>75.599999999999994</v>
      </c>
      <c r="F17" s="1407">
        <f t="shared" si="1"/>
        <v>0</v>
      </c>
      <c r="G17" s="1414">
        <f t="shared" si="1"/>
        <v>76.165999999999997</v>
      </c>
      <c r="H17" s="1407">
        <f t="shared" si="1"/>
        <v>110.34200000000001</v>
      </c>
      <c r="I17" s="1414">
        <f t="shared" si="1"/>
        <v>80</v>
      </c>
      <c r="J17" s="1544">
        <f t="shared" si="1"/>
        <v>88.195999999999998</v>
      </c>
      <c r="K17" s="1414">
        <f t="shared" si="1"/>
        <v>0</v>
      </c>
      <c r="L17" s="1407">
        <f t="shared" si="1"/>
        <v>148.76</v>
      </c>
      <c r="M17" s="1414">
        <f t="shared" si="1"/>
        <v>0</v>
      </c>
      <c r="N17" s="1574">
        <f t="shared" si="0"/>
        <v>700</v>
      </c>
      <c r="O17" s="3484">
        <v>0</v>
      </c>
      <c r="P17" s="3509">
        <v>700</v>
      </c>
      <c r="Q17" s="1445">
        <v>280</v>
      </c>
      <c r="R17" s="448"/>
      <c r="S17" s="3512"/>
      <c r="T17" s="3513"/>
      <c r="U17" s="352"/>
      <c r="V17" s="101"/>
      <c r="W17" s="101"/>
      <c r="X17" s="101"/>
      <c r="Y17" s="101"/>
      <c r="Z17" s="581"/>
      <c r="AA17" s="121"/>
      <c r="AB17" s="101"/>
      <c r="AC17" s="582"/>
      <c r="AD17" s="101"/>
      <c r="AE17" s="1577"/>
      <c r="AG17" s="11"/>
      <c r="AH17" s="11"/>
      <c r="AI17" s="11"/>
    </row>
    <row r="18" spans="1:35">
      <c r="A18" s="1395">
        <v>8</v>
      </c>
      <c r="B18" s="1562" t="s">
        <v>180</v>
      </c>
      <c r="C18" s="1455">
        <v>46.25</v>
      </c>
      <c r="D18" s="159">
        <f>'7-11л. РАСКЛАДКА'!P21</f>
        <v>7.5</v>
      </c>
      <c r="E18" s="605">
        <f>'7-11л. РАСКЛАДКА'!P79</f>
        <v>0</v>
      </c>
      <c r="F18" s="605">
        <f>'7-11л. РАСКЛАДКА'!P138</f>
        <v>140</v>
      </c>
      <c r="G18" s="605">
        <f>'7-11л. РАСКЛАДКА'!P194</f>
        <v>0</v>
      </c>
      <c r="H18" s="605">
        <f>'7-11л. РАСКЛАДКА'!P251</f>
        <v>105</v>
      </c>
      <c r="I18" s="605">
        <f>'7-11л. РАСКЛАДКА'!P307</f>
        <v>105</v>
      </c>
      <c r="J18" s="605">
        <f>'7-11л. РАСКЛАДКА'!P363</f>
        <v>0</v>
      </c>
      <c r="K18" s="605">
        <f>'7-11л. РАСКЛАДКА'!P416</f>
        <v>105</v>
      </c>
      <c r="L18" s="605">
        <f>'7-11л. РАСКЛАДКА'!P470</f>
        <v>0</v>
      </c>
      <c r="M18" s="786">
        <f>'7-11л. РАСКЛАДКА'!P523</f>
        <v>0</v>
      </c>
      <c r="N18" s="804">
        <f t="shared" si="0"/>
        <v>462.5</v>
      </c>
      <c r="O18" s="3464">
        <v>0</v>
      </c>
      <c r="P18" s="3510">
        <v>462.5</v>
      </c>
      <c r="Q18" s="2251">
        <v>185</v>
      </c>
      <c r="R18" s="11"/>
      <c r="S18" s="3512"/>
      <c r="T18" s="121"/>
      <c r="U18" s="352"/>
      <c r="V18" s="101"/>
      <c r="W18" s="101"/>
      <c r="X18" s="101"/>
      <c r="Y18" s="101"/>
      <c r="Z18" s="581"/>
      <c r="AA18" s="121"/>
      <c r="AB18" s="101"/>
      <c r="AC18" s="582"/>
      <c r="AD18" s="101"/>
      <c r="AE18" s="1577"/>
      <c r="AG18" s="11"/>
      <c r="AH18" s="11"/>
      <c r="AI18" s="11"/>
    </row>
    <row r="19" spans="1:35" ht="12.75" customHeight="1">
      <c r="A19" s="434">
        <v>9</v>
      </c>
      <c r="B19" s="228" t="s">
        <v>92</v>
      </c>
      <c r="C19" s="1449">
        <v>3.75</v>
      </c>
      <c r="D19" s="159">
        <f>'7-11л. РАСКЛАДКА'!P22</f>
        <v>0</v>
      </c>
      <c r="E19" s="605">
        <f>'7-11л. РАСКЛАДКА'!P80</f>
        <v>0</v>
      </c>
      <c r="F19" s="605">
        <f>'7-11л. РАСКЛАДКА'!P139</f>
        <v>5</v>
      </c>
      <c r="G19" s="605">
        <f>'7-11л. РАСКЛАДКА'!P195</f>
        <v>0</v>
      </c>
      <c r="H19" s="605">
        <f>'7-11л. РАСКЛАДКА'!P252</f>
        <v>0</v>
      </c>
      <c r="I19" s="605">
        <f>'7-11л. РАСКЛАДКА'!P308</f>
        <v>0</v>
      </c>
      <c r="J19" s="605">
        <f>'7-11л. РАСКЛАДКА'!P364</f>
        <v>7.5</v>
      </c>
      <c r="K19" s="605">
        <f>'7-11л. РАСКЛАДКА'!P417</f>
        <v>0</v>
      </c>
      <c r="L19" s="605">
        <f>'7-11л. РАСКЛАДКА'!P471</f>
        <v>25</v>
      </c>
      <c r="M19" s="786">
        <f>'7-11л. РАСКЛАДКА'!P524</f>
        <v>0</v>
      </c>
      <c r="N19" s="790">
        <f t="shared" si="0"/>
        <v>37.5</v>
      </c>
      <c r="O19" s="3464">
        <v>0</v>
      </c>
      <c r="P19" s="3505">
        <v>37.5</v>
      </c>
      <c r="Q19" s="2249">
        <v>15</v>
      </c>
      <c r="R19" s="11"/>
      <c r="S19" s="3512"/>
      <c r="T19" s="121"/>
      <c r="U19" s="352"/>
      <c r="V19" s="101"/>
      <c r="W19" s="101"/>
      <c r="X19" s="101"/>
      <c r="Y19" s="101"/>
      <c r="Z19" s="581"/>
      <c r="AA19" s="121"/>
      <c r="AB19" s="101"/>
      <c r="AC19" s="582"/>
      <c r="AD19" s="101"/>
      <c r="AE19" s="1577"/>
      <c r="AG19" s="11"/>
      <c r="AH19" s="11"/>
      <c r="AI19" s="11"/>
    </row>
    <row r="20" spans="1:35" ht="12.75" customHeight="1">
      <c r="A20" s="434">
        <v>10</v>
      </c>
      <c r="B20" s="1131" t="s">
        <v>353</v>
      </c>
      <c r="C20" s="1449">
        <v>50</v>
      </c>
      <c r="D20" s="159">
        <f>'7-11л. РАСКЛАДКА'!P23</f>
        <v>0</v>
      </c>
      <c r="E20" s="605">
        <f>'7-11л. РАСКЛАДКА'!P81</f>
        <v>0</v>
      </c>
      <c r="F20" s="605">
        <f>'7-11л. РАСКЛАДКА'!P140</f>
        <v>0</v>
      </c>
      <c r="G20" s="605">
        <f>'7-11л. РАСКЛАДКА'!P196</f>
        <v>200</v>
      </c>
      <c r="H20" s="605">
        <f>'7-11л. РАСКЛАДКА'!P253</f>
        <v>200</v>
      </c>
      <c r="I20" s="605">
        <f>'7-11л. РАСКЛАДКА'!P309</f>
        <v>0</v>
      </c>
      <c r="J20" s="605">
        <f>'7-11л. РАСКЛАДКА'!P365</f>
        <v>100</v>
      </c>
      <c r="K20" s="605">
        <f>'7-11л. РАСКЛАДКА'!P418</f>
        <v>0</v>
      </c>
      <c r="L20" s="605">
        <f>'7-11л. РАСКЛАДКА'!P472</f>
        <v>0</v>
      </c>
      <c r="M20" s="786">
        <f>'7-11л. РАСКЛАДКА'!P525</f>
        <v>0</v>
      </c>
      <c r="N20" s="790">
        <f t="shared" si="0"/>
        <v>500</v>
      </c>
      <c r="O20" s="3464">
        <v>0</v>
      </c>
      <c r="P20" s="3505">
        <v>500</v>
      </c>
      <c r="Q20" s="2249">
        <v>200</v>
      </c>
      <c r="R20" s="11"/>
      <c r="S20" s="3512"/>
      <c r="T20" s="3513"/>
      <c r="U20" s="352"/>
      <c r="V20" s="101"/>
      <c r="W20" s="101"/>
      <c r="X20" s="101"/>
      <c r="Y20" s="101"/>
      <c r="Z20" s="581"/>
      <c r="AA20" s="121"/>
      <c r="AB20" s="101"/>
      <c r="AC20" s="582"/>
      <c r="AD20" s="101"/>
      <c r="AE20" s="1726"/>
      <c r="AG20" s="11"/>
      <c r="AH20" s="11"/>
      <c r="AI20" s="11"/>
    </row>
    <row r="21" spans="1:35" ht="12" customHeight="1">
      <c r="A21" s="434">
        <v>11</v>
      </c>
      <c r="B21" s="228" t="s">
        <v>98</v>
      </c>
      <c r="C21" s="1449">
        <v>17.5</v>
      </c>
      <c r="D21" s="159">
        <f>'7-11л. РАСКЛАДКА'!P24</f>
        <v>0</v>
      </c>
      <c r="E21" s="605">
        <f>'7-11л. РАСКЛАДКА'!P82</f>
        <v>35</v>
      </c>
      <c r="F21" s="605">
        <f>'7-11л. РАСКЛАДКА'!P141</f>
        <v>0</v>
      </c>
      <c r="G21" s="605">
        <f>'7-11л. РАСКЛАДКА'!P197</f>
        <v>0</v>
      </c>
      <c r="H21" s="605">
        <f>'7-11л. РАСКЛАДКА'!P254</f>
        <v>0</v>
      </c>
      <c r="I21" s="605">
        <f>'7-11л. РАСКЛАДКА'!P310</f>
        <v>0</v>
      </c>
      <c r="J21" s="605">
        <f>'7-11л. РАСКЛАДКА'!P366</f>
        <v>0</v>
      </c>
      <c r="K21" s="605">
        <f>'7-11л. РАСКЛАДКА'!P419</f>
        <v>0</v>
      </c>
      <c r="L21" s="605">
        <f>'7-11л. РАСКЛАДКА'!P473</f>
        <v>68</v>
      </c>
      <c r="M21" s="786">
        <f>'7-11л. РАСКЛАДКА'!P526</f>
        <v>72</v>
      </c>
      <c r="N21" s="790">
        <f t="shared" si="0"/>
        <v>175</v>
      </c>
      <c r="O21" s="3464">
        <v>0</v>
      </c>
      <c r="P21" s="3505">
        <v>175</v>
      </c>
      <c r="Q21" s="2249">
        <v>70</v>
      </c>
      <c r="R21" s="11"/>
      <c r="S21" s="3512"/>
      <c r="T21" s="121"/>
      <c r="U21" s="352"/>
      <c r="V21" s="101"/>
      <c r="W21" s="101"/>
      <c r="X21" s="101"/>
      <c r="Y21" s="101"/>
      <c r="Z21" s="581"/>
      <c r="AA21" s="121"/>
      <c r="AB21" s="101"/>
      <c r="AC21" s="582"/>
      <c r="AD21" s="101"/>
      <c r="AE21" s="1726"/>
      <c r="AG21" s="11"/>
      <c r="AH21" s="11"/>
      <c r="AI21" s="11"/>
    </row>
    <row r="22" spans="1:35" ht="13.5" customHeight="1">
      <c r="A22" s="434">
        <v>12</v>
      </c>
      <c r="B22" s="228" t="s">
        <v>99</v>
      </c>
      <c r="C22" s="1449">
        <v>8.75</v>
      </c>
      <c r="D22" s="159">
        <f>'7-11л. РАСКЛАДКА'!P25</f>
        <v>87.5</v>
      </c>
      <c r="E22" s="605">
        <f>'7-11л. РАСКЛАДКА'!P83</f>
        <v>0</v>
      </c>
      <c r="F22" s="605">
        <f>'7-11л. РАСКЛАДКА'!P142</f>
        <v>0</v>
      </c>
      <c r="G22" s="605">
        <f>'7-11л. РАСКЛАДКА'!P198</f>
        <v>0</v>
      </c>
      <c r="H22" s="605">
        <f>'7-11л. РАСКЛАДКА'!P255</f>
        <v>0</v>
      </c>
      <c r="I22" s="605">
        <f>'7-11л. РАСКЛАДКА'!P311</f>
        <v>0</v>
      </c>
      <c r="J22" s="605">
        <f>'7-11л. РАСКЛАДКА'!P367</f>
        <v>0</v>
      </c>
      <c r="K22" s="605">
        <f>'7-11л. РАСКЛАДКА'!P420</f>
        <v>0</v>
      </c>
      <c r="L22" s="605">
        <f>'7-11л. РАСКЛАДКА'!P474</f>
        <v>0</v>
      </c>
      <c r="M22" s="786">
        <f>'7-11л. РАСКЛАДКА'!P527</f>
        <v>0</v>
      </c>
      <c r="N22" s="790">
        <f t="shared" si="0"/>
        <v>87.5</v>
      </c>
      <c r="O22" s="3464">
        <v>0</v>
      </c>
      <c r="P22" s="3505">
        <v>87.5</v>
      </c>
      <c r="Q22" s="2249">
        <v>35</v>
      </c>
      <c r="R22" s="11"/>
      <c r="S22" s="3512"/>
      <c r="T22" s="121"/>
      <c r="U22" s="352"/>
      <c r="V22" s="101"/>
      <c r="W22" s="101"/>
      <c r="X22" s="101"/>
      <c r="Y22" s="116"/>
      <c r="Z22" s="581"/>
      <c r="AA22" s="121"/>
      <c r="AB22" s="101"/>
      <c r="AC22" s="582"/>
      <c r="AD22" s="101"/>
      <c r="AE22" s="1726"/>
      <c r="AG22" s="11"/>
      <c r="AH22" s="11"/>
      <c r="AI22" s="11"/>
    </row>
    <row r="23" spans="1:35" ht="12.75" customHeight="1">
      <c r="A23" s="434">
        <v>13</v>
      </c>
      <c r="B23" s="228" t="s">
        <v>44</v>
      </c>
      <c r="C23" s="1449">
        <v>14.5</v>
      </c>
      <c r="D23" s="159">
        <f>'7-11л. РАСКЛАДКА'!P26</f>
        <v>0</v>
      </c>
      <c r="E23" s="605">
        <f>'7-11л. РАСКЛАДКА'!P84</f>
        <v>0</v>
      </c>
      <c r="F23" s="605">
        <f>'7-11л. РАСКЛАДКА'!P143</f>
        <v>0</v>
      </c>
      <c r="G23" s="605">
        <f>'7-11л. РАСКЛАДКА'!P199</f>
        <v>0</v>
      </c>
      <c r="H23" s="605">
        <f>'7-11л. РАСКЛАДКА'!P256</f>
        <v>65.319999999999993</v>
      </c>
      <c r="I23" s="605">
        <f>'7-11л. РАСКЛАДКА'!P312</f>
        <v>0</v>
      </c>
      <c r="J23" s="605">
        <f>'7-11л. РАСКЛАДКА'!P368</f>
        <v>79.680000000000007</v>
      </c>
      <c r="K23" s="605">
        <f>'7-11л. РАСКЛАДКА'!P421</f>
        <v>0</v>
      </c>
      <c r="L23" s="605">
        <f>'7-11л. РАСКЛАДКА'!P475</f>
        <v>0</v>
      </c>
      <c r="M23" s="786">
        <f>'7-11л. РАСКЛАДКА'!P528</f>
        <v>0</v>
      </c>
      <c r="N23" s="790">
        <f t="shared" si="0"/>
        <v>145</v>
      </c>
      <c r="O23" s="3464">
        <v>0</v>
      </c>
      <c r="P23" s="3505">
        <v>145</v>
      </c>
      <c r="Q23" s="2249">
        <v>58</v>
      </c>
      <c r="R23" s="11"/>
      <c r="S23" s="3512"/>
      <c r="T23" s="121"/>
      <c r="U23" s="352"/>
      <c r="V23" s="101"/>
      <c r="W23" s="101"/>
      <c r="X23" s="101"/>
      <c r="Y23" s="101"/>
      <c r="Z23" s="581"/>
      <c r="AA23" s="121"/>
      <c r="AB23" s="101"/>
      <c r="AC23" s="582"/>
      <c r="AD23" s="101"/>
      <c r="AE23" s="1726"/>
      <c r="AG23" s="11"/>
      <c r="AH23" s="11"/>
      <c r="AI23" s="11"/>
    </row>
    <row r="24" spans="1:35" ht="13.5" customHeight="1">
      <c r="A24" s="434">
        <v>14</v>
      </c>
      <c r="B24" s="228" t="s">
        <v>100</v>
      </c>
      <c r="C24" s="1449">
        <v>7.5</v>
      </c>
      <c r="D24" s="159">
        <f>'7-11л. РАСКЛАДКА'!P27</f>
        <v>0</v>
      </c>
      <c r="E24" s="605">
        <f>'7-11л. РАСКЛАДКА'!P85</f>
        <v>0</v>
      </c>
      <c r="F24" s="605">
        <f>'7-11л. РАСКЛАДКА'!P144</f>
        <v>0</v>
      </c>
      <c r="G24" s="605">
        <f>'7-11л. РАСКЛАДКА'!P200</f>
        <v>75</v>
      </c>
      <c r="H24" s="605">
        <f>'7-11л. РАСКЛАДКА'!P257</f>
        <v>0</v>
      </c>
      <c r="I24" s="605">
        <f>'7-11л. РАСКЛАДКА'!P313</f>
        <v>0</v>
      </c>
      <c r="J24" s="605">
        <f>'7-11л. РАСКЛАДКА'!P369</f>
        <v>0</v>
      </c>
      <c r="K24" s="605">
        <f>'7-11л. РАСКЛАДКА'!P422</f>
        <v>0</v>
      </c>
      <c r="L24" s="605">
        <f>'7-11л. РАСКЛАДКА'!P476</f>
        <v>0</v>
      </c>
      <c r="M24" s="786">
        <f>'7-11л. РАСКЛАДКА'!P529</f>
        <v>0</v>
      </c>
      <c r="N24" s="790">
        <f t="shared" si="0"/>
        <v>75</v>
      </c>
      <c r="O24" s="3464">
        <v>0</v>
      </c>
      <c r="P24" s="3505">
        <v>75</v>
      </c>
      <c r="Q24" s="2249">
        <v>30</v>
      </c>
      <c r="R24" s="11"/>
      <c r="S24" s="3512"/>
      <c r="T24" s="121"/>
      <c r="U24" s="352"/>
      <c r="V24" s="101"/>
      <c r="W24" s="101"/>
      <c r="X24" s="101"/>
      <c r="Y24" s="101"/>
      <c r="Z24" s="581"/>
      <c r="AA24" s="121"/>
      <c r="AB24" s="101"/>
      <c r="AC24" s="582"/>
      <c r="AD24" s="101"/>
      <c r="AE24" s="1726"/>
      <c r="AG24" s="11"/>
      <c r="AH24" s="11"/>
      <c r="AI24" s="11"/>
    </row>
    <row r="25" spans="1:35" ht="12" customHeight="1">
      <c r="A25" s="434">
        <v>15</v>
      </c>
      <c r="B25" s="228" t="s">
        <v>181</v>
      </c>
      <c r="C25" s="1449">
        <v>75</v>
      </c>
      <c r="D25" s="159">
        <f>'7-11л. РАСКЛАДКА'!P28</f>
        <v>0</v>
      </c>
      <c r="E25" s="605">
        <f>'7-11л. РАСКЛАДКА'!P86</f>
        <v>111.5</v>
      </c>
      <c r="F25" s="605">
        <f>'7-11л. РАСКЛАДКА'!P145</f>
        <v>11</v>
      </c>
      <c r="G25" s="605">
        <f>'7-11л. РАСКЛАДКА'!P201</f>
        <v>0</v>
      </c>
      <c r="H25" s="605">
        <f>'7-11л. РАСКЛАДКА'!P258</f>
        <v>23.4</v>
      </c>
      <c r="I25" s="605">
        <f>'7-11л. РАСКЛАДКА'!P314</f>
        <v>255.2</v>
      </c>
      <c r="J25" s="605">
        <f>'7-11л. РАСКЛАДКА'!P370</f>
        <v>27</v>
      </c>
      <c r="K25" s="605">
        <f>'7-11л. РАСКЛАДКА'!P423</f>
        <v>103.9</v>
      </c>
      <c r="L25" s="605">
        <f>'7-11л. РАСКЛАДКА'!P477</f>
        <v>0</v>
      </c>
      <c r="M25" s="786">
        <f>'7-11л. РАСКЛАДКА'!P530</f>
        <v>218</v>
      </c>
      <c r="N25" s="790">
        <f t="shared" si="0"/>
        <v>750</v>
      </c>
      <c r="O25" s="3464">
        <v>0</v>
      </c>
      <c r="P25" s="3505">
        <v>750</v>
      </c>
      <c r="Q25" s="2249">
        <v>300</v>
      </c>
      <c r="R25" s="11"/>
      <c r="S25" s="3512"/>
      <c r="T25" s="121"/>
      <c r="U25" s="352"/>
      <c r="V25" s="101"/>
      <c r="W25" s="101"/>
      <c r="X25" s="101"/>
      <c r="Y25" s="101"/>
      <c r="Z25" s="581"/>
      <c r="AA25" s="121"/>
      <c r="AB25" s="101"/>
      <c r="AC25" s="582"/>
      <c r="AD25" s="101"/>
      <c r="AE25" s="1727"/>
      <c r="AG25" s="101"/>
      <c r="AH25" s="11"/>
      <c r="AI25" s="11"/>
    </row>
    <row r="26" spans="1:35" ht="14.25" customHeight="1">
      <c r="A26" s="434">
        <v>16</v>
      </c>
      <c r="B26" s="228" t="s">
        <v>182</v>
      </c>
      <c r="C26" s="1449">
        <v>37.5</v>
      </c>
      <c r="D26" s="159">
        <f>'7-11л. РАСКЛАДКА'!P29</f>
        <v>0</v>
      </c>
      <c r="E26" s="605">
        <f>'7-11л. РАСКЛАДКА'!P87</f>
        <v>0</v>
      </c>
      <c r="F26" s="605">
        <f>'7-11л. РАСКЛАДКА'!P146</f>
        <v>0</v>
      </c>
      <c r="G26" s="605">
        <f>'7-11л. РАСКЛАДКА'!P202</f>
        <v>0</v>
      </c>
      <c r="H26" s="605">
        <f>'7-11л. РАСКЛАДКА'!P259</f>
        <v>0</v>
      </c>
      <c r="I26" s="605">
        <f>'7-11л. РАСКЛАДКА'!P315</f>
        <v>0</v>
      </c>
      <c r="J26" s="605">
        <f>'7-11л. РАСКЛАДКА'!P371</f>
        <v>0</v>
      </c>
      <c r="K26" s="605">
        <f>'7-11л. РАСКЛАДКА'!P424</f>
        <v>0</v>
      </c>
      <c r="L26" s="605">
        <f>'7-11л. РАСКЛАДКА'!P478</f>
        <v>0</v>
      </c>
      <c r="M26" s="786">
        <f>'7-11л. РАСКЛАДКА'!P531</f>
        <v>0</v>
      </c>
      <c r="N26" s="790">
        <f t="shared" si="0"/>
        <v>0</v>
      </c>
      <c r="O26" s="3488">
        <v>-100</v>
      </c>
      <c r="P26" s="3504">
        <v>375</v>
      </c>
      <c r="Q26" s="2249">
        <v>150</v>
      </c>
      <c r="R26" s="101"/>
      <c r="S26" s="3512"/>
      <c r="T26" s="121"/>
      <c r="U26" s="352"/>
      <c r="V26" s="101"/>
      <c r="W26" s="101"/>
      <c r="X26" s="101"/>
      <c r="Y26" s="101"/>
      <c r="Z26" s="581"/>
      <c r="AA26" s="121"/>
      <c r="AB26" s="101"/>
      <c r="AC26" s="582"/>
      <c r="AD26" s="101"/>
      <c r="AE26" s="1728"/>
      <c r="AG26" s="208"/>
      <c r="AH26" s="11"/>
      <c r="AI26" s="11"/>
    </row>
    <row r="27" spans="1:35">
      <c r="A27" s="434">
        <v>17</v>
      </c>
      <c r="B27" s="228" t="s">
        <v>183</v>
      </c>
      <c r="C27" s="1449">
        <v>12.5</v>
      </c>
      <c r="D27" s="159">
        <f>'7-11л. РАСКЛАДКА'!P30</f>
        <v>0</v>
      </c>
      <c r="E27" s="605">
        <f>'7-11л. РАСКЛАДКА'!P88</f>
        <v>0</v>
      </c>
      <c r="F27" s="605">
        <f>'7-11л. РАСКЛАДКА'!P147</f>
        <v>125</v>
      </c>
      <c r="G27" s="605">
        <f>'7-11л. РАСКЛАДКА'!P203</f>
        <v>0</v>
      </c>
      <c r="H27" s="605">
        <f>'7-11л. РАСКЛАДКА'!P260</f>
        <v>0</v>
      </c>
      <c r="I27" s="605">
        <f>'7-11л. РАСКЛАДКА'!P316</f>
        <v>0</v>
      </c>
      <c r="J27" s="605">
        <f>'7-11л. РАСКЛАДКА'!P372</f>
        <v>0</v>
      </c>
      <c r="K27" s="605">
        <f>'7-11л. РАСКЛАДКА'!P425</f>
        <v>0</v>
      </c>
      <c r="L27" s="605">
        <f>'7-11л. РАСКЛАДКА'!P479</f>
        <v>0</v>
      </c>
      <c r="M27" s="786">
        <f>'7-11л. РАСКЛАДКА'!P532</f>
        <v>0</v>
      </c>
      <c r="N27" s="790">
        <f t="shared" si="0"/>
        <v>125</v>
      </c>
      <c r="O27" s="3481">
        <v>0</v>
      </c>
      <c r="P27" s="3505">
        <v>125</v>
      </c>
      <c r="Q27" s="2249">
        <v>50</v>
      </c>
      <c r="R27" s="11"/>
      <c r="S27" s="3512"/>
      <c r="T27" s="121"/>
      <c r="U27" s="352"/>
      <c r="V27" s="101"/>
      <c r="W27" s="101"/>
      <c r="X27" s="101"/>
      <c r="Y27" s="101"/>
      <c r="Z27" s="581"/>
      <c r="AA27" s="121"/>
      <c r="AB27" s="101"/>
      <c r="AC27" s="582"/>
      <c r="AD27" s="101"/>
      <c r="AE27" s="1726"/>
      <c r="AG27" s="11"/>
      <c r="AH27" s="11"/>
      <c r="AI27" s="11"/>
    </row>
    <row r="28" spans="1:35" ht="12.75" customHeight="1">
      <c r="A28" s="434">
        <v>18</v>
      </c>
      <c r="B28" s="228" t="s">
        <v>45</v>
      </c>
      <c r="C28" s="1449">
        <v>2.5</v>
      </c>
      <c r="D28" s="159">
        <f>'7-11л. РАСКЛАДКА'!P31</f>
        <v>0</v>
      </c>
      <c r="E28" s="605">
        <f>'7-11л. РАСКЛАДКА'!P89</f>
        <v>5</v>
      </c>
      <c r="F28" s="605">
        <f>'7-11л. РАСКЛАДКА'!P148</f>
        <v>0</v>
      </c>
      <c r="G28" s="605">
        <f>'7-11л. РАСКЛАДКА'!P204</f>
        <v>0</v>
      </c>
      <c r="H28" s="605">
        <f>'7-11л. РАСКЛАДКА'!P261</f>
        <v>0</v>
      </c>
      <c r="I28" s="605">
        <f>'7-11л. РАСКЛАДКА'!P317</f>
        <v>0</v>
      </c>
      <c r="J28" s="605">
        <f>'7-11л. РАСКЛАДКА'!P373</f>
        <v>0</v>
      </c>
      <c r="K28" s="605">
        <f>'7-11л. РАСКЛАДКА'!P426</f>
        <v>20</v>
      </c>
      <c r="L28" s="605">
        <f>'7-11л. РАСКЛАДКА'!P480</f>
        <v>0</v>
      </c>
      <c r="M28" s="786">
        <f>'7-11л. РАСКЛАДКА'!P533</f>
        <v>0</v>
      </c>
      <c r="N28" s="790">
        <f t="shared" si="0"/>
        <v>25</v>
      </c>
      <c r="O28" s="3481">
        <v>0</v>
      </c>
      <c r="P28" s="3505">
        <v>25</v>
      </c>
      <c r="Q28" s="2249">
        <v>10</v>
      </c>
      <c r="R28" s="11"/>
      <c r="S28" s="3512"/>
      <c r="T28" s="121"/>
      <c r="U28" s="352"/>
      <c r="V28" s="101"/>
      <c r="W28" s="101"/>
      <c r="X28" s="101"/>
      <c r="Y28" s="101"/>
      <c r="Z28" s="581"/>
      <c r="AA28" s="121"/>
      <c r="AB28" s="101"/>
      <c r="AC28" s="582"/>
      <c r="AD28" s="101"/>
      <c r="AE28" s="1726"/>
      <c r="AG28" s="11"/>
      <c r="AH28" s="11"/>
      <c r="AI28" s="11"/>
    </row>
    <row r="29" spans="1:35" ht="12.75" customHeight="1">
      <c r="A29" s="434">
        <v>19</v>
      </c>
      <c r="B29" s="228" t="s">
        <v>184</v>
      </c>
      <c r="C29" s="1449">
        <v>2.5</v>
      </c>
      <c r="D29" s="159">
        <f>'7-11л. РАСКЛАДКА'!P32</f>
        <v>0</v>
      </c>
      <c r="E29" s="605">
        <f>'7-11л. РАСКЛАДКА'!P90</f>
        <v>0</v>
      </c>
      <c r="F29" s="605">
        <f>'7-11л. РАСКЛАДКА'!P149</f>
        <v>3.75</v>
      </c>
      <c r="G29" s="605">
        <f>'7-11л. РАСКЛАДКА'!P205</f>
        <v>21.25</v>
      </c>
      <c r="H29" s="605">
        <f>'7-11л. РАСКЛАДКА'!P262</f>
        <v>0</v>
      </c>
      <c r="I29" s="605">
        <f>'7-11л. РАСКЛАДКА'!P318</f>
        <v>0</v>
      </c>
      <c r="J29" s="605">
        <f>'7-11л. РАСКЛАДКА'!P374</f>
        <v>0</v>
      </c>
      <c r="K29" s="605">
        <f>'7-11л. РАСКЛАДКА'!P427</f>
        <v>0</v>
      </c>
      <c r="L29" s="605">
        <f>'7-11л. РАСКЛАДКА'!P481</f>
        <v>0</v>
      </c>
      <c r="M29" s="786">
        <f>'7-11л. РАСКЛАДКА'!P534</f>
        <v>0</v>
      </c>
      <c r="N29" s="790">
        <f t="shared" si="0"/>
        <v>25</v>
      </c>
      <c r="O29" s="3481">
        <v>0</v>
      </c>
      <c r="P29" s="3505">
        <v>25</v>
      </c>
      <c r="Q29" s="2249">
        <v>10</v>
      </c>
      <c r="R29" s="11"/>
      <c r="S29" s="3512"/>
      <c r="T29" s="121"/>
      <c r="U29" s="352"/>
      <c r="V29" s="101"/>
      <c r="W29" s="101"/>
      <c r="X29" s="101"/>
      <c r="Y29" s="101"/>
      <c r="Z29" s="581"/>
      <c r="AA29" s="121"/>
      <c r="AB29" s="101"/>
      <c r="AC29" s="582"/>
      <c r="AD29" s="101"/>
      <c r="AE29" s="1577"/>
      <c r="AG29" s="11"/>
      <c r="AH29" s="11"/>
      <c r="AI29" s="11"/>
    </row>
    <row r="30" spans="1:35" ht="12.75" customHeight="1">
      <c r="A30" s="434">
        <v>20</v>
      </c>
      <c r="B30" s="228" t="s">
        <v>46</v>
      </c>
      <c r="C30" s="1449">
        <v>7.5</v>
      </c>
      <c r="D30" s="159">
        <f>'7-11л. РАСКЛАДКА'!P33</f>
        <v>0</v>
      </c>
      <c r="E30" s="605">
        <f>'7-11л. РАСКЛАДКА'!P91</f>
        <v>3</v>
      </c>
      <c r="F30" s="605">
        <f>'7-11л. РАСКЛАДКА'!P150</f>
        <v>3</v>
      </c>
      <c r="G30" s="605">
        <f>'7-11л. РАСКЛАДКА'!P206</f>
        <v>12.98</v>
      </c>
      <c r="H30" s="605">
        <f>'7-11л. РАСКЛАДКА'!P263</f>
        <v>10.11</v>
      </c>
      <c r="I30" s="605">
        <f>'7-11л. РАСКЛАДКА'!P319</f>
        <v>6.1000000000000005</v>
      </c>
      <c r="J30" s="605">
        <f>'7-11л. РАСКЛАДКА'!P375</f>
        <v>6.3</v>
      </c>
      <c r="K30" s="605">
        <f>'7-11л. РАСКЛАДКА'!P428</f>
        <v>20.399999999999999</v>
      </c>
      <c r="L30" s="605">
        <f>'7-11л. РАСКЛАДКА'!P482</f>
        <v>7.86</v>
      </c>
      <c r="M30" s="786">
        <f>'7-11л. РАСКЛАДКА'!P535</f>
        <v>5.25</v>
      </c>
      <c r="N30" s="1766">
        <f t="shared" si="0"/>
        <v>75</v>
      </c>
      <c r="O30" s="3481">
        <v>0</v>
      </c>
      <c r="P30" s="3505">
        <v>75</v>
      </c>
      <c r="Q30" s="2249">
        <v>30</v>
      </c>
      <c r="R30" s="11"/>
      <c r="S30" s="3512"/>
      <c r="T30" s="121"/>
      <c r="U30" s="352"/>
      <c r="V30" s="101"/>
      <c r="W30" s="101"/>
      <c r="X30" s="101"/>
      <c r="Y30" s="101"/>
      <c r="Z30" s="581"/>
      <c r="AA30" s="121"/>
      <c r="AB30" s="101"/>
      <c r="AC30" s="582"/>
      <c r="AD30" s="101"/>
      <c r="AE30" s="1726"/>
      <c r="AG30" s="11"/>
      <c r="AH30" s="11"/>
      <c r="AI30" s="11"/>
    </row>
    <row r="31" spans="1:35" ht="13.5" customHeight="1">
      <c r="A31" s="434">
        <v>21</v>
      </c>
      <c r="B31" s="228" t="s">
        <v>47</v>
      </c>
      <c r="C31" s="1449">
        <v>3.75</v>
      </c>
      <c r="D31" s="159">
        <f>'7-11л. РАСКЛАДКА'!P34</f>
        <v>7</v>
      </c>
      <c r="E31" s="605">
        <f>'7-11л. РАСКЛАДКА'!P92</f>
        <v>17.3</v>
      </c>
      <c r="F31" s="605">
        <f>'7-11л. РАСКЛАДКА'!P151</f>
        <v>0</v>
      </c>
      <c r="G31" s="605">
        <f>'7-11л. РАСКЛАДКА'!P207</f>
        <v>0</v>
      </c>
      <c r="H31" s="605">
        <f>'7-11л. РАСКЛАДКА'!P264</f>
        <v>2.57</v>
      </c>
      <c r="I31" s="605">
        <f>'7-11л. РАСКЛАДКА'!P320</f>
        <v>0</v>
      </c>
      <c r="J31" s="605">
        <f>'7-11л. РАСКЛАДКА'!P376</f>
        <v>3.48</v>
      </c>
      <c r="K31" s="605">
        <f>'7-11л. РАСКЛАДКА'!P429</f>
        <v>0.15</v>
      </c>
      <c r="L31" s="605">
        <f>'7-11л. РАСКЛАДКА'!P483</f>
        <v>4</v>
      </c>
      <c r="M31" s="786">
        <f>'7-11л. РАСКЛАДКА'!P536</f>
        <v>3</v>
      </c>
      <c r="N31" s="790">
        <f t="shared" si="0"/>
        <v>37.5</v>
      </c>
      <c r="O31" s="3481">
        <v>0</v>
      </c>
      <c r="P31" s="3505">
        <v>37.5</v>
      </c>
      <c r="Q31" s="2249">
        <v>15</v>
      </c>
      <c r="R31" s="11"/>
      <c r="S31" s="3512"/>
      <c r="T31" s="121"/>
      <c r="U31" s="352"/>
      <c r="V31" s="101"/>
      <c r="W31" s="101"/>
      <c r="X31" s="101"/>
      <c r="Y31" s="101"/>
      <c r="Z31" s="581"/>
      <c r="AA31" s="121"/>
      <c r="AB31" s="101"/>
      <c r="AC31" s="582"/>
      <c r="AD31" s="101"/>
      <c r="AE31" s="1577"/>
    </row>
    <row r="32" spans="1:35" ht="12" customHeight="1">
      <c r="A32" s="434">
        <v>22</v>
      </c>
      <c r="B32" s="228" t="s">
        <v>185</v>
      </c>
      <c r="C32" s="1449">
        <v>10</v>
      </c>
      <c r="D32" s="159">
        <f>'7-11л. РАСКЛАДКА'!P35</f>
        <v>0</v>
      </c>
      <c r="E32" s="605">
        <f>'7-11л. РАСКЛАДКА'!P93</f>
        <v>0</v>
      </c>
      <c r="F32" s="605">
        <f>'7-11л. РАСКЛАДКА'!P152</f>
        <v>7.5</v>
      </c>
      <c r="G32" s="605">
        <f>'7-11л. РАСКЛАДКА'!P208</f>
        <v>0</v>
      </c>
      <c r="H32" s="605">
        <f>'7-11л. РАСКЛАДКА'!P265</f>
        <v>0</v>
      </c>
      <c r="I32" s="605">
        <f>'7-11л. РАСКЛАДКА'!P321</f>
        <v>92</v>
      </c>
      <c r="J32" s="605">
        <f>'7-11л. РАСКЛАДКА'!P377</f>
        <v>0</v>
      </c>
      <c r="K32" s="605">
        <f>'7-11л. РАСКЛАДКА'!P430</f>
        <v>0.5</v>
      </c>
      <c r="L32" s="605">
        <f>'7-11л. РАСКЛАДКА'!P484</f>
        <v>0</v>
      </c>
      <c r="M32" s="786">
        <f>'7-11л. РАСКЛАДКА'!P537</f>
        <v>0</v>
      </c>
      <c r="N32" s="790">
        <f t="shared" si="0"/>
        <v>100</v>
      </c>
      <c r="O32" s="3481">
        <v>0</v>
      </c>
      <c r="P32" s="3505">
        <v>100</v>
      </c>
      <c r="Q32" s="2249">
        <v>40</v>
      </c>
      <c r="R32" s="11"/>
      <c r="S32" s="3512"/>
      <c r="T32" s="121"/>
      <c r="U32" s="352"/>
      <c r="V32" s="101"/>
      <c r="W32" s="101"/>
      <c r="X32" s="101"/>
      <c r="Y32" s="101"/>
      <c r="Z32" s="581"/>
      <c r="AA32" s="121"/>
      <c r="AB32" s="101"/>
      <c r="AC32" s="582"/>
      <c r="AD32" s="101"/>
      <c r="AE32" s="1726"/>
    </row>
    <row r="33" spans="1:31" ht="13.5" customHeight="1">
      <c r="A33" s="434">
        <v>23</v>
      </c>
      <c r="B33" s="228" t="s">
        <v>48</v>
      </c>
      <c r="C33" s="1449">
        <v>7.5</v>
      </c>
      <c r="D33" s="159">
        <f>'7-11л. РАСКЛАДКА'!P36</f>
        <v>6.3</v>
      </c>
      <c r="E33" s="605">
        <f>'7-11л. РАСКЛАДКА'!P94</f>
        <v>8.6</v>
      </c>
      <c r="F33" s="605">
        <f>'7-11л. РАСКЛАДКА'!P153</f>
        <v>17.96</v>
      </c>
      <c r="G33" s="605">
        <f>'7-11л. РАСКЛАДКА'!P209</f>
        <v>0</v>
      </c>
      <c r="H33" s="605">
        <f>'7-11л. РАСКЛАДКА'!P266</f>
        <v>1.35</v>
      </c>
      <c r="I33" s="605">
        <f>'7-11л. РАСКЛАДКА'!P322</f>
        <v>7</v>
      </c>
      <c r="J33" s="605">
        <f>'7-11л. РАСКЛАДКА'!P378</f>
        <v>7.7700000000000005</v>
      </c>
      <c r="K33" s="605">
        <f>'7-11л. РАСКЛАДКА'!P431</f>
        <v>17.09</v>
      </c>
      <c r="L33" s="605">
        <f>'7-11л. РАСКЛАДКА'!P485</f>
        <v>8.93</v>
      </c>
      <c r="M33" s="786">
        <f>'7-11л. РАСКЛАДКА'!P538</f>
        <v>0</v>
      </c>
      <c r="N33" s="1766">
        <f t="shared" si="0"/>
        <v>75</v>
      </c>
      <c r="O33" s="3481">
        <v>0</v>
      </c>
      <c r="P33" s="3505">
        <v>75</v>
      </c>
      <c r="Q33" s="2249">
        <v>30</v>
      </c>
      <c r="R33" s="11"/>
      <c r="S33" s="3512"/>
      <c r="T33" s="121"/>
      <c r="U33" s="352"/>
      <c r="V33" s="101"/>
      <c r="W33" s="101"/>
      <c r="X33" s="101"/>
      <c r="Y33" s="101"/>
      <c r="Z33" s="581"/>
      <c r="AA33" s="121"/>
      <c r="AB33" s="101"/>
      <c r="AC33" s="582"/>
      <c r="AD33" s="101"/>
      <c r="AE33" s="1726"/>
    </row>
    <row r="34" spans="1:31" ht="12.75" customHeight="1">
      <c r="A34" s="434">
        <v>24</v>
      </c>
      <c r="B34" s="228" t="s">
        <v>49</v>
      </c>
      <c r="C34" s="1449">
        <v>2.5</v>
      </c>
      <c r="D34" s="159">
        <f>'7-11л. РАСКЛАДКА'!P37</f>
        <v>0</v>
      </c>
      <c r="E34" s="605">
        <f>'7-11л. РАСКЛАДКА'!P95</f>
        <v>0</v>
      </c>
      <c r="F34" s="605">
        <f>'7-11л. РАСКЛАДКА'!P154</f>
        <v>25</v>
      </c>
      <c r="G34" s="605">
        <f>'7-11л. РАСКЛАДКА'!P210</f>
        <v>0</v>
      </c>
      <c r="H34" s="605">
        <f>'7-11л. РАСКЛАДКА'!P267</f>
        <v>0</v>
      </c>
      <c r="I34" s="605">
        <f>'7-11л. РАСКЛАДКА'!P323</f>
        <v>0</v>
      </c>
      <c r="J34" s="605">
        <f>'7-11л. РАСКЛАДКА'!P379</f>
        <v>0</v>
      </c>
      <c r="K34" s="605">
        <f>'7-11л. РАСКЛАДКА'!P432</f>
        <v>0</v>
      </c>
      <c r="L34" s="605">
        <f>'7-11л. РАСКЛАДКА'!P486</f>
        <v>0</v>
      </c>
      <c r="M34" s="786">
        <f>'7-11л. РАСКЛАДКА'!P539</f>
        <v>0</v>
      </c>
      <c r="N34" s="1766">
        <f t="shared" si="0"/>
        <v>25</v>
      </c>
      <c r="O34" s="3481">
        <v>0</v>
      </c>
      <c r="P34" s="3505">
        <v>25</v>
      </c>
      <c r="Q34" s="2249">
        <v>10</v>
      </c>
      <c r="R34" s="11"/>
      <c r="S34" s="3512"/>
      <c r="T34" s="121"/>
      <c r="U34" s="352"/>
      <c r="V34" s="101"/>
      <c r="W34" s="101"/>
      <c r="X34" s="101"/>
      <c r="Y34" s="101"/>
      <c r="Z34" s="581"/>
      <c r="AA34" s="121"/>
      <c r="AB34" s="101"/>
      <c r="AC34" s="582"/>
      <c r="AD34" s="101"/>
      <c r="AE34" s="1726"/>
    </row>
    <row r="35" spans="1:31" ht="12" customHeight="1">
      <c r="A35" s="434">
        <v>25</v>
      </c>
      <c r="B35" s="228" t="s">
        <v>50</v>
      </c>
      <c r="C35" s="1449">
        <v>0.25</v>
      </c>
      <c r="D35" s="159">
        <f>'7-11л. РАСКЛАДКА'!P38</f>
        <v>0.8</v>
      </c>
      <c r="E35" s="605">
        <f>'7-11л. РАСКЛАДКА'!P96</f>
        <v>0</v>
      </c>
      <c r="F35" s="605">
        <f>'7-11л. РАСКЛАДКА'!P155</f>
        <v>0.85</v>
      </c>
      <c r="G35" s="605">
        <f>'7-11л. РАСКЛАДКА'!P211</f>
        <v>0</v>
      </c>
      <c r="H35" s="605">
        <f>'7-11л. РАСКЛАДКА'!P268</f>
        <v>0</v>
      </c>
      <c r="I35" s="605">
        <f>'7-11л. РАСКЛАДКА'!P324</f>
        <v>0</v>
      </c>
      <c r="J35" s="605">
        <f>'7-11л. РАСКЛАДКА'!P380</f>
        <v>0</v>
      </c>
      <c r="K35" s="605">
        <f>'7-11л. РАСКЛАДКА'!P433</f>
        <v>0.85</v>
      </c>
      <c r="L35" s="605">
        <f>'7-11л. РАСКЛАДКА'!P487</f>
        <v>0</v>
      </c>
      <c r="M35" s="786">
        <f>'7-11л. РАСКЛАДКА'!P540</f>
        <v>0</v>
      </c>
      <c r="N35" s="790">
        <f t="shared" si="0"/>
        <v>2.5</v>
      </c>
      <c r="O35" s="3481">
        <v>0</v>
      </c>
      <c r="P35" s="3505">
        <v>2.5</v>
      </c>
      <c r="Q35" s="2249">
        <v>1</v>
      </c>
      <c r="R35" s="11"/>
      <c r="S35" s="3512"/>
      <c r="T35" s="121"/>
      <c r="U35" s="352"/>
      <c r="V35" s="101"/>
      <c r="W35" s="101"/>
      <c r="X35" s="101"/>
      <c r="Y35" s="101"/>
      <c r="Z35" s="581"/>
      <c r="AA35" s="121"/>
      <c r="AB35" s="101"/>
      <c r="AC35" s="582"/>
      <c r="AD35" s="101"/>
      <c r="AE35" s="1726"/>
    </row>
    <row r="36" spans="1:31" ht="13.5" customHeight="1">
      <c r="A36" s="434">
        <v>26</v>
      </c>
      <c r="B36" s="228" t="s">
        <v>186</v>
      </c>
      <c r="C36" s="1449">
        <v>0.25</v>
      </c>
      <c r="D36" s="159">
        <f>'7-11л. РАСКЛАДКА'!P39</f>
        <v>0</v>
      </c>
      <c r="E36" s="605">
        <f>'7-11л. РАСКЛАДКА'!P97</f>
        <v>2.5</v>
      </c>
      <c r="F36" s="605">
        <f>'7-11л. РАСКЛАДКА'!P156</f>
        <v>0</v>
      </c>
      <c r="G36" s="605">
        <f>'7-11л. РАСКЛАДКА'!P212</f>
        <v>0</v>
      </c>
      <c r="H36" s="605">
        <f>'7-11л. РАСКЛАДКА'!P269</f>
        <v>0</v>
      </c>
      <c r="I36" s="605">
        <f>'7-11л. РАСКЛАДКА'!P325</f>
        <v>0</v>
      </c>
      <c r="J36" s="605">
        <f>'7-11л. РАСКЛАДКА'!P381</f>
        <v>0</v>
      </c>
      <c r="K36" s="605">
        <f>'7-11л. РАСКЛАДКА'!P434</f>
        <v>0</v>
      </c>
      <c r="L36" s="605">
        <f>'7-11л. РАСКЛАДКА'!P488</f>
        <v>0</v>
      </c>
      <c r="M36" s="786">
        <f>'7-11л. РАСКЛАДКА'!P541</f>
        <v>0</v>
      </c>
      <c r="N36" s="790">
        <f t="shared" si="0"/>
        <v>2.5</v>
      </c>
      <c r="O36" s="3481">
        <v>0</v>
      </c>
      <c r="P36" s="3505">
        <v>2.5</v>
      </c>
      <c r="Q36" s="2249">
        <v>1</v>
      </c>
      <c r="R36" s="11"/>
      <c r="S36" s="3512"/>
      <c r="T36" s="121"/>
      <c r="U36" s="352"/>
      <c r="V36" s="101"/>
      <c r="W36" s="101"/>
      <c r="X36" s="101"/>
      <c r="Y36" s="101"/>
      <c r="Z36" s="581"/>
      <c r="AA36" s="121"/>
      <c r="AB36" s="101"/>
      <c r="AC36" s="582"/>
      <c r="AD36" s="101"/>
      <c r="AE36" s="1726"/>
    </row>
    <row r="37" spans="1:31" ht="12" customHeight="1">
      <c r="A37" s="434">
        <v>27</v>
      </c>
      <c r="B37" s="228" t="s">
        <v>101</v>
      </c>
      <c r="C37" s="1449">
        <v>0.5</v>
      </c>
      <c r="D37" s="159">
        <f>'7-11л. РАСКЛАДКА'!P40</f>
        <v>0</v>
      </c>
      <c r="E37" s="605">
        <f>'7-11л. РАСКЛАДКА'!P98</f>
        <v>0</v>
      </c>
      <c r="F37" s="605">
        <f>'7-11л. РАСКЛАДКА'!P157</f>
        <v>0</v>
      </c>
      <c r="G37" s="605">
        <f>'7-11л. РАСКЛАДКА'!P213</f>
        <v>0</v>
      </c>
      <c r="H37" s="605">
        <f>'7-11л. РАСКЛАДКА'!P270</f>
        <v>0</v>
      </c>
      <c r="I37" s="605">
        <f>'7-11л. РАСКЛАДКА'!P326</f>
        <v>5</v>
      </c>
      <c r="J37" s="605">
        <f>'7-11л. РАСКЛАДКА'!P382</f>
        <v>0</v>
      </c>
      <c r="K37" s="605">
        <f>'7-11л. РАСКЛАДКА'!P435</f>
        <v>0</v>
      </c>
      <c r="L37" s="605">
        <f>'7-11л. РАСКЛАДКА'!P489</f>
        <v>0</v>
      </c>
      <c r="M37" s="786">
        <f>'7-11л. РАСКЛАДКА'!P542</f>
        <v>0</v>
      </c>
      <c r="N37" s="790">
        <f t="shared" si="0"/>
        <v>5</v>
      </c>
      <c r="O37" s="3481">
        <v>0</v>
      </c>
      <c r="P37" s="3505">
        <v>5</v>
      </c>
      <c r="Q37" s="2249">
        <v>2</v>
      </c>
      <c r="R37" s="11"/>
      <c r="S37" s="3512"/>
      <c r="T37" s="121"/>
      <c r="U37" s="352"/>
      <c r="V37" s="101"/>
      <c r="W37" s="101"/>
      <c r="X37" s="101"/>
      <c r="Y37" s="101"/>
      <c r="Z37" s="581"/>
      <c r="AA37" s="121"/>
      <c r="AB37" s="101"/>
      <c r="AC37" s="582"/>
      <c r="AD37" s="101"/>
      <c r="AE37" s="1726"/>
    </row>
    <row r="38" spans="1:31" ht="12.75" customHeight="1">
      <c r="A38" s="434">
        <v>28</v>
      </c>
      <c r="B38" s="228" t="s">
        <v>51</v>
      </c>
      <c r="C38" s="1449">
        <v>0.05</v>
      </c>
      <c r="D38" s="159">
        <f>'7-11л. РАСКЛАДКА'!P41</f>
        <v>0</v>
      </c>
      <c r="E38" s="605">
        <f>'7-11л. РАСКЛАДКА'!P99</f>
        <v>0</v>
      </c>
      <c r="F38" s="605">
        <f>'7-11л. РАСКЛАДКА'!P158</f>
        <v>0</v>
      </c>
      <c r="G38" s="605">
        <f>'7-11л. РАСКЛАДКА'!P214</f>
        <v>0</v>
      </c>
      <c r="H38" s="605">
        <f>'7-11л. РАСКЛАДКА'!P271</f>
        <v>0</v>
      </c>
      <c r="I38" s="605">
        <f>'7-11л. РАСКЛАДКА'!P327</f>
        <v>0</v>
      </c>
      <c r="J38" s="605">
        <f>'7-11л. РАСКЛАДКА'!P383</f>
        <v>0</v>
      </c>
      <c r="K38" s="605">
        <f>'7-11л. РАСКЛАДКА'!P436</f>
        <v>0.5</v>
      </c>
      <c r="L38" s="605">
        <f>'7-11л. РАСКЛАДКА'!P490</f>
        <v>0</v>
      </c>
      <c r="M38" s="786">
        <f>'7-11л. РАСКЛАДКА'!P543</f>
        <v>0</v>
      </c>
      <c r="N38" s="790">
        <f t="shared" si="0"/>
        <v>0.5</v>
      </c>
      <c r="O38" s="3481">
        <v>0</v>
      </c>
      <c r="P38" s="3505">
        <v>0.5</v>
      </c>
      <c r="Q38" s="2249">
        <v>0.2</v>
      </c>
      <c r="R38" s="11"/>
      <c r="S38" s="3512"/>
      <c r="T38" s="121"/>
      <c r="U38" s="352"/>
      <c r="V38" s="101"/>
      <c r="W38" s="101"/>
      <c r="X38" s="101"/>
      <c r="Y38" s="101"/>
      <c r="Z38" s="581"/>
      <c r="AA38" s="121"/>
      <c r="AB38" s="101"/>
      <c r="AC38" s="582"/>
      <c r="AD38" s="101"/>
      <c r="AE38" s="1577"/>
    </row>
    <row r="39" spans="1:31" ht="12.75" customHeight="1">
      <c r="A39" s="434">
        <v>29</v>
      </c>
      <c r="B39" s="457" t="s">
        <v>187</v>
      </c>
      <c r="C39" s="1449">
        <v>0.75</v>
      </c>
      <c r="D39" s="159">
        <f>'7-11л. РАСКЛАДКА'!P42</f>
        <v>0.40699999999999997</v>
      </c>
      <c r="E39" s="605">
        <f>'7-11л. РАСКЛАДКА'!P100</f>
        <v>1.03</v>
      </c>
      <c r="F39" s="605">
        <f>'7-11л. РАСКЛАДКА'!P159</f>
        <v>0.38</v>
      </c>
      <c r="G39" s="605">
        <f>'7-11л. РАСКЛАДКА'!P215</f>
        <v>0.59400000000000008</v>
      </c>
      <c r="H39" s="605">
        <f>'7-11л. РАСКЛАДКА'!P272</f>
        <v>0.7</v>
      </c>
      <c r="I39" s="605">
        <f>'7-11л. РАСКЛАДКА'!P328</f>
        <v>0.69</v>
      </c>
      <c r="J39" s="605">
        <f>'7-11л. РАСКЛАДКА'!P384</f>
        <v>1.1950000000000001</v>
      </c>
      <c r="K39" s="605">
        <f>'7-11л. РАСКЛАДКА'!P437</f>
        <v>0.6</v>
      </c>
      <c r="L39" s="605">
        <f>'7-11л. РАСКЛАДКА'!P491</f>
        <v>0.99399999999999999</v>
      </c>
      <c r="M39" s="786">
        <f>'7-11л. РАСКЛАДКА'!P544</f>
        <v>0.91</v>
      </c>
      <c r="N39" s="790">
        <f t="shared" si="0"/>
        <v>7.5</v>
      </c>
      <c r="O39" s="3481">
        <v>0</v>
      </c>
      <c r="P39" s="3505">
        <v>7.5</v>
      </c>
      <c r="Q39" s="2249">
        <v>3</v>
      </c>
      <c r="R39" s="11"/>
      <c r="S39" s="3512"/>
      <c r="T39" s="96"/>
      <c r="U39" s="352"/>
      <c r="V39" s="101"/>
      <c r="W39" s="101"/>
      <c r="X39" s="101"/>
      <c r="Y39" s="101"/>
      <c r="Z39" s="581"/>
      <c r="AA39" s="121"/>
      <c r="AB39" s="101"/>
      <c r="AC39" s="582"/>
      <c r="AD39" s="101"/>
      <c r="AE39" s="1726"/>
    </row>
    <row r="40" spans="1:31" ht="13.5" customHeight="1">
      <c r="A40" s="434">
        <v>30</v>
      </c>
      <c r="B40" s="228" t="s">
        <v>102</v>
      </c>
      <c r="C40" s="1449">
        <v>0.75</v>
      </c>
      <c r="D40" s="159">
        <f>'7-11л. РАСКЛАДКА'!P43</f>
        <v>0</v>
      </c>
      <c r="E40" s="605">
        <f>'7-11л. РАСКЛАДКА'!P101</f>
        <v>0</v>
      </c>
      <c r="F40" s="605">
        <f>'7-11л. РАСКЛАДКА'!P160</f>
        <v>0</v>
      </c>
      <c r="G40" s="605">
        <f>'7-11л. РАСКЛАДКА'!P216</f>
        <v>0</v>
      </c>
      <c r="H40" s="605">
        <f>'7-11л. РАСКЛАДКА'!P273</f>
        <v>0</v>
      </c>
      <c r="I40" s="605">
        <f>'7-11л. РАСКЛАДКА'!P329</f>
        <v>0</v>
      </c>
      <c r="J40" s="605">
        <f>'7-11л. РАСКЛАДКА'!P385</f>
        <v>7.5</v>
      </c>
      <c r="K40" s="605">
        <f>'7-11л. РАСКЛАДКА'!P438</f>
        <v>0</v>
      </c>
      <c r="L40" s="605">
        <f>'7-11л. РАСКЛАДКА'!P492</f>
        <v>0</v>
      </c>
      <c r="M40" s="786">
        <f>'7-11л. РАСКЛАДКА'!P545</f>
        <v>0</v>
      </c>
      <c r="N40" s="790">
        <f t="shared" si="0"/>
        <v>7.5</v>
      </c>
      <c r="O40" s="3481">
        <v>0</v>
      </c>
      <c r="P40" s="3505">
        <v>7.5</v>
      </c>
      <c r="Q40" s="2249">
        <v>3</v>
      </c>
      <c r="R40" s="11"/>
      <c r="S40" s="3512"/>
      <c r="T40" s="121"/>
      <c r="U40" s="352"/>
      <c r="V40" s="101"/>
      <c r="W40" s="101"/>
      <c r="X40" s="101"/>
      <c r="Y40" s="101"/>
      <c r="Z40" s="581"/>
      <c r="AA40" s="121"/>
      <c r="AB40" s="101"/>
      <c r="AC40" s="582"/>
      <c r="AD40" s="101"/>
      <c r="AE40" s="1726"/>
    </row>
    <row r="41" spans="1:31" ht="12.75" customHeight="1">
      <c r="A41" s="434">
        <v>31</v>
      </c>
      <c r="B41" s="228" t="s">
        <v>103</v>
      </c>
      <c r="C41" s="1449">
        <v>0.5</v>
      </c>
      <c r="D41" s="159">
        <f>'7-11л. РАСКЛАДКА'!P44</f>
        <v>0.48299999999999998</v>
      </c>
      <c r="E41" s="605">
        <f>'7-11л. РАСКЛАДКА'!P102</f>
        <v>0.60160999999999998</v>
      </c>
      <c r="F41" s="605">
        <f>'7-11л. РАСКЛАДКА'!P161</f>
        <v>1.4999999999999999E-2</v>
      </c>
      <c r="G41" s="605">
        <f>'7-11л. РАСКЛАДКА'!P217</f>
        <v>8.0000000000000004E-4</v>
      </c>
      <c r="H41" s="605">
        <f>'7-11л. РАСКЛАДКА'!P274</f>
        <v>1.8993</v>
      </c>
      <c r="I41" s="605">
        <f>'7-11л. РАСКЛАДКА'!P330</f>
        <v>0</v>
      </c>
      <c r="J41" s="605">
        <f>'7-11л. РАСКЛАДКА'!P386</f>
        <v>0</v>
      </c>
      <c r="K41" s="605">
        <f>'7-11л. РАСКЛАДКА'!P439</f>
        <v>0</v>
      </c>
      <c r="L41" s="605">
        <f>'7-11л. РАСКЛАДКА'!P493</f>
        <v>2.0002900000000001</v>
      </c>
      <c r="M41" s="786">
        <f>'7-11л. РАСКЛАДКА'!P546</f>
        <v>0</v>
      </c>
      <c r="N41" s="1766">
        <f t="shared" si="0"/>
        <v>5</v>
      </c>
      <c r="O41" s="3481">
        <v>0</v>
      </c>
      <c r="P41" s="3505">
        <v>5</v>
      </c>
      <c r="Q41" s="2249">
        <v>2</v>
      </c>
      <c r="R41" s="11"/>
      <c r="S41" s="3514"/>
      <c r="T41" s="121"/>
      <c r="U41" s="352"/>
      <c r="V41" s="101"/>
      <c r="W41" s="101"/>
      <c r="X41" s="101"/>
      <c r="Y41" s="101"/>
      <c r="Z41" s="581"/>
      <c r="AA41" s="121"/>
      <c r="AB41" s="101"/>
      <c r="AC41" s="582"/>
      <c r="AD41" s="101"/>
      <c r="AE41" s="1729"/>
    </row>
    <row r="42" spans="1:31" ht="12.75" customHeight="1">
      <c r="A42" s="434">
        <v>32</v>
      </c>
      <c r="B42" s="228" t="s">
        <v>53</v>
      </c>
      <c r="C42" s="1449">
        <v>19.25</v>
      </c>
      <c r="D42" s="606">
        <f>'7-11л. МЕНЮ '!D70</f>
        <v>15.372</v>
      </c>
      <c r="E42" s="607">
        <f>'7-11л. МЕНЮ '!D124</f>
        <v>18.917900000000003</v>
      </c>
      <c r="F42" s="607">
        <f>'7-11л. МЕНЮ '!D179</f>
        <v>20.612829999999999</v>
      </c>
      <c r="G42" s="607">
        <f>'7-11л. МЕНЮ '!D235</f>
        <v>21.5594</v>
      </c>
      <c r="H42" s="607">
        <f>'7-11л. МЕНЮ '!D289</f>
        <v>18.805129999999998</v>
      </c>
      <c r="I42" s="607">
        <f>'7-11л. МЕНЮ '!D344</f>
        <v>23.608000000000001</v>
      </c>
      <c r="J42" s="607">
        <f>'7-11л. МЕНЮ '!D400</f>
        <v>20.162800000000001</v>
      </c>
      <c r="K42" s="607">
        <f>'7-11л. МЕНЮ '!D456</f>
        <v>13.703999999999999</v>
      </c>
      <c r="L42" s="607">
        <f>'7-11л. МЕНЮ '!D510</f>
        <v>17.149099999999997</v>
      </c>
      <c r="M42" s="787">
        <f>'7-11л. МЕНЮ '!D565</f>
        <v>22.608399999999996</v>
      </c>
      <c r="N42" s="790">
        <f t="shared" si="0"/>
        <v>192.49956</v>
      </c>
      <c r="O42" s="3485">
        <v>-2.286E-4</v>
      </c>
      <c r="P42" s="3505">
        <v>192.5</v>
      </c>
      <c r="Q42" s="2249">
        <v>77</v>
      </c>
      <c r="R42" s="11"/>
      <c r="S42" s="3512"/>
      <c r="T42" s="121"/>
      <c r="U42" s="352"/>
      <c r="V42" s="101"/>
      <c r="W42" s="101"/>
      <c r="X42" s="101"/>
      <c r="Y42" s="101"/>
      <c r="Z42" s="581"/>
      <c r="AA42" s="121"/>
      <c r="AB42" s="101"/>
      <c r="AC42" s="582"/>
      <c r="AD42" s="101"/>
      <c r="AE42" s="1726"/>
    </row>
    <row r="43" spans="1:31" ht="10.5" customHeight="1">
      <c r="A43" s="434">
        <v>33</v>
      </c>
      <c r="B43" s="228" t="s">
        <v>54</v>
      </c>
      <c r="C43" s="1449">
        <v>19.75</v>
      </c>
      <c r="D43" s="606">
        <f>'7-11л. МЕНЮ '!E70</f>
        <v>14.271000000000001</v>
      </c>
      <c r="E43" s="607">
        <f>'7-11л. МЕНЮ '!E124</f>
        <v>28.537099999999999</v>
      </c>
      <c r="F43" s="607">
        <f>'7-11л. МЕНЮ '!E179</f>
        <v>17.921899999999997</v>
      </c>
      <c r="G43" s="607">
        <f>'7-11л. МЕНЮ '!E235</f>
        <v>16.206399999999999</v>
      </c>
      <c r="H43" s="607">
        <f>'7-11л. МЕНЮ '!E289</f>
        <v>16.429299999999998</v>
      </c>
      <c r="I43" s="607">
        <f>'7-11л. МЕНЮ '!E344</f>
        <v>21.314</v>
      </c>
      <c r="J43" s="607">
        <f>'7-11л. МЕНЮ '!E400</f>
        <v>10.815299999999999</v>
      </c>
      <c r="K43" s="607">
        <f>'7-11л. МЕНЮ '!E456</f>
        <v>23.606999999999999</v>
      </c>
      <c r="L43" s="607">
        <f>'7-11л. МЕНЮ '!E510</f>
        <v>20.445599999999995</v>
      </c>
      <c r="M43" s="787">
        <f>'7-11л. МЕНЮ '!E565</f>
        <v>27.952000000000002</v>
      </c>
      <c r="N43" s="790">
        <f t="shared" si="0"/>
        <v>197.49959999999996</v>
      </c>
      <c r="O43" s="3485">
        <v>-2.0249999999999999E-4</v>
      </c>
      <c r="P43" s="3505">
        <v>197.5</v>
      </c>
      <c r="Q43" s="2249">
        <v>79</v>
      </c>
      <c r="R43" s="11"/>
      <c r="S43" s="3512"/>
      <c r="T43" s="121"/>
      <c r="U43" s="352"/>
      <c r="V43" s="101"/>
      <c r="W43" s="101"/>
      <c r="X43" s="101"/>
      <c r="Y43" s="101"/>
      <c r="Z43" s="581"/>
      <c r="AA43" s="121"/>
      <c r="AB43" s="101"/>
      <c r="AC43" s="582"/>
      <c r="AD43" s="101"/>
      <c r="AE43" s="1726"/>
    </row>
    <row r="44" spans="1:31" ht="11.25" customHeight="1">
      <c r="A44" s="434">
        <v>34</v>
      </c>
      <c r="B44" s="228" t="s">
        <v>55</v>
      </c>
      <c r="C44" s="1449">
        <v>83.75</v>
      </c>
      <c r="D44" s="608">
        <f>'7-11л. МЕНЮ '!F70</f>
        <v>83.090999999999994</v>
      </c>
      <c r="E44" s="607">
        <f>'7-11л. МЕНЮ '!F124</f>
        <v>80.620900000000006</v>
      </c>
      <c r="F44" s="607">
        <f>'7-11л. МЕНЮ '!F179</f>
        <v>84.987399999999994</v>
      </c>
      <c r="G44" s="607">
        <f>'7-11л. МЕНЮ '!F235</f>
        <v>80.521900000000002</v>
      </c>
      <c r="H44" s="607">
        <f>'7-11л. МЕНЮ '!F289</f>
        <v>86.436999999999998</v>
      </c>
      <c r="I44" s="607">
        <f>'7-11л. МЕНЮ '!F344</f>
        <v>69.558999999999997</v>
      </c>
      <c r="J44" s="607">
        <f>'7-11л. МЕНЮ '!F400</f>
        <v>97.693700000000007</v>
      </c>
      <c r="K44" s="607">
        <f>'7-11л. МЕНЮ '!F456</f>
        <v>89.055700000000002</v>
      </c>
      <c r="L44" s="607">
        <f>'7-11л. МЕНЮ '!F510</f>
        <v>89.356100000000012</v>
      </c>
      <c r="M44" s="787">
        <f>'7-11л. МЕНЮ '!F565</f>
        <v>76.177000000000007</v>
      </c>
      <c r="N44" s="1404">
        <f t="shared" si="0"/>
        <v>837.49970000000008</v>
      </c>
      <c r="O44" s="3486">
        <v>-3.5800000000000003E-5</v>
      </c>
      <c r="P44" s="3506">
        <v>837.5</v>
      </c>
      <c r="Q44" s="2249">
        <v>335</v>
      </c>
      <c r="R44" s="11"/>
      <c r="S44" s="3512"/>
      <c r="T44" s="121"/>
      <c r="U44" s="352"/>
      <c r="V44" s="101"/>
      <c r="W44" s="101"/>
      <c r="X44" s="101"/>
      <c r="Y44" s="101"/>
      <c r="Z44" s="581"/>
      <c r="AA44" s="121"/>
      <c r="AB44" s="101"/>
      <c r="AC44" s="582"/>
      <c r="AD44" s="101"/>
      <c r="AE44" s="1726"/>
    </row>
    <row r="45" spans="1:31" ht="12" customHeight="1" thickBot="1">
      <c r="A45" s="458">
        <v>35</v>
      </c>
      <c r="B45" s="459" t="s">
        <v>56</v>
      </c>
      <c r="C45" s="1450">
        <v>587.5</v>
      </c>
      <c r="D45" s="609">
        <f>'7-11л. МЕНЮ '!G70</f>
        <v>522.37400000000002</v>
      </c>
      <c r="E45" s="610">
        <f>'7-11л. МЕНЮ '!G124</f>
        <v>655.25310000000013</v>
      </c>
      <c r="F45" s="610">
        <f>'7-11л. МЕНЮ '!G179</f>
        <v>587.06099999999992</v>
      </c>
      <c r="G45" s="610">
        <f>'7-11л. МЕНЮ '!G235</f>
        <v>554.37090000000012</v>
      </c>
      <c r="H45" s="610">
        <f>'7-11л. МЕНЮ '!G289</f>
        <v>538.23140000000001</v>
      </c>
      <c r="I45" s="610">
        <f>'7-11л. МЕНЮ '!G344</f>
        <v>565.73400000000004</v>
      </c>
      <c r="J45" s="610">
        <f>'7-11л. МЕНЮ '!G400</f>
        <v>568.83789999999999</v>
      </c>
      <c r="K45" s="610">
        <f>'7-11л. МЕНЮ '!G456</f>
        <v>611.3343000000001</v>
      </c>
      <c r="L45" s="610">
        <f>'7-11л. МЕНЮ '!G510</f>
        <v>609.51100000000008</v>
      </c>
      <c r="M45" s="788">
        <f>'7-11л. МЕНЮ '!G565</f>
        <v>662.29259999999999</v>
      </c>
      <c r="N45" s="2181">
        <f t="shared" si="0"/>
        <v>5875.0002000000004</v>
      </c>
      <c r="O45" s="3487">
        <v>3.3999999999999997E-7</v>
      </c>
      <c r="P45" s="3511">
        <v>5875</v>
      </c>
      <c r="Q45" s="1446">
        <v>2350</v>
      </c>
      <c r="R45" s="11"/>
      <c r="S45" s="3512"/>
      <c r="T45" s="121"/>
      <c r="U45" s="352"/>
      <c r="V45" s="101"/>
      <c r="W45" s="101"/>
      <c r="X45" s="101"/>
      <c r="Y45" s="101"/>
      <c r="Z45" s="600"/>
      <c r="AA45" s="121"/>
      <c r="AB45" s="101"/>
      <c r="AC45" s="582"/>
      <c r="AD45" s="101"/>
      <c r="AE45" s="1726"/>
    </row>
    <row r="46" spans="1:31">
      <c r="A46" s="196"/>
      <c r="B46" s="101"/>
      <c r="C46" s="196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94"/>
      <c r="R46" s="101"/>
      <c r="S46" s="101"/>
      <c r="T46" s="101"/>
      <c r="U46" s="101"/>
      <c r="V46" s="101"/>
      <c r="W46" s="101"/>
      <c r="X46" s="101"/>
      <c r="Y46" s="101"/>
      <c r="Z46" s="101"/>
    </row>
    <row r="47" spans="1:31">
      <c r="A47" s="101"/>
      <c r="B47" s="121"/>
      <c r="C47" s="352"/>
      <c r="D47" s="199"/>
      <c r="E47" s="199"/>
      <c r="F47" s="199"/>
      <c r="G47" s="199"/>
      <c r="H47" s="199"/>
      <c r="I47" s="199"/>
      <c r="J47" s="199"/>
      <c r="K47" s="199"/>
      <c r="L47" s="121"/>
      <c r="M47" s="121"/>
      <c r="N47" s="93"/>
      <c r="O47" s="93"/>
      <c r="P47" s="121"/>
      <c r="Q47" s="352"/>
      <c r="R47" s="206"/>
      <c r="S47" s="352"/>
      <c r="T47" s="121"/>
      <c r="U47" s="101"/>
      <c r="V47" s="101"/>
      <c r="W47" s="101"/>
      <c r="X47" s="101"/>
      <c r="Y47" s="101"/>
      <c r="Z47" s="101"/>
      <c r="AA47" s="101"/>
    </row>
    <row r="48" spans="1:31" ht="13.5" customHeight="1">
      <c r="A48" s="101"/>
      <c r="B48" s="121"/>
      <c r="C48" s="93"/>
      <c r="D48" s="199"/>
      <c r="E48" s="199"/>
      <c r="F48" s="199"/>
      <c r="G48" s="199"/>
      <c r="H48" s="199"/>
      <c r="I48" s="199"/>
      <c r="J48" s="199"/>
      <c r="K48" s="199"/>
      <c r="L48" s="121"/>
      <c r="M48" s="121"/>
      <c r="N48" s="93"/>
      <c r="O48" s="93"/>
      <c r="P48" s="121"/>
      <c r="Q48" s="352"/>
      <c r="R48" s="206"/>
      <c r="S48" s="352"/>
      <c r="T48" s="121"/>
      <c r="U48" s="101"/>
      <c r="V48" s="101"/>
      <c r="W48" s="101"/>
      <c r="X48" s="101"/>
      <c r="Y48" s="101"/>
      <c r="Z48" s="101"/>
      <c r="AA48" s="101"/>
    </row>
    <row r="49" spans="1:27" ht="12.75" customHeight="1">
      <c r="A49" s="101"/>
      <c r="B49" s="352"/>
      <c r="C49" s="352"/>
      <c r="D49" s="199"/>
      <c r="E49" s="199"/>
      <c r="F49" s="199"/>
      <c r="G49" s="199"/>
      <c r="H49" s="101"/>
      <c r="I49" s="101"/>
      <c r="J49" s="199"/>
      <c r="K49" s="99"/>
      <c r="L49" s="121"/>
      <c r="M49" s="121"/>
      <c r="N49" s="93"/>
      <c r="O49" s="93"/>
      <c r="P49" s="352"/>
      <c r="Q49" s="352"/>
      <c r="R49" s="206"/>
      <c r="S49" s="352"/>
      <c r="T49" s="121"/>
      <c r="U49" s="101"/>
      <c r="V49" s="101"/>
      <c r="W49" s="101"/>
      <c r="X49" s="101"/>
      <c r="Y49" s="101"/>
      <c r="Z49" s="101"/>
      <c r="AA49" s="576"/>
    </row>
    <row r="50" spans="1:27" ht="12.75" customHeight="1">
      <c r="A50" s="101"/>
      <c r="B50" s="121"/>
      <c r="C50" s="121"/>
      <c r="D50" s="352"/>
      <c r="E50" s="352"/>
      <c r="F50" s="352"/>
      <c r="G50" s="352"/>
      <c r="H50" s="352"/>
      <c r="I50" s="352"/>
      <c r="J50" s="352"/>
      <c r="K50" s="352"/>
      <c r="L50" s="352"/>
      <c r="M50" s="352"/>
      <c r="N50" s="93"/>
      <c r="O50" s="93"/>
      <c r="P50" s="352"/>
      <c r="Q50" s="352"/>
      <c r="R50" s="101"/>
      <c r="S50" s="352"/>
      <c r="T50" s="121"/>
      <c r="U50" s="101"/>
      <c r="V50" s="101"/>
      <c r="W50" s="101"/>
      <c r="X50" s="101"/>
      <c r="Y50" s="327"/>
      <c r="Z50" s="101"/>
      <c r="AA50" s="576"/>
    </row>
    <row r="51" spans="1:27" ht="11.25" customHeight="1">
      <c r="A51" s="101"/>
      <c r="B51" s="352"/>
      <c r="C51" s="101"/>
      <c r="D51" s="352"/>
      <c r="E51" s="352"/>
      <c r="F51" s="352"/>
      <c r="G51" s="352"/>
      <c r="H51" s="352"/>
      <c r="I51" s="352"/>
      <c r="J51" s="352"/>
      <c r="K51" s="352"/>
      <c r="L51" s="352"/>
      <c r="M51" s="352"/>
      <c r="N51" s="93"/>
      <c r="O51" s="93"/>
      <c r="P51" s="121"/>
      <c r="Q51" s="352"/>
      <c r="R51" s="101"/>
      <c r="S51" s="352"/>
      <c r="T51" s="121"/>
      <c r="U51" s="101"/>
      <c r="V51" s="101"/>
      <c r="W51" s="101"/>
      <c r="X51" s="101"/>
      <c r="Y51" s="327"/>
      <c r="Z51" s="101"/>
      <c r="AA51" s="577"/>
    </row>
    <row r="52" spans="1:27" ht="11.25" customHeight="1">
      <c r="A52" s="101"/>
      <c r="B52" s="121"/>
      <c r="C52" s="199"/>
      <c r="D52" s="121"/>
      <c r="E52" s="121"/>
      <c r="F52" s="121"/>
      <c r="G52" s="121"/>
      <c r="H52" s="96"/>
      <c r="I52" s="121"/>
      <c r="J52" s="121"/>
      <c r="K52" s="121"/>
      <c r="L52" s="121"/>
      <c r="M52" s="96"/>
      <c r="N52" s="93"/>
      <c r="O52" s="93"/>
      <c r="P52" s="199"/>
      <c r="Q52" s="352"/>
      <c r="R52" s="121"/>
      <c r="S52" s="352"/>
      <c r="T52" s="121"/>
      <c r="U52" s="101"/>
      <c r="V52" s="266"/>
      <c r="W52" s="352"/>
      <c r="X52" s="153"/>
      <c r="Y52" s="578"/>
      <c r="Z52" s="101"/>
      <c r="AA52" s="577"/>
    </row>
    <row r="53" spans="1:27">
      <c r="A53" s="153"/>
      <c r="B53" s="121"/>
      <c r="C53" s="579"/>
      <c r="D53" s="580"/>
      <c r="E53" s="580"/>
      <c r="F53" s="580"/>
      <c r="G53" s="580"/>
      <c r="H53" s="580"/>
      <c r="I53" s="580"/>
      <c r="J53" s="580"/>
      <c r="K53" s="580"/>
      <c r="L53" s="580"/>
      <c r="M53" s="580"/>
      <c r="N53" s="579"/>
      <c r="O53" s="352"/>
      <c r="P53" s="352"/>
      <c r="Q53" s="101"/>
      <c r="R53" s="475"/>
      <c r="S53" s="101"/>
      <c r="T53" s="101"/>
      <c r="U53" s="101"/>
      <c r="V53" s="581"/>
      <c r="W53" s="121"/>
      <c r="X53" s="116"/>
      <c r="Y53" s="582"/>
      <c r="Z53" s="101"/>
      <c r="AA53" s="583"/>
    </row>
    <row r="54" spans="1:27">
      <c r="A54" s="153"/>
      <c r="B54" s="121"/>
      <c r="C54" s="579"/>
      <c r="D54" s="580"/>
      <c r="E54" s="580"/>
      <c r="F54" s="580"/>
      <c r="G54" s="580"/>
      <c r="H54" s="580"/>
      <c r="I54" s="580"/>
      <c r="J54" s="580"/>
      <c r="K54" s="580"/>
      <c r="L54" s="580"/>
      <c r="M54" s="580"/>
      <c r="N54" s="584"/>
      <c r="O54" s="585"/>
      <c r="P54" s="352"/>
      <c r="Q54" s="101"/>
      <c r="R54" s="101"/>
      <c r="S54" s="101"/>
      <c r="T54" s="101"/>
      <c r="U54" s="101"/>
      <c r="V54" s="581"/>
      <c r="W54" s="121"/>
      <c r="X54" s="116"/>
      <c r="Y54" s="582"/>
      <c r="Z54" s="101"/>
      <c r="AA54" s="583"/>
    </row>
    <row r="55" spans="1:27">
      <c r="A55" t="s">
        <v>191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352"/>
      <c r="Q55" s="101"/>
      <c r="R55" s="101"/>
      <c r="S55" s="101"/>
      <c r="T55" s="101"/>
      <c r="U55" s="101"/>
      <c r="V55" s="581"/>
      <c r="W55" s="121"/>
      <c r="X55" s="116"/>
      <c r="Y55" s="582"/>
      <c r="Z55" s="101"/>
      <c r="AA55" s="586"/>
    </row>
    <row r="56" spans="1:27">
      <c r="A56" t="s">
        <v>192</v>
      </c>
      <c r="C56" s="259"/>
      <c r="D56" s="259"/>
      <c r="E56" s="259"/>
      <c r="F56" s="259"/>
      <c r="G56" s="259"/>
      <c r="H56" s="259"/>
      <c r="I56" s="259"/>
      <c r="J56" s="259"/>
      <c r="K56" s="259"/>
      <c r="L56" s="259"/>
      <c r="M56" s="259"/>
      <c r="N56" s="259"/>
      <c r="O56" s="259"/>
      <c r="P56" s="259"/>
      <c r="Q56" s="259"/>
      <c r="R56" s="101"/>
      <c r="S56" s="101"/>
      <c r="T56" s="101"/>
      <c r="U56" s="101"/>
      <c r="V56" s="581"/>
      <c r="W56" s="121"/>
      <c r="X56" s="116"/>
      <c r="Y56" s="582"/>
      <c r="Z56" s="101"/>
      <c r="AA56" s="583"/>
    </row>
    <row r="57" spans="1:27">
      <c r="A57" t="s">
        <v>193</v>
      </c>
      <c r="N57" s="259"/>
      <c r="O57" s="259"/>
      <c r="P57" s="352"/>
      <c r="Q57" s="101"/>
      <c r="R57" s="101"/>
      <c r="S57" s="101"/>
      <c r="T57" s="101"/>
      <c r="U57" s="101"/>
      <c r="V57" s="581"/>
      <c r="W57" s="121"/>
      <c r="X57" s="116"/>
      <c r="Y57" s="582"/>
      <c r="Z57" s="101"/>
      <c r="AA57" s="588"/>
    </row>
    <row r="58" spans="1:2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259"/>
      <c r="Q58" s="259"/>
      <c r="R58" s="101"/>
      <c r="S58" s="101"/>
      <c r="T58" s="101"/>
      <c r="U58" s="101"/>
      <c r="V58" s="581"/>
      <c r="W58" s="121"/>
      <c r="X58" s="116"/>
      <c r="Y58" s="582"/>
      <c r="Z58" s="101"/>
      <c r="AA58" s="586"/>
    </row>
    <row r="59" spans="1:27">
      <c r="A59" s="1" t="s">
        <v>194</v>
      </c>
      <c r="P59" s="352"/>
      <c r="Q59" s="101"/>
      <c r="R59" s="101"/>
      <c r="S59" s="101"/>
      <c r="T59" s="101"/>
      <c r="U59" s="101"/>
      <c r="V59" s="581"/>
      <c r="W59" s="121"/>
      <c r="X59" s="116"/>
      <c r="Y59" s="582"/>
      <c r="Z59" s="101"/>
      <c r="AA59" s="588"/>
    </row>
    <row r="60" spans="1:27">
      <c r="A60" t="s">
        <v>195</v>
      </c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352"/>
      <c r="Q60" s="101"/>
      <c r="R60" s="101"/>
      <c r="S60" s="101"/>
      <c r="T60" s="101"/>
      <c r="U60" s="101"/>
      <c r="V60" s="581"/>
      <c r="W60" s="121"/>
      <c r="X60" s="116"/>
      <c r="Y60" s="582"/>
      <c r="Z60" s="101"/>
      <c r="AA60" s="583"/>
    </row>
    <row r="61" spans="1:2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259"/>
      <c r="Q61" s="259"/>
      <c r="R61" s="101"/>
      <c r="S61" s="101"/>
      <c r="T61" s="101"/>
      <c r="U61" s="101"/>
      <c r="V61" s="581"/>
      <c r="W61" s="121"/>
      <c r="X61" s="116"/>
      <c r="Y61" s="582"/>
      <c r="Z61" s="101"/>
      <c r="AA61" s="583"/>
    </row>
    <row r="62" spans="1:27">
      <c r="A62" s="153"/>
      <c r="B62" s="121"/>
      <c r="C62" s="579"/>
      <c r="D62" s="580"/>
      <c r="E62" s="580"/>
      <c r="F62" s="580"/>
      <c r="G62" s="580"/>
      <c r="H62" s="580"/>
      <c r="I62" s="580"/>
      <c r="J62" s="580"/>
      <c r="K62" s="580"/>
      <c r="L62" s="580"/>
      <c r="M62" s="580"/>
      <c r="N62" s="579"/>
      <c r="O62" s="585"/>
      <c r="P62" s="352"/>
      <c r="Q62" s="101"/>
      <c r="R62" s="101"/>
      <c r="S62" s="101"/>
      <c r="T62" s="101"/>
      <c r="U62" s="101"/>
      <c r="V62" s="581"/>
      <c r="W62" s="121"/>
      <c r="X62" s="116"/>
      <c r="Y62" s="582"/>
      <c r="Z62" s="101"/>
      <c r="AA62" s="583"/>
    </row>
    <row r="63" spans="1:27">
      <c r="A63" s="153"/>
      <c r="B63" s="121"/>
      <c r="C63" s="579"/>
      <c r="D63" s="580"/>
      <c r="E63" s="580"/>
      <c r="F63" s="580"/>
      <c r="G63" s="580"/>
      <c r="H63" s="580"/>
      <c r="I63" s="580"/>
      <c r="J63" s="580"/>
      <c r="K63" s="580"/>
      <c r="L63" s="580"/>
      <c r="M63" s="580"/>
      <c r="N63" s="579"/>
      <c r="O63" s="585"/>
      <c r="P63" s="352"/>
      <c r="Q63" s="101"/>
      <c r="R63" s="101"/>
      <c r="S63" s="101"/>
      <c r="T63" s="101"/>
      <c r="U63" s="101"/>
      <c r="V63" s="581"/>
      <c r="W63" s="121"/>
      <c r="X63" s="116"/>
      <c r="Y63" s="582"/>
      <c r="Z63" s="101"/>
      <c r="AA63" s="583"/>
    </row>
    <row r="64" spans="1:27">
      <c r="A64" s="153"/>
      <c r="B64" s="121"/>
      <c r="C64" s="579"/>
      <c r="D64" s="580"/>
      <c r="E64" s="580"/>
      <c r="F64" s="580"/>
      <c r="G64" s="580"/>
      <c r="H64" s="580"/>
      <c r="I64" s="580"/>
      <c r="J64" s="580"/>
      <c r="K64" s="580"/>
      <c r="L64" s="580"/>
      <c r="M64" s="580"/>
      <c r="N64" s="579"/>
      <c r="O64" s="585"/>
      <c r="P64" s="352"/>
      <c r="Q64" s="101"/>
      <c r="R64" s="101"/>
      <c r="S64" s="101"/>
      <c r="T64" s="101"/>
      <c r="U64" s="101"/>
      <c r="V64" s="581"/>
      <c r="W64" s="121"/>
      <c r="X64" s="116"/>
      <c r="Y64" s="582"/>
      <c r="Z64" s="101"/>
      <c r="AA64" s="583"/>
    </row>
    <row r="65" spans="1:27">
      <c r="A65" s="153"/>
      <c r="B65" s="121"/>
      <c r="C65" s="579"/>
      <c r="D65" s="580"/>
      <c r="E65" s="580"/>
      <c r="F65" s="580"/>
      <c r="G65" s="580"/>
      <c r="H65" s="580"/>
      <c r="I65" s="580"/>
      <c r="J65" s="580"/>
      <c r="K65" s="580"/>
      <c r="L65" s="580"/>
      <c r="M65" s="580"/>
      <c r="N65" s="579"/>
      <c r="O65" s="585"/>
      <c r="P65" s="352"/>
      <c r="Q65" s="101"/>
      <c r="R65" s="101"/>
      <c r="S65" s="101"/>
      <c r="T65" s="101"/>
      <c r="U65" s="101"/>
      <c r="V65" s="581"/>
      <c r="W65" s="121"/>
      <c r="X65" s="116"/>
      <c r="Y65" s="582"/>
      <c r="Z65" s="101"/>
      <c r="AA65" s="583"/>
    </row>
    <row r="66" spans="1:27">
      <c r="A66" s="153"/>
      <c r="B66" s="121"/>
      <c r="C66" s="579"/>
      <c r="D66" s="580"/>
      <c r="E66" s="580"/>
      <c r="F66" s="580"/>
      <c r="G66" s="580"/>
      <c r="H66" s="580"/>
      <c r="I66" s="580"/>
      <c r="J66" s="580"/>
      <c r="K66" s="580"/>
      <c r="L66" s="580"/>
      <c r="M66" s="580"/>
      <c r="N66" s="579"/>
      <c r="O66" s="585"/>
      <c r="P66" s="352"/>
      <c r="Q66" s="101"/>
      <c r="R66" s="101"/>
      <c r="S66" s="101"/>
      <c r="T66" s="101"/>
      <c r="U66" s="101"/>
      <c r="V66" s="581"/>
      <c r="W66" s="121"/>
      <c r="X66" s="116"/>
      <c r="Y66" s="582"/>
      <c r="Z66" s="101"/>
      <c r="AA66" s="583"/>
    </row>
    <row r="67" spans="1:27">
      <c r="A67" s="153"/>
      <c r="B67" s="121"/>
      <c r="C67" s="579"/>
      <c r="D67" s="580"/>
      <c r="E67" s="580"/>
      <c r="F67" s="580"/>
      <c r="G67" s="580"/>
      <c r="H67" s="580"/>
      <c r="I67" s="580"/>
      <c r="J67" s="580"/>
      <c r="K67" s="580"/>
      <c r="L67" s="580"/>
      <c r="M67" s="580"/>
      <c r="N67" s="579"/>
      <c r="O67" s="585"/>
      <c r="P67" s="352"/>
      <c r="Q67" s="101"/>
      <c r="R67" s="101"/>
      <c r="S67" s="101"/>
      <c r="T67" s="101"/>
      <c r="U67" s="101"/>
      <c r="V67" s="581"/>
      <c r="W67" s="121"/>
      <c r="X67" s="116"/>
      <c r="Y67" s="582"/>
      <c r="Z67" s="101"/>
      <c r="AA67" s="586"/>
    </row>
    <row r="68" spans="1:27" ht="13.5" customHeight="1">
      <c r="A68" s="153"/>
      <c r="B68" s="121"/>
      <c r="C68" s="579"/>
      <c r="D68" s="469"/>
      <c r="E68" s="590"/>
      <c r="F68" s="591"/>
      <c r="G68" s="580"/>
      <c r="H68" s="580"/>
      <c r="I68" s="580"/>
      <c r="J68" s="580"/>
      <c r="K68" s="590"/>
      <c r="L68" s="590"/>
      <c r="M68" s="580"/>
      <c r="N68" s="584"/>
      <c r="O68" s="585"/>
      <c r="P68" s="352"/>
      <c r="Q68" s="101"/>
      <c r="R68" s="101"/>
      <c r="S68" s="101"/>
      <c r="T68" s="101"/>
      <c r="U68" s="101"/>
      <c r="V68" s="581"/>
      <c r="W68" s="121"/>
      <c r="X68" s="116"/>
      <c r="Y68" s="582"/>
      <c r="Z68" s="101"/>
      <c r="AA68" s="592"/>
    </row>
    <row r="69" spans="1:27">
      <c r="A69" s="153"/>
      <c r="B69" s="121"/>
      <c r="C69" s="579"/>
      <c r="D69" s="469"/>
      <c r="E69" s="590"/>
      <c r="F69" s="591"/>
      <c r="G69" s="580"/>
      <c r="H69" s="580"/>
      <c r="I69" s="580"/>
      <c r="J69" s="580"/>
      <c r="K69" s="590"/>
      <c r="L69" s="590"/>
      <c r="M69" s="580"/>
      <c r="N69" s="579"/>
      <c r="O69" s="585"/>
      <c r="P69" s="352"/>
      <c r="Q69" s="101"/>
      <c r="R69" s="101"/>
      <c r="S69" s="101"/>
      <c r="T69" s="101"/>
      <c r="U69" s="101"/>
      <c r="V69" s="581"/>
      <c r="W69" s="121"/>
      <c r="X69" s="116"/>
      <c r="Y69" s="582"/>
      <c r="Z69" s="101"/>
      <c r="AA69" s="583"/>
    </row>
    <row r="70" spans="1:27" ht="13.5" customHeight="1">
      <c r="A70" s="153"/>
      <c r="B70" s="121"/>
      <c r="C70" s="579"/>
      <c r="D70" s="469"/>
      <c r="E70" s="590"/>
      <c r="F70" s="591"/>
      <c r="G70" s="580"/>
      <c r="H70" s="580"/>
      <c r="I70" s="580"/>
      <c r="J70" s="580"/>
      <c r="K70" s="590"/>
      <c r="L70" s="590"/>
      <c r="M70" s="580"/>
      <c r="N70" s="579"/>
      <c r="O70" s="585"/>
      <c r="P70" s="352"/>
      <c r="Q70" s="101"/>
      <c r="R70" s="101"/>
      <c r="S70" s="101"/>
      <c r="T70" s="101"/>
      <c r="U70" s="101"/>
      <c r="V70" s="581"/>
      <c r="W70" s="121"/>
      <c r="X70" s="116"/>
      <c r="Y70" s="582"/>
      <c r="Z70" s="101"/>
      <c r="AA70" s="583"/>
    </row>
    <row r="71" spans="1:27" ht="12" customHeight="1">
      <c r="A71" s="153"/>
      <c r="B71" s="121"/>
      <c r="C71" s="579"/>
      <c r="D71" s="469"/>
      <c r="E71" s="590"/>
      <c r="F71" s="591"/>
      <c r="G71" s="580"/>
      <c r="H71" s="580"/>
      <c r="I71" s="580"/>
      <c r="J71" s="580"/>
      <c r="K71" s="590"/>
      <c r="L71" s="590"/>
      <c r="M71" s="580"/>
      <c r="N71" s="579"/>
      <c r="O71" s="585"/>
      <c r="P71" s="352"/>
      <c r="Q71" s="101"/>
      <c r="R71" s="101"/>
      <c r="S71" s="101"/>
      <c r="T71" s="101"/>
      <c r="U71" s="101"/>
      <c r="V71" s="581"/>
      <c r="W71" s="121"/>
      <c r="X71" s="116"/>
      <c r="Y71" s="582"/>
      <c r="Z71" s="101"/>
      <c r="AA71" s="588"/>
    </row>
    <row r="72" spans="1:27">
      <c r="A72" s="153"/>
      <c r="B72" s="121"/>
      <c r="C72" s="579"/>
      <c r="D72" s="469"/>
      <c r="E72" s="590"/>
      <c r="F72" s="591"/>
      <c r="G72" s="580"/>
      <c r="H72" s="580"/>
      <c r="I72" s="580"/>
      <c r="J72" s="580"/>
      <c r="K72" s="590"/>
      <c r="L72" s="590"/>
      <c r="M72" s="580"/>
      <c r="N72" s="579"/>
      <c r="O72" s="585"/>
      <c r="P72" s="352"/>
      <c r="Q72" s="101"/>
      <c r="R72" s="101"/>
      <c r="S72" s="101"/>
      <c r="T72" s="101"/>
      <c r="U72" s="101"/>
      <c r="V72" s="581"/>
      <c r="W72" s="121"/>
      <c r="X72" s="116"/>
      <c r="Y72" s="582"/>
      <c r="Z72" s="101"/>
      <c r="AA72" s="583"/>
    </row>
    <row r="73" spans="1:27" ht="12.75" customHeight="1">
      <c r="A73" s="153"/>
      <c r="B73" s="121"/>
      <c r="C73" s="579"/>
      <c r="D73" s="469"/>
      <c r="E73" s="590"/>
      <c r="F73" s="591"/>
      <c r="G73" s="580"/>
      <c r="H73" s="580"/>
      <c r="I73" s="580"/>
      <c r="J73" s="580"/>
      <c r="K73" s="590"/>
      <c r="L73" s="590"/>
      <c r="M73" s="580"/>
      <c r="N73" s="579"/>
      <c r="O73" s="585"/>
      <c r="P73" s="352"/>
      <c r="Q73" s="101"/>
      <c r="R73" s="101"/>
      <c r="S73" s="101"/>
      <c r="T73" s="101"/>
      <c r="U73" s="101"/>
      <c r="V73" s="581"/>
      <c r="W73" s="121"/>
      <c r="X73" s="116"/>
      <c r="Y73" s="582"/>
      <c r="Z73" s="101"/>
      <c r="AA73" s="583"/>
    </row>
    <row r="74" spans="1:27">
      <c r="A74" s="153"/>
      <c r="B74" s="121"/>
      <c r="C74" s="579"/>
      <c r="D74" s="469"/>
      <c r="E74" s="590"/>
      <c r="F74" s="591"/>
      <c r="G74" s="580"/>
      <c r="H74" s="580"/>
      <c r="I74" s="580"/>
      <c r="J74" s="580"/>
      <c r="K74" s="590"/>
      <c r="L74" s="590"/>
      <c r="M74" s="580"/>
      <c r="N74" s="579"/>
      <c r="O74" s="585"/>
      <c r="P74" s="352"/>
      <c r="Q74" s="101"/>
      <c r="R74" s="101"/>
      <c r="S74" s="101"/>
      <c r="T74" s="101"/>
      <c r="U74" s="101"/>
      <c r="V74" s="581"/>
      <c r="W74" s="121"/>
      <c r="X74" s="116"/>
      <c r="Y74" s="582"/>
      <c r="Z74" s="101"/>
      <c r="AA74" s="583"/>
    </row>
    <row r="75" spans="1:27" ht="12.75" customHeight="1">
      <c r="A75" s="153"/>
      <c r="B75" s="121"/>
      <c r="C75" s="579"/>
      <c r="D75" s="469"/>
      <c r="E75" s="590"/>
      <c r="F75" s="591"/>
      <c r="G75" s="580"/>
      <c r="H75" s="580"/>
      <c r="I75" s="580"/>
      <c r="J75" s="580"/>
      <c r="K75" s="590"/>
      <c r="L75" s="590"/>
      <c r="M75" s="580"/>
      <c r="N75" s="579"/>
      <c r="O75" s="585"/>
      <c r="P75" s="352"/>
      <c r="Q75" s="101"/>
      <c r="R75" s="101"/>
      <c r="S75" s="101"/>
      <c r="T75" s="101"/>
      <c r="U75" s="101"/>
      <c r="V75" s="581"/>
      <c r="W75" s="121"/>
      <c r="X75" s="116"/>
      <c r="Y75" s="582"/>
      <c r="Z75" s="101"/>
      <c r="AA75" s="583"/>
    </row>
    <row r="76" spans="1:27">
      <c r="A76" s="153"/>
      <c r="B76" s="121"/>
      <c r="C76" s="579"/>
      <c r="D76" s="469"/>
      <c r="E76" s="590"/>
      <c r="F76" s="591"/>
      <c r="G76" s="580"/>
      <c r="H76" s="580"/>
      <c r="I76" s="580"/>
      <c r="J76" s="580"/>
      <c r="K76" s="590"/>
      <c r="L76" s="590"/>
      <c r="M76" s="580"/>
      <c r="N76" s="579"/>
      <c r="O76" s="585"/>
      <c r="P76" s="352"/>
      <c r="Q76" s="101"/>
      <c r="R76" s="101"/>
      <c r="S76" s="101"/>
      <c r="T76" s="101"/>
      <c r="U76" s="101"/>
      <c r="V76" s="581"/>
      <c r="W76" s="121"/>
      <c r="X76" s="116"/>
      <c r="Y76" s="582"/>
      <c r="Z76" s="101"/>
      <c r="AA76" s="583"/>
    </row>
    <row r="77" spans="1:27" ht="12.75" customHeight="1">
      <c r="A77" s="153"/>
      <c r="B77" s="121"/>
      <c r="C77" s="579"/>
      <c r="D77" s="469"/>
      <c r="E77" s="590"/>
      <c r="F77" s="591"/>
      <c r="G77" s="580"/>
      <c r="H77" s="580"/>
      <c r="I77" s="580"/>
      <c r="J77" s="580"/>
      <c r="K77" s="590"/>
      <c r="L77" s="590"/>
      <c r="M77" s="580"/>
      <c r="N77" s="579"/>
      <c r="O77" s="593"/>
      <c r="P77" s="352"/>
      <c r="Q77" s="101"/>
      <c r="R77" s="101"/>
      <c r="S77" s="101"/>
      <c r="T77" s="101"/>
      <c r="U77" s="101"/>
      <c r="V77" s="581"/>
      <c r="W77" s="121"/>
      <c r="X77" s="116"/>
      <c r="Y77" s="582"/>
      <c r="Z77" s="101"/>
      <c r="AA77" s="594"/>
    </row>
    <row r="78" spans="1:27">
      <c r="A78" s="153"/>
      <c r="B78" s="121"/>
      <c r="C78" s="579"/>
      <c r="D78" s="469"/>
      <c r="E78" s="590"/>
      <c r="F78" s="591"/>
      <c r="G78" s="580"/>
      <c r="H78" s="580"/>
      <c r="I78" s="580"/>
      <c r="J78" s="580"/>
      <c r="K78" s="590"/>
      <c r="L78" s="590"/>
      <c r="M78" s="580"/>
      <c r="N78" s="579"/>
      <c r="O78" s="585"/>
      <c r="P78" s="352"/>
      <c r="Q78" s="101"/>
      <c r="R78" s="101"/>
      <c r="S78" s="101"/>
      <c r="T78" s="101"/>
      <c r="U78" s="101"/>
      <c r="V78" s="581"/>
      <c r="W78" s="121"/>
      <c r="X78" s="116"/>
      <c r="Y78" s="582"/>
      <c r="Z78" s="101"/>
      <c r="AA78" s="583"/>
    </row>
    <row r="79" spans="1:27" ht="12.75" customHeight="1">
      <c r="A79" s="153"/>
      <c r="B79" s="121"/>
      <c r="C79" s="579"/>
      <c r="D79" s="469"/>
      <c r="E79" s="591"/>
      <c r="F79" s="591"/>
      <c r="G79" s="580"/>
      <c r="H79" s="580"/>
      <c r="I79" s="580"/>
      <c r="J79" s="580"/>
      <c r="K79" s="590"/>
      <c r="L79" s="595"/>
      <c r="M79" s="580"/>
      <c r="N79" s="579"/>
      <c r="O79" s="593"/>
      <c r="P79" s="352"/>
      <c r="Q79" s="101"/>
      <c r="R79" s="101"/>
      <c r="S79" s="101"/>
      <c r="T79" s="101"/>
      <c r="U79" s="101"/>
      <c r="V79" s="581"/>
      <c r="W79" s="121"/>
      <c r="X79" s="116"/>
      <c r="Y79" s="582"/>
      <c r="Z79" s="101"/>
      <c r="AA79" s="596"/>
    </row>
    <row r="80" spans="1:27" hidden="1">
      <c r="A80" s="153"/>
      <c r="B80" s="121"/>
      <c r="C80" s="579"/>
      <c r="D80" s="469"/>
      <c r="E80" s="590"/>
      <c r="F80" s="591"/>
      <c r="G80" s="580"/>
      <c r="H80" s="580"/>
      <c r="I80" s="580"/>
      <c r="J80" s="580"/>
      <c r="K80" s="590"/>
      <c r="L80" s="590"/>
      <c r="M80" s="580"/>
      <c r="N80" s="579"/>
      <c r="O80" s="585"/>
      <c r="P80" s="352"/>
      <c r="Q80" s="101"/>
      <c r="R80" s="101"/>
      <c r="S80" s="101"/>
      <c r="T80" s="101"/>
      <c r="U80" s="101"/>
      <c r="V80" s="581"/>
      <c r="W80" s="121"/>
      <c r="X80" s="116"/>
      <c r="Y80" s="582"/>
      <c r="Z80" s="101"/>
      <c r="AA80" s="588"/>
    </row>
    <row r="81" spans="1:27">
      <c r="A81" s="153"/>
      <c r="B81" s="96"/>
      <c r="C81" s="579"/>
      <c r="D81" s="469"/>
      <c r="E81" s="590"/>
      <c r="F81" s="591"/>
      <c r="G81" s="580"/>
      <c r="H81" s="580"/>
      <c r="I81" s="580"/>
      <c r="J81" s="580"/>
      <c r="K81" s="590"/>
      <c r="L81" s="590"/>
      <c r="M81" s="580"/>
      <c r="N81" s="579"/>
      <c r="O81" s="585"/>
      <c r="P81" s="352"/>
      <c r="Q81" s="101"/>
      <c r="R81" s="101"/>
      <c r="S81" s="101"/>
      <c r="T81" s="101"/>
      <c r="U81" s="101"/>
      <c r="V81" s="581"/>
      <c r="W81" s="121"/>
      <c r="X81" s="116"/>
      <c r="Y81" s="582"/>
      <c r="Z81" s="101"/>
      <c r="AA81" s="583"/>
    </row>
    <row r="82" spans="1:27">
      <c r="A82" s="153"/>
      <c r="B82" s="121"/>
      <c r="C82" s="579"/>
      <c r="D82" s="469"/>
      <c r="E82" s="590"/>
      <c r="F82" s="591"/>
      <c r="G82" s="580"/>
      <c r="H82" s="580"/>
      <c r="I82" s="580"/>
      <c r="J82" s="580"/>
      <c r="K82" s="590"/>
      <c r="L82" s="590"/>
      <c r="M82" s="580"/>
      <c r="N82" s="584"/>
      <c r="O82" s="593"/>
      <c r="P82" s="352"/>
      <c r="Q82" s="101"/>
      <c r="R82" s="101"/>
      <c r="S82" s="101"/>
      <c r="T82" s="101"/>
      <c r="U82" s="101"/>
      <c r="V82" s="581"/>
      <c r="W82" s="121"/>
      <c r="X82" s="116"/>
      <c r="Y82" s="582"/>
      <c r="Z82" s="101"/>
      <c r="AA82" s="594"/>
    </row>
    <row r="83" spans="1:27">
      <c r="A83" s="153"/>
      <c r="B83" s="121"/>
      <c r="C83" s="579"/>
      <c r="D83" s="469"/>
      <c r="E83" s="590"/>
      <c r="F83" s="591"/>
      <c r="G83" s="580"/>
      <c r="H83" s="580"/>
      <c r="I83" s="580"/>
      <c r="J83" s="580"/>
      <c r="K83" s="590"/>
      <c r="L83" s="590"/>
      <c r="M83" s="580"/>
      <c r="N83" s="584"/>
      <c r="O83" s="585"/>
      <c r="P83" s="352"/>
      <c r="Q83" s="101"/>
      <c r="R83" s="101"/>
      <c r="S83" s="101"/>
      <c r="T83" s="101"/>
      <c r="U83" s="101"/>
      <c r="V83" s="581"/>
      <c r="W83" s="121"/>
      <c r="X83" s="116"/>
      <c r="Y83" s="582"/>
      <c r="Z83" s="101"/>
      <c r="AA83" s="597"/>
    </row>
    <row r="84" spans="1:27">
      <c r="A84" s="153"/>
      <c r="B84" s="121"/>
      <c r="C84" s="579"/>
      <c r="D84" s="598"/>
      <c r="E84" s="150"/>
      <c r="F84" s="150"/>
      <c r="G84" s="150"/>
      <c r="H84" s="150"/>
      <c r="I84" s="150"/>
      <c r="J84" s="150"/>
      <c r="K84" s="150"/>
      <c r="L84" s="150"/>
      <c r="M84" s="150"/>
      <c r="N84" s="584"/>
      <c r="O84" s="585"/>
      <c r="P84" s="352"/>
      <c r="Q84" s="101"/>
      <c r="R84" s="101"/>
      <c r="S84" s="101"/>
      <c r="T84" s="101"/>
      <c r="U84" s="101"/>
      <c r="V84" s="581"/>
      <c r="W84" s="121"/>
      <c r="X84" s="116"/>
      <c r="Y84" s="582"/>
      <c r="Z84" s="101"/>
      <c r="AA84" s="583"/>
    </row>
    <row r="85" spans="1:27">
      <c r="A85" s="153"/>
      <c r="B85" s="121"/>
      <c r="C85" s="579"/>
      <c r="D85" s="598"/>
      <c r="E85" s="150"/>
      <c r="F85" s="150"/>
      <c r="G85" s="150"/>
      <c r="H85" s="150"/>
      <c r="I85" s="150"/>
      <c r="J85" s="150"/>
      <c r="K85" s="150"/>
      <c r="L85" s="150"/>
      <c r="M85" s="150"/>
      <c r="N85" s="584"/>
      <c r="O85" s="585"/>
      <c r="P85" s="352"/>
      <c r="Q85" s="101"/>
      <c r="R85" s="101"/>
      <c r="S85" s="101"/>
      <c r="T85" s="101"/>
      <c r="U85" s="101"/>
      <c r="V85" s="581"/>
      <c r="W85" s="121"/>
      <c r="X85" s="116"/>
      <c r="Y85" s="582"/>
      <c r="Z85" s="101"/>
      <c r="AA85" s="583"/>
    </row>
    <row r="86" spans="1:27">
      <c r="A86" s="153"/>
      <c r="B86" s="121"/>
      <c r="C86" s="579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584"/>
      <c r="O86" s="585"/>
      <c r="P86" s="352"/>
      <c r="Q86" s="101"/>
      <c r="R86" s="101"/>
      <c r="S86" s="101"/>
      <c r="T86" s="101"/>
      <c r="U86" s="101"/>
      <c r="V86" s="581"/>
      <c r="W86" s="121"/>
      <c r="X86" s="116"/>
      <c r="Y86" s="582"/>
      <c r="Z86" s="101"/>
      <c r="AA86" s="583"/>
    </row>
    <row r="87" spans="1:27">
      <c r="A87" s="153"/>
      <c r="B87" s="121"/>
      <c r="C87" s="579"/>
      <c r="D87" s="150"/>
      <c r="E87" s="150"/>
      <c r="F87" s="150"/>
      <c r="G87" s="150"/>
      <c r="H87" s="150"/>
      <c r="I87" s="150"/>
      <c r="J87" s="599"/>
      <c r="K87" s="150"/>
      <c r="L87" s="150"/>
      <c r="M87" s="150"/>
      <c r="N87" s="587"/>
      <c r="O87" s="585"/>
      <c r="P87" s="352"/>
      <c r="Q87" s="101"/>
      <c r="R87" s="101"/>
      <c r="S87" s="101"/>
      <c r="T87" s="101"/>
      <c r="U87" s="101"/>
      <c r="V87" s="600"/>
      <c r="W87" s="121"/>
      <c r="X87" s="601"/>
      <c r="Y87" s="582"/>
      <c r="Z87" s="101"/>
      <c r="AA87" s="583"/>
    </row>
    <row r="88" spans="1:27">
      <c r="A88" s="196"/>
      <c r="B88" s="101"/>
      <c r="C88" s="196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94"/>
      <c r="R88" s="101"/>
      <c r="S88" s="101"/>
      <c r="T88" s="101"/>
      <c r="U88" s="101"/>
      <c r="V88" s="101"/>
      <c r="W88" s="101"/>
      <c r="X88" s="101"/>
      <c r="Y88" s="101"/>
      <c r="Z88" s="101"/>
      <c r="AA88" s="101"/>
    </row>
    <row r="89" spans="1:27">
      <c r="A89" s="101"/>
      <c r="B89" s="121"/>
      <c r="C89" s="352"/>
      <c r="D89" s="199"/>
      <c r="E89" s="199"/>
      <c r="F89" s="199"/>
      <c r="G89" s="199"/>
      <c r="H89" s="199"/>
      <c r="I89" s="199"/>
      <c r="J89" s="199"/>
      <c r="K89" s="199"/>
      <c r="L89" s="121"/>
      <c r="M89" s="121"/>
      <c r="N89" s="93"/>
      <c r="O89" s="93"/>
      <c r="P89" s="121"/>
      <c r="Q89" s="352"/>
      <c r="R89" s="101"/>
      <c r="S89" s="352"/>
      <c r="T89" s="121"/>
      <c r="U89" s="101"/>
      <c r="V89" s="101"/>
      <c r="W89" s="101"/>
      <c r="X89" s="101"/>
      <c r="Y89" s="101"/>
      <c r="Z89" s="101"/>
      <c r="AA89" s="101"/>
    </row>
    <row r="90" spans="1:27">
      <c r="A90" s="101"/>
      <c r="B90" s="121"/>
      <c r="C90" s="93"/>
      <c r="D90" s="199"/>
      <c r="E90" s="199"/>
      <c r="F90" s="199"/>
      <c r="G90" s="199"/>
      <c r="H90" s="199"/>
      <c r="I90" s="199"/>
      <c r="J90" s="199"/>
      <c r="K90" s="199"/>
      <c r="L90" s="121"/>
      <c r="M90" s="121"/>
      <c r="N90" s="93"/>
      <c r="O90" s="93"/>
      <c r="P90" s="121"/>
      <c r="Q90" s="352"/>
      <c r="R90" s="101"/>
      <c r="S90" s="352"/>
      <c r="T90" s="121"/>
      <c r="U90" s="101"/>
      <c r="V90" s="101"/>
      <c r="W90" s="101"/>
      <c r="X90" s="101"/>
      <c r="Y90" s="101"/>
      <c r="Z90" s="101"/>
      <c r="AA90" s="101"/>
    </row>
    <row r="91" spans="1:27">
      <c r="A91" s="101"/>
      <c r="B91" s="352"/>
      <c r="C91" s="352"/>
      <c r="D91" s="199"/>
      <c r="E91" s="199"/>
      <c r="F91" s="199"/>
      <c r="G91" s="199"/>
      <c r="H91" s="101"/>
      <c r="I91" s="101"/>
      <c r="J91" s="199"/>
      <c r="K91" s="99"/>
      <c r="L91" s="121"/>
      <c r="M91" s="121"/>
      <c r="N91" s="93"/>
      <c r="O91" s="93"/>
      <c r="P91" s="352"/>
      <c r="Q91" s="352"/>
      <c r="R91" s="101"/>
      <c r="S91" s="352"/>
      <c r="T91" s="121"/>
      <c r="U91" s="101"/>
      <c r="V91" s="101"/>
      <c r="W91" s="101"/>
      <c r="X91" s="101"/>
      <c r="Y91" s="101"/>
      <c r="Z91" s="101"/>
      <c r="AA91" s="576"/>
    </row>
    <row r="92" spans="1:27">
      <c r="A92" s="101"/>
      <c r="B92" s="121"/>
      <c r="C92" s="121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93"/>
      <c r="O92" s="93"/>
      <c r="P92" s="352"/>
      <c r="Q92" s="352"/>
      <c r="R92" s="101"/>
      <c r="S92" s="352"/>
      <c r="T92" s="121"/>
      <c r="U92" s="101"/>
      <c r="V92" s="101"/>
      <c r="W92" s="101"/>
      <c r="X92" s="101"/>
      <c r="Y92" s="327"/>
      <c r="Z92" s="101"/>
      <c r="AA92" s="576"/>
    </row>
    <row r="93" spans="1:27">
      <c r="A93" s="101"/>
      <c r="B93" s="352"/>
      <c r="C93" s="101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93"/>
      <c r="O93" s="93"/>
      <c r="P93" s="121"/>
      <c r="Q93" s="352"/>
      <c r="R93" s="101"/>
      <c r="S93" s="352"/>
      <c r="T93" s="121"/>
      <c r="U93" s="101"/>
      <c r="V93" s="101"/>
      <c r="W93" s="101"/>
      <c r="X93" s="101"/>
      <c r="Y93" s="327"/>
      <c r="Z93" s="101"/>
      <c r="AA93" s="577"/>
    </row>
    <row r="94" spans="1:27">
      <c r="A94" s="101"/>
      <c r="B94" s="121"/>
      <c r="C94" s="199"/>
      <c r="D94" s="121"/>
      <c r="E94" s="121"/>
      <c r="F94" s="121"/>
      <c r="G94" s="121"/>
      <c r="H94" s="96"/>
      <c r="I94" s="121"/>
      <c r="J94" s="121"/>
      <c r="K94" s="121"/>
      <c r="L94" s="121"/>
      <c r="M94" s="96"/>
      <c r="N94" s="93"/>
      <c r="O94" s="93"/>
      <c r="P94" s="199"/>
      <c r="Q94" s="352"/>
      <c r="R94" s="121"/>
      <c r="S94" s="352"/>
      <c r="T94" s="121"/>
      <c r="U94" s="101"/>
      <c r="V94" s="266"/>
      <c r="W94" s="352"/>
      <c r="X94" s="153"/>
      <c r="Y94" s="578"/>
      <c r="Z94" s="101"/>
      <c r="AA94" s="577"/>
    </row>
    <row r="95" spans="1:27">
      <c r="A95" s="153"/>
      <c r="B95" s="121"/>
      <c r="C95" s="579"/>
      <c r="D95" s="595"/>
      <c r="E95" s="580"/>
      <c r="F95" s="580"/>
      <c r="G95" s="580"/>
      <c r="H95" s="580"/>
      <c r="I95" s="580"/>
      <c r="J95" s="580"/>
      <c r="K95" s="580"/>
      <c r="L95" s="580"/>
      <c r="M95" s="580"/>
      <c r="N95" s="579"/>
      <c r="O95" s="352"/>
      <c r="P95" s="352"/>
      <c r="Q95" s="101"/>
      <c r="R95" s="475"/>
      <c r="S95" s="101"/>
      <c r="T95" s="101"/>
      <c r="U95" s="101"/>
      <c r="V95" s="581"/>
      <c r="W95" s="121"/>
      <c r="X95" s="116"/>
      <c r="Y95" s="582"/>
      <c r="Z95" s="101"/>
      <c r="AA95" s="583"/>
    </row>
    <row r="96" spans="1:27">
      <c r="A96" s="153"/>
      <c r="B96" s="121"/>
      <c r="C96" s="579"/>
      <c r="D96" s="595"/>
      <c r="E96" s="580"/>
      <c r="F96" s="580"/>
      <c r="G96" s="580"/>
      <c r="H96" s="580"/>
      <c r="I96" s="580"/>
      <c r="J96" s="580"/>
      <c r="K96" s="580"/>
      <c r="L96" s="580"/>
      <c r="M96" s="580"/>
      <c r="N96" s="584"/>
      <c r="O96" s="585"/>
      <c r="P96" s="352"/>
      <c r="Q96" s="101"/>
      <c r="R96" s="101"/>
      <c r="S96" s="101"/>
      <c r="T96" s="101"/>
      <c r="U96" s="101"/>
      <c r="V96" s="581"/>
      <c r="W96" s="121"/>
      <c r="X96" s="116"/>
      <c r="Y96" s="582"/>
      <c r="Z96" s="101"/>
      <c r="AA96" s="583"/>
    </row>
    <row r="97" spans="1:27">
      <c r="A97" s="153"/>
      <c r="B97" s="121"/>
      <c r="C97" s="579"/>
      <c r="D97" s="595"/>
      <c r="E97" s="580"/>
      <c r="F97" s="580"/>
      <c r="G97" s="595"/>
      <c r="H97" s="580"/>
      <c r="I97" s="580"/>
      <c r="J97" s="595"/>
      <c r="K97" s="580"/>
      <c r="L97" s="580"/>
      <c r="M97" s="580"/>
      <c r="N97" s="579"/>
      <c r="O97" s="585"/>
      <c r="P97" s="352"/>
      <c r="Q97" s="101"/>
      <c r="R97" s="101"/>
      <c r="S97" s="101"/>
      <c r="T97" s="101"/>
      <c r="U97" s="101"/>
      <c r="V97" s="581"/>
      <c r="W97" s="121"/>
      <c r="X97" s="116"/>
      <c r="Y97" s="582"/>
      <c r="Z97" s="101"/>
      <c r="AA97" s="586"/>
    </row>
    <row r="98" spans="1:27">
      <c r="A98" s="153"/>
      <c r="B98" s="121"/>
      <c r="C98" s="579"/>
      <c r="D98" s="595"/>
      <c r="E98" s="580"/>
      <c r="F98" s="580"/>
      <c r="G98" s="580"/>
      <c r="H98" s="580"/>
      <c r="I98" s="580"/>
      <c r="J98" s="580"/>
      <c r="K98" s="580"/>
      <c r="L98" s="580"/>
      <c r="M98" s="595"/>
      <c r="N98" s="587"/>
      <c r="O98" s="585"/>
      <c r="P98" s="352"/>
      <c r="Q98" s="101"/>
      <c r="R98" s="101"/>
      <c r="S98" s="101"/>
      <c r="T98" s="101"/>
      <c r="U98" s="101"/>
      <c r="V98" s="581"/>
      <c r="W98" s="121"/>
      <c r="X98" s="116"/>
      <c r="Y98" s="582"/>
      <c r="Z98" s="101"/>
      <c r="AA98" s="583"/>
    </row>
    <row r="99" spans="1:27">
      <c r="A99" s="153"/>
      <c r="B99" s="121"/>
      <c r="C99" s="579"/>
      <c r="D99" s="595"/>
      <c r="E99" s="580"/>
      <c r="F99" s="580"/>
      <c r="G99" s="580"/>
      <c r="H99" s="580"/>
      <c r="I99" s="580"/>
      <c r="J99" s="580"/>
      <c r="K99" s="580"/>
      <c r="L99" s="580"/>
      <c r="M99" s="580"/>
      <c r="N99" s="579"/>
      <c r="O99" s="585"/>
      <c r="P99" s="352"/>
      <c r="Q99" s="101"/>
      <c r="R99" s="101"/>
      <c r="S99" s="101"/>
      <c r="T99" s="101"/>
      <c r="U99" s="101"/>
      <c r="V99" s="581"/>
      <c r="W99" s="121"/>
      <c r="X99" s="116"/>
      <c r="Y99" s="582"/>
      <c r="Z99" s="101"/>
      <c r="AA99" s="588"/>
    </row>
    <row r="100" spans="1:27">
      <c r="A100" s="153"/>
      <c r="B100" s="121"/>
      <c r="C100" s="579"/>
      <c r="D100" s="595"/>
      <c r="E100" s="580"/>
      <c r="F100" s="580"/>
      <c r="G100" s="580"/>
      <c r="H100" s="580"/>
      <c r="I100" s="580"/>
      <c r="J100" s="580"/>
      <c r="K100" s="580"/>
      <c r="L100" s="580"/>
      <c r="M100" s="580"/>
      <c r="N100" s="579"/>
      <c r="O100" s="585"/>
      <c r="P100" s="352"/>
      <c r="Q100" s="101"/>
      <c r="R100" s="101"/>
      <c r="S100" s="101"/>
      <c r="T100" s="101"/>
      <c r="U100" s="101"/>
      <c r="V100" s="581"/>
      <c r="W100" s="121"/>
      <c r="X100" s="116"/>
      <c r="Y100" s="582"/>
      <c r="Z100" s="101"/>
      <c r="AA100" s="586"/>
    </row>
    <row r="101" spans="1:27">
      <c r="A101" s="153"/>
      <c r="B101" s="121"/>
      <c r="C101" s="579"/>
      <c r="D101" s="595"/>
      <c r="E101" s="580"/>
      <c r="F101" s="93"/>
      <c r="G101" s="590"/>
      <c r="H101" s="595"/>
      <c r="I101" s="580"/>
      <c r="J101" s="580"/>
      <c r="K101" s="580"/>
      <c r="L101" s="580"/>
      <c r="M101" s="580"/>
      <c r="N101" s="589"/>
      <c r="O101" s="585"/>
      <c r="P101" s="352"/>
      <c r="Q101" s="101"/>
      <c r="R101" s="101"/>
      <c r="S101" s="101"/>
      <c r="T101" s="101"/>
      <c r="U101" s="101"/>
      <c r="V101" s="581"/>
      <c r="W101" s="121"/>
      <c r="X101" s="116"/>
      <c r="Y101" s="582"/>
      <c r="Z101" s="101"/>
      <c r="AA101" s="588"/>
    </row>
    <row r="102" spans="1:27">
      <c r="A102" s="153"/>
      <c r="B102" s="121"/>
      <c r="C102" s="579"/>
      <c r="D102" s="595"/>
      <c r="E102" s="580"/>
      <c r="F102" s="580"/>
      <c r="G102" s="580"/>
      <c r="H102" s="580"/>
      <c r="I102" s="580"/>
      <c r="J102" s="580"/>
      <c r="K102" s="580"/>
      <c r="L102" s="580"/>
      <c r="M102" s="580"/>
      <c r="N102" s="579"/>
      <c r="O102" s="585"/>
      <c r="P102" s="352"/>
      <c r="Q102" s="101"/>
      <c r="R102" s="101"/>
      <c r="S102" s="101"/>
      <c r="T102" s="101"/>
      <c r="U102" s="101"/>
      <c r="V102" s="581"/>
      <c r="W102" s="121"/>
      <c r="X102" s="116"/>
      <c r="Y102" s="582"/>
      <c r="Z102" s="101"/>
      <c r="AA102" s="583"/>
    </row>
    <row r="103" spans="1:27">
      <c r="A103" s="153"/>
      <c r="B103" s="121"/>
      <c r="C103" s="579"/>
      <c r="D103" s="595"/>
      <c r="E103" s="580"/>
      <c r="F103" s="580"/>
      <c r="G103" s="580"/>
      <c r="H103" s="580"/>
      <c r="I103" s="580"/>
      <c r="J103" s="580"/>
      <c r="K103" s="580"/>
      <c r="L103" s="580"/>
      <c r="M103" s="580"/>
      <c r="N103" s="579"/>
      <c r="O103" s="585"/>
      <c r="P103" s="352"/>
      <c r="Q103" s="101"/>
      <c r="R103" s="101"/>
      <c r="S103" s="101"/>
      <c r="T103" s="101"/>
      <c r="U103" s="101"/>
      <c r="V103" s="581"/>
      <c r="W103" s="121"/>
      <c r="X103" s="116"/>
      <c r="Y103" s="582"/>
      <c r="Z103" s="101"/>
      <c r="AA103" s="583"/>
    </row>
    <row r="104" spans="1:27" ht="12.75" customHeight="1">
      <c r="A104" s="153"/>
      <c r="B104" s="121"/>
      <c r="C104" s="579"/>
      <c r="D104" s="595"/>
      <c r="E104" s="580"/>
      <c r="F104" s="580"/>
      <c r="G104" s="580"/>
      <c r="H104" s="580"/>
      <c r="I104" s="580"/>
      <c r="J104" s="580"/>
      <c r="K104" s="580"/>
      <c r="L104" s="580"/>
      <c r="M104" s="580"/>
      <c r="N104" s="579"/>
      <c r="O104" s="585"/>
      <c r="P104" s="352"/>
      <c r="Q104" s="101"/>
      <c r="R104" s="101"/>
      <c r="S104" s="101"/>
      <c r="T104" s="101"/>
      <c r="U104" s="101"/>
      <c r="V104" s="581"/>
      <c r="W104" s="121"/>
      <c r="X104" s="116"/>
      <c r="Y104" s="582"/>
      <c r="Z104" s="101"/>
      <c r="AA104" s="583"/>
    </row>
    <row r="105" spans="1:27" ht="13.5" customHeight="1">
      <c r="A105" s="153"/>
      <c r="B105" s="121"/>
      <c r="C105" s="579"/>
      <c r="D105" s="595"/>
      <c r="E105" s="580"/>
      <c r="F105" s="580"/>
      <c r="G105" s="580"/>
      <c r="H105" s="580"/>
      <c r="I105" s="580"/>
      <c r="J105" s="580"/>
      <c r="K105" s="580"/>
      <c r="L105" s="580"/>
      <c r="M105" s="580"/>
      <c r="N105" s="579"/>
      <c r="O105" s="585"/>
      <c r="P105" s="352"/>
      <c r="Q105" s="101"/>
      <c r="R105" s="101"/>
      <c r="S105" s="101"/>
      <c r="T105" s="101"/>
      <c r="U105" s="101"/>
      <c r="V105" s="581"/>
      <c r="W105" s="121"/>
      <c r="X105" s="116"/>
      <c r="Y105" s="582"/>
      <c r="Z105" s="101"/>
      <c r="AA105" s="583"/>
    </row>
    <row r="106" spans="1:27" ht="12.75" customHeight="1">
      <c r="A106" s="153"/>
      <c r="B106" s="121"/>
      <c r="C106" s="579"/>
      <c r="D106" s="595"/>
      <c r="E106" s="580"/>
      <c r="F106" s="580"/>
      <c r="G106" s="580"/>
      <c r="H106" s="580"/>
      <c r="I106" s="580"/>
      <c r="J106" s="580"/>
      <c r="K106" s="580"/>
      <c r="L106" s="580"/>
      <c r="M106" s="580"/>
      <c r="N106" s="579"/>
      <c r="O106" s="585"/>
      <c r="P106" s="352"/>
      <c r="Q106" s="101"/>
      <c r="R106" s="101"/>
      <c r="S106" s="101"/>
      <c r="T106" s="101"/>
      <c r="U106" s="101"/>
      <c r="V106" s="581"/>
      <c r="W106" s="121"/>
      <c r="X106" s="116"/>
      <c r="Y106" s="582"/>
      <c r="Z106" s="101"/>
      <c r="AA106" s="583"/>
    </row>
    <row r="107" spans="1:27">
      <c r="A107" s="153"/>
      <c r="B107" s="121"/>
      <c r="C107" s="579"/>
      <c r="D107" s="595"/>
      <c r="E107" s="580"/>
      <c r="F107" s="580"/>
      <c r="G107" s="580"/>
      <c r="H107" s="580"/>
      <c r="I107" s="580"/>
      <c r="J107" s="580"/>
      <c r="K107" s="580"/>
      <c r="L107" s="580"/>
      <c r="M107" s="580"/>
      <c r="N107" s="579"/>
      <c r="O107" s="585"/>
      <c r="P107" s="352"/>
      <c r="Q107" s="101"/>
      <c r="R107" s="101"/>
      <c r="S107" s="101"/>
      <c r="T107" s="101"/>
      <c r="U107" s="101"/>
      <c r="V107" s="581"/>
      <c r="W107" s="121"/>
      <c r="X107" s="116"/>
      <c r="Y107" s="582"/>
      <c r="Z107" s="101"/>
      <c r="AA107" s="583"/>
    </row>
    <row r="108" spans="1:27">
      <c r="A108" s="153"/>
      <c r="B108" s="121"/>
      <c r="C108" s="579"/>
      <c r="D108" s="595"/>
      <c r="E108" s="580"/>
      <c r="F108" s="580"/>
      <c r="G108" s="580"/>
      <c r="H108" s="580"/>
      <c r="I108" s="580"/>
      <c r="J108" s="580"/>
      <c r="K108" s="580"/>
      <c r="L108" s="580"/>
      <c r="M108" s="580"/>
      <c r="N108" s="579"/>
      <c r="O108" s="585"/>
      <c r="P108" s="352"/>
      <c r="Q108" s="101"/>
      <c r="R108" s="101"/>
      <c r="S108" s="101"/>
      <c r="T108" s="101"/>
      <c r="U108" s="101"/>
      <c r="V108" s="581"/>
      <c r="W108" s="121"/>
      <c r="X108" s="116"/>
      <c r="Y108" s="582"/>
      <c r="Z108" s="101"/>
      <c r="AA108" s="583"/>
    </row>
    <row r="109" spans="1:27">
      <c r="A109" s="153"/>
      <c r="B109" s="121"/>
      <c r="C109" s="579"/>
      <c r="D109" s="595"/>
      <c r="E109" s="580"/>
      <c r="F109" s="580"/>
      <c r="G109" s="580"/>
      <c r="H109" s="580"/>
      <c r="I109" s="580"/>
      <c r="J109" s="580"/>
      <c r="K109" s="580"/>
      <c r="L109" s="580"/>
      <c r="M109" s="580"/>
      <c r="N109" s="579"/>
      <c r="O109" s="585"/>
      <c r="P109" s="352"/>
      <c r="Q109" s="101"/>
      <c r="R109" s="101"/>
      <c r="S109" s="101"/>
      <c r="T109" s="101"/>
      <c r="U109" s="101"/>
      <c r="V109" s="581"/>
      <c r="W109" s="121"/>
      <c r="X109" s="116"/>
      <c r="Y109" s="582"/>
      <c r="Z109" s="101"/>
      <c r="AA109" s="586"/>
    </row>
    <row r="110" spans="1:27" ht="12.75" customHeight="1">
      <c r="A110" s="153"/>
      <c r="B110" s="121"/>
      <c r="C110" s="579"/>
      <c r="D110" s="598"/>
      <c r="E110" s="590"/>
      <c r="F110" s="591"/>
      <c r="G110" s="580"/>
      <c r="H110" s="580"/>
      <c r="I110" s="580"/>
      <c r="J110" s="580"/>
      <c r="K110" s="590"/>
      <c r="L110" s="590"/>
      <c r="M110" s="580"/>
      <c r="N110" s="584"/>
      <c r="O110" s="585"/>
      <c r="P110" s="352"/>
      <c r="Q110" s="101"/>
      <c r="R110" s="101"/>
      <c r="S110" s="101"/>
      <c r="T110" s="101"/>
      <c r="U110" s="101"/>
      <c r="V110" s="581"/>
      <c r="W110" s="121"/>
      <c r="X110" s="116"/>
      <c r="Y110" s="582"/>
      <c r="Z110" s="101"/>
      <c r="AA110" s="592"/>
    </row>
    <row r="111" spans="1:27" ht="12.75" customHeight="1">
      <c r="A111" s="153"/>
      <c r="B111" s="121"/>
      <c r="C111" s="579"/>
      <c r="D111" s="598"/>
      <c r="E111" s="590"/>
      <c r="F111" s="591"/>
      <c r="G111" s="580"/>
      <c r="H111" s="580"/>
      <c r="I111" s="580"/>
      <c r="J111" s="580"/>
      <c r="K111" s="590"/>
      <c r="L111" s="590"/>
      <c r="M111" s="580"/>
      <c r="N111" s="579"/>
      <c r="O111" s="585"/>
      <c r="P111" s="352"/>
      <c r="Q111" s="101"/>
      <c r="R111" s="101"/>
      <c r="S111" s="101"/>
      <c r="T111" s="101"/>
      <c r="U111" s="101"/>
      <c r="V111" s="581"/>
      <c r="W111" s="121"/>
      <c r="X111" s="116"/>
      <c r="Y111" s="582"/>
      <c r="Z111" s="101"/>
      <c r="AA111" s="583"/>
    </row>
    <row r="112" spans="1:27" ht="11.25" customHeight="1">
      <c r="A112" s="153"/>
      <c r="B112" s="121"/>
      <c r="C112" s="579"/>
      <c r="D112" s="598"/>
      <c r="E112" s="590"/>
      <c r="F112" s="591"/>
      <c r="G112" s="580"/>
      <c r="H112" s="580"/>
      <c r="I112" s="580"/>
      <c r="J112" s="580"/>
      <c r="K112" s="590"/>
      <c r="L112" s="590"/>
      <c r="M112" s="580"/>
      <c r="N112" s="579"/>
      <c r="O112" s="585"/>
      <c r="P112" s="352"/>
      <c r="Q112" s="101"/>
      <c r="R112" s="101"/>
      <c r="S112" s="101"/>
      <c r="T112" s="101"/>
      <c r="U112" s="101"/>
      <c r="V112" s="581"/>
      <c r="W112" s="121"/>
      <c r="X112" s="116"/>
      <c r="Y112" s="582"/>
      <c r="Z112" s="101"/>
      <c r="AA112" s="583"/>
    </row>
    <row r="113" spans="1:27" ht="12.75" customHeight="1">
      <c r="A113" s="153"/>
      <c r="B113" s="121"/>
      <c r="C113" s="579"/>
      <c r="D113" s="598"/>
      <c r="E113" s="590"/>
      <c r="F113" s="591"/>
      <c r="G113" s="580"/>
      <c r="H113" s="602"/>
      <c r="I113" s="580"/>
      <c r="J113" s="602"/>
      <c r="K113" s="595"/>
      <c r="L113" s="595"/>
      <c r="M113" s="580"/>
      <c r="N113" s="579"/>
      <c r="O113" s="585"/>
      <c r="P113" s="352"/>
      <c r="Q113" s="101"/>
      <c r="R113" s="101"/>
      <c r="S113" s="101"/>
      <c r="T113" s="101"/>
      <c r="U113" s="101"/>
      <c r="V113" s="581"/>
      <c r="W113" s="121"/>
      <c r="X113" s="116"/>
      <c r="Y113" s="582"/>
      <c r="Z113" s="101"/>
      <c r="AA113" s="588"/>
    </row>
    <row r="114" spans="1:27" ht="13.5" customHeight="1">
      <c r="A114" s="153"/>
      <c r="B114" s="121"/>
      <c r="C114" s="579"/>
      <c r="D114" s="598"/>
      <c r="E114" s="595"/>
      <c r="F114" s="591"/>
      <c r="G114" s="580"/>
      <c r="H114" s="580"/>
      <c r="I114" s="580"/>
      <c r="J114" s="580"/>
      <c r="K114" s="595"/>
      <c r="L114" s="595"/>
      <c r="M114" s="580"/>
      <c r="N114" s="579"/>
      <c r="O114" s="585"/>
      <c r="P114" s="352"/>
      <c r="Q114" s="101"/>
      <c r="R114" s="101"/>
      <c r="S114" s="101"/>
      <c r="T114" s="101"/>
      <c r="U114" s="101"/>
      <c r="V114" s="581"/>
      <c r="W114" s="121"/>
      <c r="X114" s="116"/>
      <c r="Y114" s="582"/>
      <c r="Z114" s="101"/>
      <c r="AA114" s="583"/>
    </row>
    <row r="115" spans="1:27" ht="14.25" customHeight="1">
      <c r="A115" s="153"/>
      <c r="B115" s="121"/>
      <c r="C115" s="579"/>
      <c r="D115" s="598"/>
      <c r="E115" s="590"/>
      <c r="F115" s="591"/>
      <c r="G115" s="580"/>
      <c r="H115" s="580"/>
      <c r="I115" s="580"/>
      <c r="J115" s="580"/>
      <c r="K115" s="595"/>
      <c r="L115" s="590"/>
      <c r="M115" s="580"/>
      <c r="N115" s="579"/>
      <c r="O115" s="585"/>
      <c r="P115" s="352"/>
      <c r="Q115" s="101"/>
      <c r="R115" s="101"/>
      <c r="S115" s="101"/>
      <c r="T115" s="101"/>
      <c r="U115" s="101"/>
      <c r="V115" s="581"/>
      <c r="W115" s="121"/>
      <c r="X115" s="116"/>
      <c r="Y115" s="582"/>
      <c r="Z115" s="101"/>
      <c r="AA115" s="583"/>
    </row>
    <row r="116" spans="1:27">
      <c r="A116" s="153"/>
      <c r="B116" s="121"/>
      <c r="C116" s="579"/>
      <c r="D116" s="598"/>
      <c r="E116" s="595"/>
      <c r="F116" s="591"/>
      <c r="G116" s="580"/>
      <c r="H116" s="580"/>
      <c r="I116" s="580"/>
      <c r="J116" s="580"/>
      <c r="K116" s="591"/>
      <c r="L116" s="591"/>
      <c r="M116" s="93"/>
      <c r="N116" s="579"/>
      <c r="O116" s="585"/>
      <c r="P116" s="352"/>
      <c r="Q116" s="101"/>
      <c r="R116" s="101"/>
      <c r="S116" s="101"/>
      <c r="T116" s="101"/>
      <c r="U116" s="101"/>
      <c r="V116" s="581"/>
      <c r="W116" s="121"/>
      <c r="X116" s="116"/>
      <c r="Y116" s="582"/>
      <c r="Z116" s="101"/>
      <c r="AA116" s="583"/>
    </row>
    <row r="117" spans="1:27" ht="14.25" customHeight="1">
      <c r="A117" s="153"/>
      <c r="B117" s="121"/>
      <c r="C117" s="579"/>
      <c r="D117" s="598"/>
      <c r="E117" s="595"/>
      <c r="F117" s="595"/>
      <c r="G117" s="580"/>
      <c r="H117" s="580"/>
      <c r="I117" s="580"/>
      <c r="J117" s="590"/>
      <c r="K117" s="602"/>
      <c r="L117" s="595"/>
      <c r="M117" s="591"/>
      <c r="N117" s="579"/>
      <c r="O117" s="585"/>
      <c r="P117" s="352"/>
      <c r="Q117" s="101"/>
      <c r="R117" s="101"/>
      <c r="S117" s="101"/>
      <c r="T117" s="101"/>
      <c r="U117" s="101"/>
      <c r="V117" s="581"/>
      <c r="W117" s="121"/>
      <c r="X117" s="116"/>
      <c r="Y117" s="582"/>
      <c r="Z117" s="101"/>
      <c r="AA117" s="583"/>
    </row>
    <row r="118" spans="1:27">
      <c r="A118" s="153"/>
      <c r="B118" s="121"/>
      <c r="C118" s="579"/>
      <c r="D118" s="598"/>
      <c r="E118" s="590"/>
      <c r="F118" s="591"/>
      <c r="G118" s="580"/>
      <c r="H118" s="580"/>
      <c r="I118" s="580"/>
      <c r="J118" s="580"/>
      <c r="K118" s="590"/>
      <c r="L118" s="590"/>
      <c r="M118" s="580"/>
      <c r="N118" s="579"/>
      <c r="O118" s="585"/>
      <c r="P118" s="352"/>
      <c r="Q118" s="101"/>
      <c r="R118" s="101"/>
      <c r="S118" s="101"/>
      <c r="T118" s="101"/>
      <c r="U118" s="101"/>
      <c r="V118" s="581"/>
      <c r="W118" s="121"/>
      <c r="X118" s="116"/>
      <c r="Y118" s="582"/>
      <c r="Z118" s="101"/>
      <c r="AA118" s="583"/>
    </row>
    <row r="119" spans="1:27" ht="11.25" customHeight="1">
      <c r="A119" s="153"/>
      <c r="B119" s="121"/>
      <c r="C119" s="579"/>
      <c r="D119" s="598"/>
      <c r="E119" s="595"/>
      <c r="F119" s="591"/>
      <c r="G119" s="580"/>
      <c r="H119" s="580"/>
      <c r="I119" s="580"/>
      <c r="J119" s="580"/>
      <c r="K119" s="591"/>
      <c r="L119" s="591"/>
      <c r="M119" s="580"/>
      <c r="N119" s="579"/>
      <c r="O119" s="593"/>
      <c r="P119" s="352"/>
      <c r="Q119" s="101"/>
      <c r="R119" s="101"/>
      <c r="S119" s="101"/>
      <c r="T119" s="101"/>
      <c r="U119" s="101"/>
      <c r="V119" s="581"/>
      <c r="W119" s="121"/>
      <c r="X119" s="116"/>
      <c r="Y119" s="582"/>
      <c r="Z119" s="101"/>
      <c r="AA119" s="594"/>
    </row>
    <row r="120" spans="1:27">
      <c r="A120" s="153"/>
      <c r="B120" s="121"/>
      <c r="C120" s="579"/>
      <c r="D120" s="598"/>
      <c r="E120" s="590"/>
      <c r="F120" s="591"/>
      <c r="G120" s="580"/>
      <c r="H120" s="580"/>
      <c r="I120" s="580"/>
      <c r="J120" s="580"/>
      <c r="K120" s="591"/>
      <c r="L120" s="591"/>
      <c r="M120" s="580"/>
      <c r="N120" s="579"/>
      <c r="O120" s="585"/>
      <c r="P120" s="352"/>
      <c r="Q120" s="101"/>
      <c r="R120" s="101"/>
      <c r="S120" s="101"/>
      <c r="T120" s="101"/>
      <c r="U120" s="101"/>
      <c r="V120" s="581"/>
      <c r="W120" s="121"/>
      <c r="X120" s="116"/>
      <c r="Y120" s="582"/>
      <c r="Z120" s="101"/>
      <c r="AA120" s="583"/>
    </row>
    <row r="121" spans="1:27">
      <c r="A121" s="153"/>
      <c r="B121" s="121"/>
      <c r="C121" s="579"/>
      <c r="D121" s="598"/>
      <c r="E121" s="591"/>
      <c r="F121" s="595"/>
      <c r="G121" s="580"/>
      <c r="H121" s="580"/>
      <c r="I121" s="580"/>
      <c r="J121" s="580"/>
      <c r="K121" s="602"/>
      <c r="L121" s="595"/>
      <c r="M121" s="580"/>
      <c r="N121" s="579"/>
      <c r="O121" s="593"/>
      <c r="P121" s="352"/>
      <c r="Q121" s="101"/>
      <c r="R121" s="101"/>
      <c r="S121" s="101"/>
      <c r="T121" s="101"/>
      <c r="U121" s="101"/>
      <c r="V121" s="581"/>
      <c r="W121" s="121"/>
      <c r="X121" s="116"/>
      <c r="Y121" s="582"/>
      <c r="Z121" s="101"/>
      <c r="AA121" s="594"/>
    </row>
    <row r="122" spans="1:27" hidden="1">
      <c r="A122" s="153"/>
      <c r="B122" s="121"/>
      <c r="C122" s="579"/>
      <c r="D122" s="598"/>
      <c r="E122" s="595"/>
      <c r="F122" s="591"/>
      <c r="G122" s="580"/>
      <c r="H122" s="580"/>
      <c r="I122" s="580"/>
      <c r="J122" s="580"/>
      <c r="K122" s="590"/>
      <c r="L122" s="590"/>
      <c r="M122" s="580"/>
      <c r="N122" s="579"/>
      <c r="O122" s="585"/>
      <c r="P122" s="352"/>
      <c r="Q122" s="101"/>
      <c r="R122" s="101"/>
      <c r="S122" s="101"/>
      <c r="T122" s="101"/>
      <c r="U122" s="101"/>
      <c r="V122" s="581"/>
      <c r="W122" s="121"/>
      <c r="X122" s="116"/>
      <c r="Y122" s="582"/>
      <c r="Z122" s="101"/>
      <c r="AA122" s="588"/>
    </row>
    <row r="123" spans="1:27">
      <c r="A123" s="153"/>
      <c r="B123" s="96"/>
      <c r="C123" s="579"/>
      <c r="D123" s="598"/>
      <c r="E123" s="591"/>
      <c r="F123" s="591"/>
      <c r="G123" s="580"/>
      <c r="H123" s="580"/>
      <c r="I123" s="580"/>
      <c r="J123" s="580"/>
      <c r="K123" s="595"/>
      <c r="L123" s="595"/>
      <c r="M123" s="580"/>
      <c r="N123" s="579"/>
      <c r="O123" s="585"/>
      <c r="P123" s="352"/>
      <c r="Q123" s="101"/>
      <c r="R123" s="101"/>
      <c r="S123" s="101"/>
      <c r="T123" s="101"/>
      <c r="U123" s="101"/>
      <c r="V123" s="581"/>
      <c r="W123" s="121"/>
      <c r="X123" s="116"/>
      <c r="Y123" s="582"/>
      <c r="Z123" s="101"/>
      <c r="AA123" s="583"/>
    </row>
    <row r="124" spans="1:27">
      <c r="A124" s="153"/>
      <c r="B124" s="121"/>
      <c r="C124" s="579"/>
      <c r="D124" s="598"/>
      <c r="E124" s="590"/>
      <c r="F124" s="591"/>
      <c r="G124" s="602"/>
      <c r="H124" s="580"/>
      <c r="I124" s="580"/>
      <c r="J124" s="580"/>
      <c r="K124" s="590"/>
      <c r="L124" s="591"/>
      <c r="M124" s="580"/>
      <c r="N124" s="584"/>
      <c r="O124" s="593"/>
      <c r="P124" s="352"/>
      <c r="Q124" s="101"/>
      <c r="R124" s="101"/>
      <c r="S124" s="101"/>
      <c r="T124" s="101"/>
      <c r="U124" s="101"/>
      <c r="V124" s="581"/>
      <c r="W124" s="121"/>
      <c r="X124" s="116"/>
      <c r="Y124" s="582"/>
      <c r="Z124" s="101"/>
      <c r="AA124" s="594"/>
    </row>
    <row r="125" spans="1:27">
      <c r="A125" s="153"/>
      <c r="B125" s="121"/>
      <c r="C125" s="579"/>
      <c r="D125" s="598"/>
      <c r="E125" s="602"/>
      <c r="F125" s="602"/>
      <c r="G125" s="580"/>
      <c r="H125" s="580"/>
      <c r="I125" s="580"/>
      <c r="J125" s="580"/>
      <c r="K125" s="603"/>
      <c r="L125" s="602"/>
      <c r="M125" s="580"/>
      <c r="N125" s="584"/>
      <c r="O125" s="585"/>
      <c r="P125" s="352"/>
      <c r="Q125" s="101"/>
      <c r="R125" s="101"/>
      <c r="S125" s="101"/>
      <c r="T125" s="101"/>
      <c r="U125" s="101"/>
      <c r="V125" s="581"/>
      <c r="W125" s="121"/>
      <c r="X125" s="116"/>
      <c r="Y125" s="582"/>
      <c r="Z125" s="101"/>
      <c r="AA125" s="597"/>
    </row>
    <row r="126" spans="1:27">
      <c r="A126" s="153"/>
      <c r="B126" s="121"/>
      <c r="C126" s="579"/>
      <c r="D126" s="598"/>
      <c r="E126" s="150"/>
      <c r="F126" s="150"/>
      <c r="G126" s="150"/>
      <c r="H126" s="150"/>
      <c r="I126" s="150"/>
      <c r="J126" s="150"/>
      <c r="K126" s="150"/>
      <c r="L126" s="150"/>
      <c r="M126" s="150"/>
      <c r="N126" s="584"/>
      <c r="O126" s="585"/>
      <c r="P126" s="352"/>
      <c r="Q126" s="101"/>
      <c r="R126" s="101"/>
      <c r="S126" s="101"/>
      <c r="T126" s="101"/>
      <c r="U126" s="101"/>
      <c r="V126" s="581"/>
      <c r="W126" s="121"/>
      <c r="X126" s="116"/>
      <c r="Y126" s="582"/>
      <c r="Z126" s="101"/>
      <c r="AA126" s="583"/>
    </row>
    <row r="127" spans="1:27" ht="11.25" customHeight="1">
      <c r="A127" s="153"/>
      <c r="B127" s="121"/>
      <c r="C127" s="579"/>
      <c r="D127" s="598"/>
      <c r="E127" s="150"/>
      <c r="F127" s="150"/>
      <c r="G127" s="150"/>
      <c r="H127" s="150"/>
      <c r="I127" s="150"/>
      <c r="J127" s="150"/>
      <c r="K127" s="150"/>
      <c r="L127" s="150"/>
      <c r="M127" s="150"/>
      <c r="N127" s="584"/>
      <c r="O127" s="585"/>
      <c r="P127" s="352"/>
      <c r="Q127" s="101"/>
      <c r="R127" s="101"/>
      <c r="S127" s="101"/>
      <c r="T127" s="101"/>
      <c r="U127" s="101"/>
      <c r="V127" s="581"/>
      <c r="W127" s="121"/>
      <c r="X127" s="116"/>
      <c r="Y127" s="582"/>
      <c r="Z127" s="101"/>
      <c r="AA127" s="583"/>
    </row>
    <row r="128" spans="1:27" ht="12.75" customHeight="1">
      <c r="A128" s="153"/>
      <c r="B128" s="121"/>
      <c r="C128" s="579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584"/>
      <c r="O128" s="585"/>
      <c r="P128" s="352"/>
      <c r="Q128" s="101"/>
      <c r="R128" s="101"/>
      <c r="S128" s="101"/>
      <c r="T128" s="101"/>
      <c r="U128" s="101"/>
      <c r="V128" s="581"/>
      <c r="W128" s="121"/>
      <c r="X128" s="116"/>
      <c r="Y128" s="582"/>
      <c r="Z128" s="101"/>
      <c r="AA128" s="583"/>
    </row>
    <row r="129" spans="1:27" ht="11.25" customHeight="1">
      <c r="A129" s="153"/>
      <c r="B129" s="121"/>
      <c r="C129" s="579"/>
      <c r="D129" s="150"/>
      <c r="E129" s="150"/>
      <c r="F129" s="150"/>
      <c r="G129" s="150"/>
      <c r="H129" s="150"/>
      <c r="I129" s="150"/>
      <c r="J129" s="599"/>
      <c r="K129" s="150"/>
      <c r="L129" s="150"/>
      <c r="M129" s="150"/>
      <c r="N129" s="587"/>
      <c r="O129" s="585"/>
      <c r="P129" s="352"/>
      <c r="Q129" s="101"/>
      <c r="R129" s="101"/>
      <c r="S129" s="101"/>
      <c r="T129" s="101"/>
      <c r="U129" s="101"/>
      <c r="V129" s="600"/>
      <c r="W129" s="121"/>
      <c r="X129" s="601"/>
      <c r="Y129" s="582"/>
      <c r="Z129" s="101"/>
      <c r="AA129" s="583"/>
    </row>
    <row r="130" spans="1:27">
      <c r="A130" s="196"/>
      <c r="B130" s="101"/>
      <c r="C130" s="196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94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</row>
    <row r="131" spans="1:27">
      <c r="A131" s="101"/>
      <c r="B131" s="121"/>
      <c r="C131" s="352"/>
      <c r="D131" s="199"/>
      <c r="E131" s="199"/>
      <c r="F131" s="199"/>
      <c r="G131" s="199"/>
      <c r="H131" s="199"/>
      <c r="I131" s="199"/>
      <c r="J131" s="199"/>
      <c r="K131" s="199"/>
      <c r="L131" s="121"/>
      <c r="M131" s="121"/>
      <c r="N131" s="93"/>
      <c r="O131" s="93"/>
      <c r="P131" s="121"/>
      <c r="Q131" s="352"/>
      <c r="R131" s="101"/>
      <c r="S131" s="352"/>
      <c r="T131" s="121"/>
      <c r="U131" s="101"/>
      <c r="V131" s="101"/>
      <c r="W131" s="101"/>
      <c r="X131" s="101"/>
      <c r="Y131" s="101"/>
      <c r="Z131" s="101"/>
      <c r="AA131" s="101"/>
    </row>
    <row r="132" spans="1:27">
      <c r="A132" s="101"/>
      <c r="B132" s="121"/>
      <c r="C132" s="93"/>
      <c r="D132" s="574"/>
      <c r="E132" s="199"/>
      <c r="F132" s="199"/>
      <c r="G132" s="199"/>
      <c r="H132" s="199"/>
      <c r="I132" s="199"/>
      <c r="J132" s="199"/>
      <c r="K132" s="199"/>
      <c r="L132" s="121"/>
      <c r="M132" s="121"/>
      <c r="N132" s="93"/>
      <c r="O132" s="93"/>
      <c r="P132" s="121"/>
      <c r="Q132" s="352"/>
      <c r="R132" s="101"/>
      <c r="S132" s="352"/>
      <c r="T132" s="121"/>
      <c r="U132" s="101"/>
      <c r="V132" s="101"/>
      <c r="W132" s="101"/>
      <c r="X132" s="101"/>
      <c r="Y132" s="101"/>
      <c r="Z132" s="101"/>
      <c r="AA132" s="101"/>
    </row>
    <row r="133" spans="1:27">
      <c r="A133" s="101"/>
      <c r="B133" s="352"/>
      <c r="C133" s="352"/>
      <c r="D133" s="199"/>
      <c r="E133" s="199"/>
      <c r="F133" s="199"/>
      <c r="G133" s="199"/>
      <c r="H133" s="101"/>
      <c r="I133" s="101"/>
      <c r="J133" s="199"/>
      <c r="K133" s="99"/>
      <c r="L133" s="121"/>
      <c r="M133" s="121"/>
      <c r="N133" s="93"/>
      <c r="O133" s="93"/>
      <c r="P133" s="352"/>
      <c r="Q133" s="352"/>
      <c r="R133" s="101"/>
      <c r="S133" s="352"/>
      <c r="T133" s="121"/>
      <c r="U133" s="101"/>
      <c r="V133" s="101"/>
      <c r="W133" s="101"/>
      <c r="X133" s="101"/>
      <c r="Y133" s="101"/>
      <c r="Z133" s="101"/>
      <c r="AA133" s="576"/>
    </row>
    <row r="134" spans="1:27">
      <c r="A134" s="101"/>
      <c r="B134" s="121"/>
      <c r="C134" s="121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93"/>
      <c r="O134" s="93"/>
      <c r="P134" s="352"/>
      <c r="Q134" s="352"/>
      <c r="R134" s="101"/>
      <c r="S134" s="352"/>
      <c r="T134" s="121"/>
      <c r="U134" s="101"/>
      <c r="V134" s="101"/>
      <c r="W134" s="101"/>
      <c r="X134" s="101"/>
      <c r="Y134" s="327"/>
      <c r="Z134" s="101"/>
      <c r="AA134" s="576"/>
    </row>
    <row r="135" spans="1:27">
      <c r="A135" s="101"/>
      <c r="B135" s="352"/>
      <c r="C135" s="101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93"/>
      <c r="O135" s="93"/>
      <c r="P135" s="121"/>
      <c r="Q135" s="352"/>
      <c r="R135" s="101"/>
      <c r="S135" s="352"/>
      <c r="T135" s="121"/>
      <c r="U135" s="101"/>
      <c r="V135" s="101"/>
      <c r="W135" s="101"/>
      <c r="X135" s="101"/>
      <c r="Y135" s="327"/>
      <c r="Z135" s="101"/>
      <c r="AA135" s="577"/>
    </row>
    <row r="136" spans="1:27">
      <c r="A136" s="101"/>
      <c r="B136" s="121"/>
      <c r="C136" s="199"/>
      <c r="D136" s="121"/>
      <c r="E136" s="121"/>
      <c r="F136" s="121"/>
      <c r="G136" s="121"/>
      <c r="H136" s="96"/>
      <c r="I136" s="121"/>
      <c r="J136" s="121"/>
      <c r="K136" s="121"/>
      <c r="L136" s="121"/>
      <c r="M136" s="96"/>
      <c r="N136" s="93"/>
      <c r="O136" s="93"/>
      <c r="P136" s="199"/>
      <c r="Q136" s="352"/>
      <c r="R136" s="121"/>
      <c r="S136" s="352"/>
      <c r="T136" s="121"/>
      <c r="U136" s="101"/>
      <c r="V136" s="266"/>
      <c r="W136" s="352"/>
      <c r="X136" s="153"/>
      <c r="Y136" s="578"/>
      <c r="Z136" s="101"/>
      <c r="AA136" s="577"/>
    </row>
    <row r="137" spans="1:27">
      <c r="A137" s="153"/>
      <c r="B137" s="121"/>
      <c r="C137" s="579"/>
      <c r="D137" s="580"/>
      <c r="E137" s="580"/>
      <c r="F137" s="580"/>
      <c r="G137" s="580"/>
      <c r="H137" s="580"/>
      <c r="I137" s="580"/>
      <c r="J137" s="580"/>
      <c r="K137" s="580"/>
      <c r="L137" s="580"/>
      <c r="M137" s="580"/>
      <c r="N137" s="579"/>
      <c r="O137" s="352"/>
      <c r="P137" s="352"/>
      <c r="Q137" s="101"/>
      <c r="R137" s="475"/>
      <c r="S137" s="101"/>
      <c r="T137" s="101"/>
      <c r="U137" s="101"/>
      <c r="V137" s="581"/>
      <c r="W137" s="121"/>
      <c r="X137" s="116"/>
      <c r="Y137" s="582"/>
      <c r="Z137" s="101"/>
      <c r="AA137" s="583"/>
    </row>
    <row r="138" spans="1:27">
      <c r="A138" s="153"/>
      <c r="B138" s="121"/>
      <c r="C138" s="579"/>
      <c r="D138" s="580"/>
      <c r="E138" s="580"/>
      <c r="F138" s="580"/>
      <c r="G138" s="580"/>
      <c r="H138" s="580"/>
      <c r="I138" s="580"/>
      <c r="J138" s="580"/>
      <c r="K138" s="580"/>
      <c r="L138" s="580"/>
      <c r="M138" s="580"/>
      <c r="N138" s="584"/>
      <c r="O138" s="585"/>
      <c r="P138" s="352"/>
      <c r="Q138" s="101"/>
      <c r="R138" s="101"/>
      <c r="S138" s="101"/>
      <c r="T138" s="101"/>
      <c r="U138" s="101"/>
      <c r="V138" s="581"/>
      <c r="W138" s="121"/>
      <c r="X138" s="116"/>
      <c r="Y138" s="582"/>
      <c r="Z138" s="101"/>
      <c r="AA138" s="583"/>
    </row>
    <row r="139" spans="1:27">
      <c r="A139" s="153"/>
      <c r="B139" s="121"/>
      <c r="C139" s="579"/>
      <c r="D139" s="580"/>
      <c r="E139" s="580"/>
      <c r="F139" s="580"/>
      <c r="G139" s="595"/>
      <c r="H139" s="580"/>
      <c r="I139" s="580"/>
      <c r="J139" s="595"/>
      <c r="K139" s="580"/>
      <c r="L139" s="580"/>
      <c r="M139" s="580"/>
      <c r="N139" s="579"/>
      <c r="O139" s="585"/>
      <c r="P139" s="352"/>
      <c r="Q139" s="101"/>
      <c r="R139" s="101"/>
      <c r="S139" s="101"/>
      <c r="T139" s="101"/>
      <c r="U139" s="101"/>
      <c r="V139" s="581"/>
      <c r="W139" s="121"/>
      <c r="X139" s="116"/>
      <c r="Y139" s="582"/>
      <c r="Z139" s="101"/>
      <c r="AA139" s="586"/>
    </row>
    <row r="140" spans="1:27">
      <c r="A140" s="153"/>
      <c r="B140" s="121"/>
      <c r="C140" s="579"/>
      <c r="D140" s="580"/>
      <c r="E140" s="580"/>
      <c r="F140" s="580"/>
      <c r="G140" s="580"/>
      <c r="H140" s="580"/>
      <c r="I140" s="580"/>
      <c r="J140" s="580"/>
      <c r="K140" s="580"/>
      <c r="L140" s="580"/>
      <c r="M140" s="595"/>
      <c r="N140" s="587"/>
      <c r="O140" s="585"/>
      <c r="P140" s="352"/>
      <c r="Q140" s="101"/>
      <c r="R140" s="101"/>
      <c r="S140" s="101"/>
      <c r="T140" s="101"/>
      <c r="U140" s="101"/>
      <c r="V140" s="581"/>
      <c r="W140" s="121"/>
      <c r="X140" s="116"/>
      <c r="Y140" s="582"/>
      <c r="Z140" s="101"/>
      <c r="AA140" s="583"/>
    </row>
    <row r="141" spans="1:27">
      <c r="A141" s="153"/>
      <c r="B141" s="121"/>
      <c r="C141" s="579"/>
      <c r="D141" s="580"/>
      <c r="E141" s="580"/>
      <c r="F141" s="580"/>
      <c r="G141" s="580"/>
      <c r="H141" s="580"/>
      <c r="I141" s="580"/>
      <c r="J141" s="580"/>
      <c r="K141" s="580"/>
      <c r="L141" s="580"/>
      <c r="M141" s="580"/>
      <c r="N141" s="579"/>
      <c r="O141" s="585"/>
      <c r="P141" s="352"/>
      <c r="Q141" s="101"/>
      <c r="R141" s="101"/>
      <c r="S141" s="101"/>
      <c r="T141" s="101"/>
      <c r="U141" s="101"/>
      <c r="V141" s="581"/>
      <c r="W141" s="121"/>
      <c r="X141" s="116"/>
      <c r="Y141" s="582"/>
      <c r="Z141" s="101"/>
      <c r="AA141" s="588"/>
    </row>
    <row r="142" spans="1:27">
      <c r="A142" s="153"/>
      <c r="B142" s="121"/>
      <c r="C142" s="579"/>
      <c r="D142" s="580"/>
      <c r="E142" s="580"/>
      <c r="F142" s="580"/>
      <c r="G142" s="580"/>
      <c r="H142" s="580"/>
      <c r="I142" s="580"/>
      <c r="J142" s="580"/>
      <c r="K142" s="580"/>
      <c r="L142" s="580"/>
      <c r="M142" s="580"/>
      <c r="N142" s="579"/>
      <c r="O142" s="585"/>
      <c r="P142" s="352"/>
      <c r="Q142" s="101"/>
      <c r="R142" s="101"/>
      <c r="S142" s="101"/>
      <c r="T142" s="101"/>
      <c r="U142" s="101"/>
      <c r="V142" s="581"/>
      <c r="W142" s="121"/>
      <c r="X142" s="116"/>
      <c r="Y142" s="582"/>
      <c r="Z142" s="101"/>
      <c r="AA142" s="586"/>
    </row>
    <row r="143" spans="1:27">
      <c r="A143" s="153"/>
      <c r="B143" s="121"/>
      <c r="C143" s="579"/>
      <c r="D143" s="580"/>
      <c r="E143" s="580"/>
      <c r="F143" s="93"/>
      <c r="G143" s="590"/>
      <c r="H143" s="595"/>
      <c r="I143" s="580"/>
      <c r="J143" s="580"/>
      <c r="K143" s="580"/>
      <c r="L143" s="580"/>
      <c r="M143" s="580"/>
      <c r="N143" s="589"/>
      <c r="O143" s="585"/>
      <c r="P143" s="352"/>
      <c r="Q143" s="101"/>
      <c r="R143" s="101"/>
      <c r="S143" s="101"/>
      <c r="T143" s="101"/>
      <c r="U143" s="101"/>
      <c r="V143" s="581"/>
      <c r="W143" s="121"/>
      <c r="X143" s="116"/>
      <c r="Y143" s="582"/>
      <c r="Z143" s="101"/>
      <c r="AA143" s="588"/>
    </row>
    <row r="144" spans="1:27">
      <c r="A144" s="153"/>
      <c r="B144" s="121"/>
      <c r="C144" s="579"/>
      <c r="D144" s="469"/>
      <c r="E144" s="580"/>
      <c r="F144" s="580"/>
      <c r="G144" s="580"/>
      <c r="H144" s="580"/>
      <c r="I144" s="580"/>
      <c r="J144" s="580"/>
      <c r="K144" s="580"/>
      <c r="L144" s="580"/>
      <c r="M144" s="580"/>
      <c r="N144" s="579"/>
      <c r="O144" s="585"/>
      <c r="P144" s="352"/>
      <c r="Q144" s="101"/>
      <c r="R144" s="101"/>
      <c r="S144" s="101"/>
      <c r="T144" s="101"/>
      <c r="U144" s="101"/>
      <c r="V144" s="581"/>
      <c r="W144" s="121"/>
      <c r="X144" s="116"/>
      <c r="Y144" s="582"/>
      <c r="Z144" s="101"/>
      <c r="AA144" s="583"/>
    </row>
    <row r="145" spans="1:27">
      <c r="A145" s="153"/>
      <c r="B145" s="121"/>
      <c r="C145" s="579"/>
      <c r="D145" s="469"/>
      <c r="E145" s="580"/>
      <c r="F145" s="580"/>
      <c r="G145" s="580"/>
      <c r="H145" s="580"/>
      <c r="I145" s="580"/>
      <c r="J145" s="580"/>
      <c r="K145" s="580"/>
      <c r="L145" s="580"/>
      <c r="M145" s="580"/>
      <c r="N145" s="579"/>
      <c r="O145" s="585"/>
      <c r="P145" s="352"/>
      <c r="Q145" s="101"/>
      <c r="R145" s="101"/>
      <c r="S145" s="101"/>
      <c r="T145" s="101"/>
      <c r="U145" s="101"/>
      <c r="V145" s="581"/>
      <c r="W145" s="121"/>
      <c r="X145" s="116"/>
      <c r="Y145" s="582"/>
      <c r="Z145" s="101"/>
      <c r="AA145" s="583"/>
    </row>
    <row r="146" spans="1:27">
      <c r="A146" s="153"/>
      <c r="B146" s="121"/>
      <c r="C146" s="579"/>
      <c r="D146" s="469"/>
      <c r="E146" s="580"/>
      <c r="F146" s="580"/>
      <c r="G146" s="580"/>
      <c r="H146" s="580"/>
      <c r="I146" s="580"/>
      <c r="J146" s="580"/>
      <c r="K146" s="580"/>
      <c r="L146" s="580"/>
      <c r="M146" s="580"/>
      <c r="N146" s="579"/>
      <c r="O146" s="585"/>
      <c r="P146" s="352"/>
      <c r="Q146" s="101"/>
      <c r="R146" s="101"/>
      <c r="S146" s="101"/>
      <c r="T146" s="101"/>
      <c r="U146" s="101"/>
      <c r="V146" s="581"/>
      <c r="W146" s="121"/>
      <c r="X146" s="116"/>
      <c r="Y146" s="582"/>
      <c r="Z146" s="101"/>
      <c r="AA146" s="583"/>
    </row>
    <row r="147" spans="1:27">
      <c r="A147" s="153"/>
      <c r="B147" s="121"/>
      <c r="C147" s="579"/>
      <c r="D147" s="469"/>
      <c r="E147" s="580"/>
      <c r="F147" s="580"/>
      <c r="G147" s="580"/>
      <c r="H147" s="580"/>
      <c r="I147" s="580"/>
      <c r="J147" s="580"/>
      <c r="K147" s="580"/>
      <c r="L147" s="580"/>
      <c r="M147" s="580"/>
      <c r="N147" s="579"/>
      <c r="O147" s="585"/>
      <c r="P147" s="352"/>
      <c r="Q147" s="101"/>
      <c r="R147" s="101"/>
      <c r="S147" s="101"/>
      <c r="T147" s="101"/>
      <c r="U147" s="101"/>
      <c r="V147" s="581"/>
      <c r="W147" s="121"/>
      <c r="X147" s="116"/>
      <c r="Y147" s="582"/>
      <c r="Z147" s="101"/>
      <c r="AA147" s="583"/>
    </row>
    <row r="148" spans="1:27">
      <c r="A148" s="153"/>
      <c r="B148" s="121"/>
      <c r="C148" s="579"/>
      <c r="D148" s="469"/>
      <c r="E148" s="580"/>
      <c r="F148" s="580"/>
      <c r="G148" s="580"/>
      <c r="H148" s="580"/>
      <c r="I148" s="580"/>
      <c r="J148" s="580"/>
      <c r="K148" s="580"/>
      <c r="L148" s="580"/>
      <c r="M148" s="580"/>
      <c r="N148" s="579"/>
      <c r="O148" s="585"/>
      <c r="P148" s="352"/>
      <c r="Q148" s="101"/>
      <c r="R148" s="101"/>
      <c r="S148" s="101"/>
      <c r="T148" s="101"/>
      <c r="U148" s="101"/>
      <c r="V148" s="581"/>
      <c r="W148" s="121"/>
      <c r="X148" s="116"/>
      <c r="Y148" s="582"/>
      <c r="Z148" s="101"/>
      <c r="AA148" s="583"/>
    </row>
    <row r="149" spans="1:27">
      <c r="A149" s="153"/>
      <c r="B149" s="121"/>
      <c r="C149" s="579"/>
      <c r="D149" s="469"/>
      <c r="E149" s="580"/>
      <c r="F149" s="580"/>
      <c r="G149" s="580"/>
      <c r="H149" s="580"/>
      <c r="I149" s="580"/>
      <c r="J149" s="580"/>
      <c r="K149" s="580"/>
      <c r="L149" s="580"/>
      <c r="M149" s="580"/>
      <c r="N149" s="579"/>
      <c r="O149" s="585"/>
      <c r="P149" s="352"/>
      <c r="Q149" s="101"/>
      <c r="R149" s="101"/>
      <c r="S149" s="101"/>
      <c r="T149" s="101"/>
      <c r="U149" s="101"/>
      <c r="V149" s="581"/>
      <c r="W149" s="121"/>
      <c r="X149" s="116"/>
      <c r="Y149" s="582"/>
      <c r="Z149" s="101"/>
      <c r="AA149" s="583"/>
    </row>
    <row r="150" spans="1:27" ht="13.5" customHeight="1">
      <c r="A150" s="153"/>
      <c r="B150" s="121"/>
      <c r="C150" s="579"/>
      <c r="D150" s="469"/>
      <c r="E150" s="580"/>
      <c r="F150" s="580"/>
      <c r="G150" s="580"/>
      <c r="H150" s="580"/>
      <c r="I150" s="580"/>
      <c r="J150" s="580"/>
      <c r="K150" s="580"/>
      <c r="L150" s="580"/>
      <c r="M150" s="580"/>
      <c r="N150" s="579"/>
      <c r="O150" s="585"/>
      <c r="P150" s="352"/>
      <c r="Q150" s="101"/>
      <c r="R150" s="101"/>
      <c r="S150" s="101"/>
      <c r="T150" s="101"/>
      <c r="U150" s="101"/>
      <c r="V150" s="581"/>
      <c r="W150" s="121"/>
      <c r="X150" s="116"/>
      <c r="Y150" s="582"/>
      <c r="Z150" s="101"/>
      <c r="AA150" s="583"/>
    </row>
    <row r="151" spans="1:27">
      <c r="A151" s="153"/>
      <c r="B151" s="121"/>
      <c r="C151" s="579"/>
      <c r="D151" s="469"/>
      <c r="E151" s="580"/>
      <c r="F151" s="580"/>
      <c r="G151" s="580"/>
      <c r="H151" s="580"/>
      <c r="I151" s="580"/>
      <c r="J151" s="580"/>
      <c r="K151" s="580"/>
      <c r="L151" s="580"/>
      <c r="M151" s="580"/>
      <c r="N151" s="579"/>
      <c r="O151" s="585"/>
      <c r="P151" s="352"/>
      <c r="Q151" s="101"/>
      <c r="R151" s="101"/>
      <c r="S151" s="101"/>
      <c r="T151" s="101"/>
      <c r="U151" s="101"/>
      <c r="V151" s="581"/>
      <c r="W151" s="121"/>
      <c r="X151" s="116"/>
      <c r="Y151" s="582"/>
      <c r="Z151" s="101"/>
      <c r="AA151" s="586"/>
    </row>
    <row r="152" spans="1:27" ht="12.75" customHeight="1">
      <c r="A152" s="153"/>
      <c r="B152" s="121"/>
      <c r="C152" s="579"/>
      <c r="D152" s="469"/>
      <c r="E152" s="590"/>
      <c r="F152" s="591"/>
      <c r="G152" s="580"/>
      <c r="H152" s="580"/>
      <c r="I152" s="580"/>
      <c r="J152" s="580"/>
      <c r="K152" s="590"/>
      <c r="L152" s="590"/>
      <c r="M152" s="580"/>
      <c r="N152" s="584"/>
      <c r="O152" s="585"/>
      <c r="P152" s="352"/>
      <c r="Q152" s="101"/>
      <c r="R152" s="101"/>
      <c r="S152" s="101"/>
      <c r="T152" s="101"/>
      <c r="U152" s="101"/>
      <c r="V152" s="581"/>
      <c r="W152" s="121"/>
      <c r="X152" s="116"/>
      <c r="Y152" s="582"/>
      <c r="Z152" s="101"/>
      <c r="AA152" s="592"/>
    </row>
    <row r="153" spans="1:27">
      <c r="A153" s="153"/>
      <c r="B153" s="121"/>
      <c r="C153" s="579"/>
      <c r="D153" s="469"/>
      <c r="E153" s="590"/>
      <c r="F153" s="591"/>
      <c r="G153" s="580"/>
      <c r="H153" s="580"/>
      <c r="I153" s="580"/>
      <c r="J153" s="580"/>
      <c r="K153" s="590"/>
      <c r="L153" s="590"/>
      <c r="M153" s="580"/>
      <c r="N153" s="579"/>
      <c r="O153" s="585"/>
      <c r="P153" s="352"/>
      <c r="Q153" s="101"/>
      <c r="R153" s="101"/>
      <c r="S153" s="101"/>
      <c r="T153" s="101"/>
      <c r="U153" s="101"/>
      <c r="V153" s="581"/>
      <c r="W153" s="121"/>
      <c r="X153" s="116"/>
      <c r="Y153" s="582"/>
      <c r="Z153" s="101"/>
      <c r="AA153" s="583"/>
    </row>
    <row r="154" spans="1:27" ht="12.75" customHeight="1">
      <c r="A154" s="153"/>
      <c r="B154" s="121"/>
      <c r="C154" s="579"/>
      <c r="D154" s="469"/>
      <c r="E154" s="590"/>
      <c r="F154" s="591"/>
      <c r="G154" s="580"/>
      <c r="H154" s="580"/>
      <c r="I154" s="580"/>
      <c r="J154" s="580"/>
      <c r="K154" s="590"/>
      <c r="L154" s="590"/>
      <c r="M154" s="580"/>
      <c r="N154" s="579"/>
      <c r="O154" s="585"/>
      <c r="P154" s="352"/>
      <c r="Q154" s="101"/>
      <c r="R154" s="101"/>
      <c r="S154" s="101"/>
      <c r="T154" s="101"/>
      <c r="U154" s="101"/>
      <c r="V154" s="581"/>
      <c r="W154" s="121"/>
      <c r="X154" s="116"/>
      <c r="Y154" s="582"/>
      <c r="Z154" s="101"/>
      <c r="AA154" s="583"/>
    </row>
    <row r="155" spans="1:27">
      <c r="A155" s="153"/>
      <c r="B155" s="121"/>
      <c r="C155" s="579"/>
      <c r="D155" s="604"/>
      <c r="E155" s="590"/>
      <c r="F155" s="591"/>
      <c r="G155" s="580"/>
      <c r="H155" s="602"/>
      <c r="I155" s="580"/>
      <c r="J155" s="602"/>
      <c r="K155" s="595"/>
      <c r="L155" s="595"/>
      <c r="M155" s="580"/>
      <c r="N155" s="579"/>
      <c r="O155" s="585"/>
      <c r="P155" s="352"/>
      <c r="Q155" s="101"/>
      <c r="R155" s="101"/>
      <c r="S155" s="101"/>
      <c r="T155" s="101"/>
      <c r="U155" s="101"/>
      <c r="V155" s="581"/>
      <c r="W155" s="121"/>
      <c r="X155" s="116"/>
      <c r="Y155" s="582"/>
      <c r="Z155" s="101"/>
      <c r="AA155" s="588"/>
    </row>
    <row r="156" spans="1:27">
      <c r="A156" s="153"/>
      <c r="B156" s="121"/>
      <c r="C156" s="579"/>
      <c r="D156" s="469"/>
      <c r="E156" s="595"/>
      <c r="F156" s="591"/>
      <c r="G156" s="580"/>
      <c r="H156" s="580"/>
      <c r="I156" s="580"/>
      <c r="J156" s="580"/>
      <c r="K156" s="595"/>
      <c r="L156" s="595"/>
      <c r="M156" s="580"/>
      <c r="N156" s="579"/>
      <c r="O156" s="585"/>
      <c r="P156" s="352"/>
      <c r="Q156" s="101"/>
      <c r="R156" s="101"/>
      <c r="S156" s="101"/>
      <c r="T156" s="101"/>
      <c r="U156" s="101"/>
      <c r="V156" s="581"/>
      <c r="W156" s="121"/>
      <c r="X156" s="116"/>
      <c r="Y156" s="582"/>
      <c r="Z156" s="101"/>
      <c r="AA156" s="583"/>
    </row>
    <row r="157" spans="1:27">
      <c r="A157" s="153"/>
      <c r="B157" s="121"/>
      <c r="C157" s="579"/>
      <c r="D157" s="469"/>
      <c r="E157" s="590"/>
      <c r="F157" s="591"/>
      <c r="G157" s="580"/>
      <c r="H157" s="580"/>
      <c r="I157" s="580"/>
      <c r="J157" s="580"/>
      <c r="K157" s="595"/>
      <c r="L157" s="590"/>
      <c r="M157" s="580"/>
      <c r="N157" s="579"/>
      <c r="O157" s="585"/>
      <c r="P157" s="352"/>
      <c r="Q157" s="101"/>
      <c r="R157" s="101"/>
      <c r="S157" s="101"/>
      <c r="T157" s="101"/>
      <c r="U157" s="101"/>
      <c r="V157" s="581"/>
      <c r="W157" s="121"/>
      <c r="X157" s="116"/>
      <c r="Y157" s="582"/>
      <c r="Z157" s="101"/>
      <c r="AA157" s="583"/>
    </row>
    <row r="158" spans="1:27">
      <c r="A158" s="153"/>
      <c r="B158" s="121"/>
      <c r="C158" s="579"/>
      <c r="D158" s="469"/>
      <c r="E158" s="595"/>
      <c r="F158" s="591"/>
      <c r="G158" s="580"/>
      <c r="H158" s="580"/>
      <c r="I158" s="580"/>
      <c r="J158" s="580"/>
      <c r="K158" s="591"/>
      <c r="L158" s="591"/>
      <c r="M158" s="93"/>
      <c r="N158" s="579"/>
      <c r="O158" s="585"/>
      <c r="P158" s="352"/>
      <c r="Q158" s="101"/>
      <c r="R158" s="101"/>
      <c r="S158" s="101"/>
      <c r="T158" s="101"/>
      <c r="U158" s="101"/>
      <c r="V158" s="581"/>
      <c r="W158" s="121"/>
      <c r="X158" s="116"/>
      <c r="Y158" s="582"/>
      <c r="Z158" s="101"/>
      <c r="AA158" s="583"/>
    </row>
    <row r="159" spans="1:27">
      <c r="A159" s="153"/>
      <c r="B159" s="121"/>
      <c r="C159" s="579"/>
      <c r="D159" s="469"/>
      <c r="E159" s="595"/>
      <c r="F159" s="595"/>
      <c r="G159" s="580"/>
      <c r="H159" s="580"/>
      <c r="I159" s="580"/>
      <c r="J159" s="590"/>
      <c r="K159" s="602"/>
      <c r="L159" s="595"/>
      <c r="M159" s="591"/>
      <c r="N159" s="579"/>
      <c r="O159" s="585"/>
      <c r="P159" s="352"/>
      <c r="Q159" s="101"/>
      <c r="R159" s="101"/>
      <c r="S159" s="101"/>
      <c r="T159" s="101"/>
      <c r="U159" s="101"/>
      <c r="V159" s="581"/>
      <c r="W159" s="121"/>
      <c r="X159" s="116"/>
      <c r="Y159" s="582"/>
      <c r="Z159" s="101"/>
      <c r="AA159" s="583"/>
    </row>
    <row r="160" spans="1:27" ht="10.5" customHeight="1">
      <c r="A160" s="153"/>
      <c r="B160" s="121"/>
      <c r="C160" s="579"/>
      <c r="D160" s="469"/>
      <c r="E160" s="590"/>
      <c r="F160" s="591"/>
      <c r="G160" s="580"/>
      <c r="H160" s="580"/>
      <c r="I160" s="580"/>
      <c r="J160" s="580"/>
      <c r="K160" s="590"/>
      <c r="L160" s="590"/>
      <c r="M160" s="580"/>
      <c r="N160" s="579"/>
      <c r="O160" s="585"/>
      <c r="P160" s="352"/>
      <c r="Q160" s="101"/>
      <c r="R160" s="101"/>
      <c r="S160" s="101"/>
      <c r="T160" s="101"/>
      <c r="U160" s="101"/>
      <c r="V160" s="581"/>
      <c r="W160" s="121"/>
      <c r="X160" s="116"/>
      <c r="Y160" s="582"/>
      <c r="Z160" s="101"/>
      <c r="AA160" s="583"/>
    </row>
    <row r="161" spans="1:27" ht="12.75" customHeight="1">
      <c r="A161" s="153"/>
      <c r="B161" s="121"/>
      <c r="C161" s="579"/>
      <c r="D161" s="469"/>
      <c r="E161" s="595"/>
      <c r="F161" s="591"/>
      <c r="G161" s="580"/>
      <c r="H161" s="580"/>
      <c r="I161" s="580"/>
      <c r="J161" s="580"/>
      <c r="K161" s="591"/>
      <c r="L161" s="591"/>
      <c r="M161" s="580"/>
      <c r="N161" s="579"/>
      <c r="O161" s="593"/>
      <c r="P161" s="352"/>
      <c r="Q161" s="101"/>
      <c r="R161" s="101"/>
      <c r="S161" s="101"/>
      <c r="T161" s="101"/>
      <c r="U161" s="101"/>
      <c r="V161" s="581"/>
      <c r="W161" s="121"/>
      <c r="X161" s="116"/>
      <c r="Y161" s="582"/>
      <c r="Z161" s="101"/>
      <c r="AA161" s="594"/>
    </row>
    <row r="162" spans="1:27">
      <c r="A162" s="153"/>
      <c r="B162" s="121"/>
      <c r="C162" s="579"/>
      <c r="D162" s="469"/>
      <c r="E162" s="590"/>
      <c r="F162" s="591"/>
      <c r="G162" s="580"/>
      <c r="H162" s="580"/>
      <c r="I162" s="580"/>
      <c r="J162" s="580"/>
      <c r="K162" s="591"/>
      <c r="L162" s="591"/>
      <c r="M162" s="580"/>
      <c r="N162" s="579"/>
      <c r="O162" s="585"/>
      <c r="P162" s="352"/>
      <c r="Q162" s="101"/>
      <c r="R162" s="101"/>
      <c r="S162" s="101"/>
      <c r="T162" s="101"/>
      <c r="U162" s="101"/>
      <c r="V162" s="581"/>
      <c r="W162" s="121"/>
      <c r="X162" s="116"/>
      <c r="Y162" s="582"/>
      <c r="Z162" s="101"/>
      <c r="AA162" s="583"/>
    </row>
    <row r="163" spans="1:27" ht="12.75" customHeight="1">
      <c r="A163" s="153"/>
      <c r="B163" s="121"/>
      <c r="C163" s="579"/>
      <c r="D163" s="469"/>
      <c r="E163" s="591"/>
      <c r="F163" s="595"/>
      <c r="G163" s="580"/>
      <c r="H163" s="580"/>
      <c r="I163" s="580"/>
      <c r="J163" s="580"/>
      <c r="K163" s="602"/>
      <c r="L163" s="595"/>
      <c r="M163" s="580"/>
      <c r="N163" s="579"/>
      <c r="O163" s="593"/>
      <c r="P163" s="352"/>
      <c r="Q163" s="101"/>
      <c r="R163" s="101"/>
      <c r="S163" s="101"/>
      <c r="T163" s="101"/>
      <c r="U163" s="101"/>
      <c r="V163" s="581"/>
      <c r="W163" s="121"/>
      <c r="X163" s="116"/>
      <c r="Y163" s="582"/>
      <c r="Z163" s="101"/>
      <c r="AA163" s="594"/>
    </row>
    <row r="164" spans="1:27" hidden="1">
      <c r="A164" s="153"/>
      <c r="B164" s="121"/>
      <c r="C164" s="579"/>
      <c r="D164" s="469"/>
      <c r="E164" s="595"/>
      <c r="F164" s="591"/>
      <c r="G164" s="580"/>
      <c r="H164" s="580"/>
      <c r="I164" s="580"/>
      <c r="J164" s="580"/>
      <c r="K164" s="590"/>
      <c r="L164" s="590"/>
      <c r="M164" s="580"/>
      <c r="N164" s="579"/>
      <c r="O164" s="585"/>
      <c r="P164" s="352"/>
      <c r="Q164" s="101"/>
      <c r="R164" s="101"/>
      <c r="S164" s="101"/>
      <c r="T164" s="101"/>
      <c r="U164" s="101"/>
      <c r="V164" s="581"/>
      <c r="W164" s="121"/>
      <c r="X164" s="116"/>
      <c r="Y164" s="582"/>
      <c r="Z164" s="101"/>
      <c r="AA164" s="588"/>
    </row>
    <row r="165" spans="1:27" ht="13.5" customHeight="1">
      <c r="A165" s="153"/>
      <c r="B165" s="96"/>
      <c r="C165" s="579"/>
      <c r="D165" s="469"/>
      <c r="E165" s="591"/>
      <c r="F165" s="591"/>
      <c r="G165" s="580"/>
      <c r="H165" s="580"/>
      <c r="I165" s="580"/>
      <c r="J165" s="580"/>
      <c r="K165" s="595"/>
      <c r="L165" s="595"/>
      <c r="M165" s="580"/>
      <c r="N165" s="579"/>
      <c r="O165" s="585"/>
      <c r="P165" s="352"/>
      <c r="Q165" s="101"/>
      <c r="R165" s="101"/>
      <c r="S165" s="101"/>
      <c r="T165" s="101"/>
      <c r="U165" s="101"/>
      <c r="V165" s="581"/>
      <c r="W165" s="121"/>
      <c r="X165" s="116"/>
      <c r="Y165" s="582"/>
      <c r="Z165" s="101"/>
      <c r="AA165" s="583"/>
    </row>
    <row r="166" spans="1:27" ht="12.75" customHeight="1">
      <c r="A166" s="153"/>
      <c r="B166" s="121"/>
      <c r="C166" s="579"/>
      <c r="D166" s="469"/>
      <c r="E166" s="590"/>
      <c r="F166" s="591"/>
      <c r="G166" s="602"/>
      <c r="H166" s="580"/>
      <c r="I166" s="580"/>
      <c r="J166" s="580"/>
      <c r="K166" s="590"/>
      <c r="L166" s="591"/>
      <c r="M166" s="580"/>
      <c r="N166" s="584"/>
      <c r="O166" s="593"/>
      <c r="P166" s="352"/>
      <c r="Q166" s="101"/>
      <c r="R166" s="101"/>
      <c r="S166" s="101"/>
      <c r="T166" s="101"/>
      <c r="U166" s="101"/>
      <c r="V166" s="581"/>
      <c r="W166" s="121"/>
      <c r="X166" s="116"/>
      <c r="Y166" s="582"/>
      <c r="Z166" s="101"/>
      <c r="AA166" s="594"/>
    </row>
    <row r="167" spans="1:27" ht="12.75" customHeight="1">
      <c r="A167" s="153"/>
      <c r="B167" s="121"/>
      <c r="C167" s="579"/>
      <c r="D167" s="469"/>
      <c r="E167" s="602"/>
      <c r="F167" s="602"/>
      <c r="G167" s="580"/>
      <c r="H167" s="580"/>
      <c r="I167" s="580"/>
      <c r="J167" s="580"/>
      <c r="K167" s="603"/>
      <c r="L167" s="602"/>
      <c r="M167" s="580"/>
      <c r="N167" s="584"/>
      <c r="O167" s="585"/>
      <c r="P167" s="352"/>
      <c r="Q167" s="101"/>
      <c r="R167" s="101"/>
      <c r="S167" s="101"/>
      <c r="T167" s="101"/>
      <c r="U167" s="101"/>
      <c r="V167" s="581"/>
      <c r="W167" s="121"/>
      <c r="X167" s="116"/>
      <c r="Y167" s="582"/>
      <c r="Z167" s="101"/>
      <c r="AA167" s="597"/>
    </row>
    <row r="168" spans="1:27" ht="12.75" customHeight="1">
      <c r="A168" s="153"/>
      <c r="B168" s="121"/>
      <c r="C168" s="579"/>
      <c r="D168" s="598"/>
      <c r="E168" s="150"/>
      <c r="F168" s="150"/>
      <c r="G168" s="150"/>
      <c r="H168" s="150"/>
      <c r="I168" s="150"/>
      <c r="J168" s="150"/>
      <c r="K168" s="150"/>
      <c r="L168" s="150"/>
      <c r="M168" s="150"/>
      <c r="N168" s="584"/>
      <c r="O168" s="585"/>
      <c r="P168" s="352"/>
      <c r="Q168" s="101"/>
      <c r="R168" s="101"/>
      <c r="S168" s="101"/>
      <c r="T168" s="101"/>
      <c r="U168" s="101"/>
      <c r="V168" s="581"/>
      <c r="W168" s="121"/>
      <c r="X168" s="116"/>
      <c r="Y168" s="582"/>
      <c r="Z168" s="101"/>
      <c r="AA168" s="583"/>
    </row>
    <row r="169" spans="1:27" ht="12.75" customHeight="1">
      <c r="A169" s="153"/>
      <c r="B169" s="121"/>
      <c r="C169" s="579"/>
      <c r="D169" s="598"/>
      <c r="E169" s="150"/>
      <c r="F169" s="150"/>
      <c r="G169" s="150"/>
      <c r="H169" s="150"/>
      <c r="I169" s="150"/>
      <c r="J169" s="150"/>
      <c r="K169" s="150"/>
      <c r="L169" s="150"/>
      <c r="M169" s="150"/>
      <c r="N169" s="584"/>
      <c r="O169" s="585"/>
      <c r="P169" s="352"/>
      <c r="Q169" s="101"/>
      <c r="R169" s="101"/>
      <c r="S169" s="101"/>
      <c r="T169" s="101"/>
      <c r="U169" s="101"/>
      <c r="V169" s="581"/>
      <c r="W169" s="121"/>
      <c r="X169" s="116"/>
      <c r="Y169" s="582"/>
      <c r="Z169" s="101"/>
      <c r="AA169" s="583"/>
    </row>
    <row r="170" spans="1:27" ht="11.25" customHeight="1">
      <c r="A170" s="153"/>
      <c r="B170" s="121"/>
      <c r="C170" s="579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584"/>
      <c r="O170" s="585"/>
      <c r="P170" s="352"/>
      <c r="Q170" s="101"/>
      <c r="R170" s="101"/>
      <c r="S170" s="101"/>
      <c r="T170" s="101"/>
      <c r="U170" s="101"/>
      <c r="V170" s="581"/>
      <c r="W170" s="121"/>
      <c r="X170" s="116"/>
      <c r="Y170" s="582"/>
      <c r="Z170" s="101"/>
      <c r="AA170" s="583"/>
    </row>
    <row r="171" spans="1:27" ht="12.75" customHeight="1">
      <c r="A171" s="153"/>
      <c r="B171" s="121"/>
      <c r="C171" s="579"/>
      <c r="D171" s="150"/>
      <c r="E171" s="150"/>
      <c r="F171" s="150"/>
      <c r="G171" s="150"/>
      <c r="H171" s="150"/>
      <c r="I171" s="150"/>
      <c r="J171" s="599"/>
      <c r="K171" s="150"/>
      <c r="L171" s="150"/>
      <c r="M171" s="150"/>
      <c r="N171" s="587"/>
      <c r="O171" s="585"/>
      <c r="P171" s="352"/>
      <c r="Q171" s="101"/>
      <c r="R171" s="101"/>
      <c r="S171" s="101"/>
      <c r="T171" s="101"/>
      <c r="U171" s="101"/>
      <c r="V171" s="600"/>
      <c r="W171" s="121"/>
      <c r="X171" s="601"/>
      <c r="Y171" s="582"/>
      <c r="Z171" s="101"/>
      <c r="AA171" s="583"/>
    </row>
    <row r="172" spans="1:27" ht="11.2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</row>
    <row r="173" spans="1:27" ht="12.75" customHeight="1">
      <c r="A173" s="196"/>
      <c r="B173" s="101"/>
      <c r="C173" s="196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94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</row>
    <row r="174" spans="1:27">
      <c r="A174" s="101"/>
      <c r="B174" s="121"/>
      <c r="C174" s="352"/>
      <c r="D174" s="199"/>
      <c r="E174" s="199"/>
      <c r="F174" s="199"/>
      <c r="G174" s="199"/>
      <c r="H174" s="199"/>
      <c r="I174" s="199"/>
      <c r="J174" s="199"/>
      <c r="K174" s="199"/>
      <c r="L174" s="121"/>
      <c r="M174" s="121"/>
      <c r="N174" s="93"/>
      <c r="O174" s="93"/>
      <c r="P174" s="121"/>
      <c r="Q174" s="352"/>
      <c r="R174" s="101"/>
      <c r="S174" s="352"/>
      <c r="T174" s="121"/>
      <c r="U174" s="101"/>
      <c r="V174" s="101"/>
      <c r="W174" s="101"/>
      <c r="X174" s="101"/>
      <c r="Y174" s="101"/>
      <c r="Z174" s="101"/>
      <c r="AA174" s="101"/>
    </row>
    <row r="175" spans="1:27">
      <c r="A175" s="101"/>
      <c r="B175" s="121"/>
      <c r="C175" s="93"/>
      <c r="D175" s="199"/>
      <c r="E175" s="199"/>
      <c r="F175" s="199"/>
      <c r="G175" s="199"/>
      <c r="H175" s="199"/>
      <c r="I175" s="199"/>
      <c r="J175" s="199"/>
      <c r="K175" s="199"/>
      <c r="L175" s="121"/>
      <c r="M175" s="121"/>
      <c r="N175" s="93"/>
      <c r="O175" s="93"/>
      <c r="P175" s="121"/>
      <c r="Q175" s="352"/>
      <c r="R175" s="101"/>
      <c r="S175" s="352"/>
      <c r="T175" s="121"/>
      <c r="U175" s="101"/>
      <c r="V175" s="101"/>
      <c r="W175" s="101"/>
      <c r="X175" s="101"/>
      <c r="Y175" s="101"/>
      <c r="Z175" s="101"/>
      <c r="AA175" s="101"/>
    </row>
    <row r="176" spans="1:27">
      <c r="A176" s="101"/>
      <c r="B176" s="352"/>
      <c r="C176" s="352"/>
      <c r="D176" s="199"/>
      <c r="E176" s="199"/>
      <c r="F176" s="199"/>
      <c r="G176" s="199"/>
      <c r="H176" s="101"/>
      <c r="I176" s="101"/>
      <c r="J176" s="199"/>
      <c r="K176" s="99"/>
      <c r="L176" s="121"/>
      <c r="M176" s="121"/>
      <c r="N176" s="93"/>
      <c r="O176" s="93"/>
      <c r="P176" s="352"/>
      <c r="Q176" s="352"/>
      <c r="R176" s="101"/>
      <c r="S176" s="352"/>
      <c r="T176" s="121"/>
      <c r="U176" s="101"/>
      <c r="V176" s="101"/>
      <c r="W176" s="101"/>
      <c r="X176" s="101"/>
      <c r="Y176" s="101"/>
      <c r="Z176" s="101"/>
      <c r="AA176" s="576"/>
    </row>
    <row r="177" spans="1:27">
      <c r="A177" s="101"/>
      <c r="B177" s="121"/>
      <c r="C177" s="121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93"/>
      <c r="O177" s="93"/>
      <c r="P177" s="352"/>
      <c r="Q177" s="352"/>
      <c r="R177" s="101"/>
      <c r="S177" s="352"/>
      <c r="T177" s="121"/>
      <c r="U177" s="101"/>
      <c r="V177" s="101"/>
      <c r="W177" s="101"/>
      <c r="X177" s="101"/>
      <c r="Y177" s="327"/>
      <c r="Z177" s="101"/>
      <c r="AA177" s="576"/>
    </row>
    <row r="178" spans="1:27">
      <c r="A178" s="101"/>
      <c r="B178" s="352"/>
      <c r="C178" s="101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93"/>
      <c r="O178" s="93"/>
      <c r="P178" s="121"/>
      <c r="Q178" s="352"/>
      <c r="R178" s="101"/>
      <c r="S178" s="352"/>
      <c r="T178" s="121"/>
      <c r="U178" s="101"/>
      <c r="V178" s="101"/>
      <c r="W178" s="101"/>
      <c r="X178" s="101"/>
      <c r="Y178" s="327"/>
      <c r="Z178" s="101"/>
      <c r="AA178" s="577"/>
    </row>
    <row r="179" spans="1:27">
      <c r="A179" s="101"/>
      <c r="B179" s="121"/>
      <c r="C179" s="199"/>
      <c r="D179" s="121"/>
      <c r="E179" s="121"/>
      <c r="F179" s="121"/>
      <c r="G179" s="121"/>
      <c r="H179" s="96"/>
      <c r="I179" s="121"/>
      <c r="J179" s="121"/>
      <c r="K179" s="121"/>
      <c r="L179" s="121"/>
      <c r="M179" s="96"/>
      <c r="N179" s="93"/>
      <c r="O179" s="93"/>
      <c r="P179" s="199"/>
      <c r="Q179" s="352"/>
      <c r="R179" s="121"/>
      <c r="S179" s="352"/>
      <c r="T179" s="121"/>
      <c r="U179" s="101"/>
      <c r="V179" s="266"/>
      <c r="W179" s="352"/>
      <c r="X179" s="153"/>
      <c r="Y179" s="578"/>
      <c r="Z179" s="101"/>
      <c r="AA179" s="577"/>
    </row>
    <row r="180" spans="1:27">
      <c r="A180" s="153"/>
      <c r="B180" s="121"/>
      <c r="C180" s="579"/>
      <c r="D180" s="595"/>
      <c r="E180" s="580"/>
      <c r="F180" s="580"/>
      <c r="G180" s="580"/>
      <c r="H180" s="580"/>
      <c r="I180" s="580"/>
      <c r="J180" s="580"/>
      <c r="K180" s="580"/>
      <c r="L180" s="580"/>
      <c r="M180" s="580"/>
      <c r="N180" s="579"/>
      <c r="O180" s="352"/>
      <c r="P180" s="352"/>
      <c r="Q180" s="101"/>
      <c r="R180" s="475"/>
      <c r="S180" s="101"/>
      <c r="T180" s="101"/>
      <c r="U180" s="101"/>
      <c r="V180" s="581"/>
      <c r="W180" s="121"/>
      <c r="X180" s="116"/>
      <c r="Y180" s="582"/>
      <c r="Z180" s="101"/>
      <c r="AA180" s="583"/>
    </row>
    <row r="181" spans="1:27">
      <c r="A181" s="153"/>
      <c r="B181" s="121"/>
      <c r="C181" s="579"/>
      <c r="D181" s="595"/>
      <c r="E181" s="580"/>
      <c r="F181" s="580"/>
      <c r="G181" s="580"/>
      <c r="H181" s="580"/>
      <c r="I181" s="580"/>
      <c r="J181" s="580"/>
      <c r="K181" s="580"/>
      <c r="L181" s="580"/>
      <c r="M181" s="580"/>
      <c r="N181" s="584"/>
      <c r="O181" s="585"/>
      <c r="P181" s="352"/>
      <c r="Q181" s="101"/>
      <c r="R181" s="101"/>
      <c r="S181" s="101"/>
      <c r="T181" s="101"/>
      <c r="U181" s="101"/>
      <c r="V181" s="581"/>
      <c r="W181" s="121"/>
      <c r="X181" s="116"/>
      <c r="Y181" s="582"/>
      <c r="Z181" s="101"/>
      <c r="AA181" s="583"/>
    </row>
    <row r="182" spans="1:27" ht="12" customHeight="1">
      <c r="A182" s="153"/>
      <c r="B182" s="121"/>
      <c r="C182" s="579"/>
      <c r="D182" s="595"/>
      <c r="E182" s="580"/>
      <c r="F182" s="580"/>
      <c r="G182" s="595"/>
      <c r="H182" s="580"/>
      <c r="I182" s="580"/>
      <c r="J182" s="595"/>
      <c r="K182" s="580"/>
      <c r="L182" s="580"/>
      <c r="M182" s="580"/>
      <c r="N182" s="579"/>
      <c r="O182" s="585"/>
      <c r="P182" s="352"/>
      <c r="Q182" s="101"/>
      <c r="R182" s="101"/>
      <c r="S182" s="101"/>
      <c r="T182" s="101"/>
      <c r="U182" s="101"/>
      <c r="V182" s="581"/>
      <c r="W182" s="121"/>
      <c r="X182" s="116"/>
      <c r="Y182" s="582"/>
      <c r="Z182" s="101"/>
      <c r="AA182" s="586"/>
    </row>
    <row r="183" spans="1:27">
      <c r="A183" s="153"/>
      <c r="B183" s="121"/>
      <c r="C183" s="579"/>
      <c r="D183" s="595"/>
      <c r="E183" s="580"/>
      <c r="F183" s="580"/>
      <c r="G183" s="580"/>
      <c r="H183" s="580"/>
      <c r="I183" s="580"/>
      <c r="J183" s="580"/>
      <c r="K183" s="580"/>
      <c r="L183" s="580"/>
      <c r="M183" s="595"/>
      <c r="N183" s="587"/>
      <c r="O183" s="585"/>
      <c r="P183" s="352"/>
      <c r="Q183" s="101"/>
      <c r="R183" s="101"/>
      <c r="S183" s="101"/>
      <c r="T183" s="101"/>
      <c r="U183" s="101"/>
      <c r="V183" s="581"/>
      <c r="W183" s="121"/>
      <c r="X183" s="116"/>
      <c r="Y183" s="582"/>
      <c r="Z183" s="101"/>
      <c r="AA183" s="583"/>
    </row>
    <row r="184" spans="1:27" ht="12.75" customHeight="1">
      <c r="A184" s="153"/>
      <c r="B184" s="121"/>
      <c r="C184" s="579"/>
      <c r="D184" s="595"/>
      <c r="E184" s="580"/>
      <c r="F184" s="580"/>
      <c r="G184" s="580"/>
      <c r="H184" s="580"/>
      <c r="I184" s="580"/>
      <c r="J184" s="580"/>
      <c r="K184" s="580"/>
      <c r="L184" s="580"/>
      <c r="M184" s="580"/>
      <c r="N184" s="579"/>
      <c r="O184" s="585"/>
      <c r="P184" s="352"/>
      <c r="Q184" s="101"/>
      <c r="R184" s="101"/>
      <c r="S184" s="101"/>
      <c r="T184" s="101"/>
      <c r="U184" s="101"/>
      <c r="V184" s="581"/>
      <c r="W184" s="121"/>
      <c r="X184" s="116"/>
      <c r="Y184" s="582"/>
      <c r="Z184" s="101"/>
      <c r="AA184" s="588"/>
    </row>
    <row r="185" spans="1:27">
      <c r="A185" s="153"/>
      <c r="B185" s="121"/>
      <c r="C185" s="579"/>
      <c r="D185" s="595"/>
      <c r="E185" s="580"/>
      <c r="F185" s="580"/>
      <c r="G185" s="580"/>
      <c r="H185" s="580"/>
      <c r="I185" s="580"/>
      <c r="J185" s="580"/>
      <c r="K185" s="580"/>
      <c r="L185" s="580"/>
      <c r="M185" s="580"/>
      <c r="N185" s="579"/>
      <c r="O185" s="585"/>
      <c r="P185" s="352"/>
      <c r="Q185" s="101"/>
      <c r="R185" s="101"/>
      <c r="S185" s="101"/>
      <c r="T185" s="101"/>
      <c r="U185" s="101"/>
      <c r="V185" s="581"/>
      <c r="W185" s="121"/>
      <c r="X185" s="116"/>
      <c r="Y185" s="582"/>
      <c r="Z185" s="101"/>
      <c r="AA185" s="586"/>
    </row>
    <row r="186" spans="1:27" ht="15" customHeight="1">
      <c r="A186" s="153"/>
      <c r="B186" s="121"/>
      <c r="C186" s="579"/>
      <c r="D186" s="595"/>
      <c r="E186" s="580"/>
      <c r="F186" s="93"/>
      <c r="G186" s="590"/>
      <c r="H186" s="595"/>
      <c r="I186" s="580"/>
      <c r="J186" s="580"/>
      <c r="K186" s="580"/>
      <c r="L186" s="580"/>
      <c r="M186" s="580"/>
      <c r="N186" s="589"/>
      <c r="O186" s="585"/>
      <c r="P186" s="352"/>
      <c r="Q186" s="101"/>
      <c r="R186" s="101"/>
      <c r="S186" s="101"/>
      <c r="T186" s="101"/>
      <c r="U186" s="101"/>
      <c r="V186" s="581"/>
      <c r="W186" s="121"/>
      <c r="X186" s="116"/>
      <c r="Y186" s="582"/>
      <c r="Z186" s="101"/>
      <c r="AA186" s="588"/>
    </row>
    <row r="187" spans="1:27">
      <c r="A187" s="153"/>
      <c r="B187" s="121"/>
      <c r="C187" s="579"/>
      <c r="D187" s="595"/>
      <c r="E187" s="580"/>
      <c r="F187" s="580"/>
      <c r="G187" s="580"/>
      <c r="H187" s="580"/>
      <c r="I187" s="580"/>
      <c r="J187" s="580"/>
      <c r="K187" s="580"/>
      <c r="L187" s="580"/>
      <c r="M187" s="580"/>
      <c r="N187" s="579"/>
      <c r="O187" s="585"/>
      <c r="P187" s="352"/>
      <c r="Q187" s="101"/>
      <c r="R187" s="101"/>
      <c r="S187" s="101"/>
      <c r="T187" s="101"/>
      <c r="U187" s="101"/>
      <c r="V187" s="581"/>
      <c r="W187" s="121"/>
      <c r="X187" s="116"/>
      <c r="Y187" s="582"/>
      <c r="Z187" s="101"/>
      <c r="AA187" s="583"/>
    </row>
    <row r="188" spans="1:27">
      <c r="A188" s="153"/>
      <c r="B188" s="121"/>
      <c r="C188" s="579"/>
      <c r="D188" s="595"/>
      <c r="E188" s="580"/>
      <c r="F188" s="580"/>
      <c r="G188" s="580"/>
      <c r="H188" s="580"/>
      <c r="I188" s="580"/>
      <c r="J188" s="580"/>
      <c r="K188" s="580"/>
      <c r="L188" s="580"/>
      <c r="M188" s="580"/>
      <c r="N188" s="579"/>
      <c r="O188" s="585"/>
      <c r="P188" s="352"/>
      <c r="Q188" s="101"/>
      <c r="R188" s="101"/>
      <c r="S188" s="101"/>
      <c r="T188" s="101"/>
      <c r="U188" s="101"/>
      <c r="V188" s="581"/>
      <c r="W188" s="121"/>
      <c r="X188" s="116"/>
      <c r="Y188" s="582"/>
      <c r="Z188" s="101"/>
      <c r="AA188" s="583"/>
    </row>
    <row r="189" spans="1:27">
      <c r="A189" s="153"/>
      <c r="B189" s="121"/>
      <c r="C189" s="579"/>
      <c r="D189" s="595"/>
      <c r="E189" s="580"/>
      <c r="F189" s="580"/>
      <c r="G189" s="580"/>
      <c r="H189" s="580"/>
      <c r="I189" s="580"/>
      <c r="J189" s="580"/>
      <c r="K189" s="580"/>
      <c r="L189" s="580"/>
      <c r="M189" s="580"/>
      <c r="N189" s="579"/>
      <c r="O189" s="585"/>
      <c r="P189" s="352"/>
      <c r="Q189" s="101"/>
      <c r="R189" s="101"/>
      <c r="S189" s="101"/>
      <c r="T189" s="101"/>
      <c r="U189" s="101"/>
      <c r="V189" s="581"/>
      <c r="W189" s="121"/>
      <c r="X189" s="116"/>
      <c r="Y189" s="582"/>
      <c r="Z189" s="101"/>
      <c r="AA189" s="583"/>
    </row>
    <row r="190" spans="1:27">
      <c r="A190" s="153"/>
      <c r="B190" s="121"/>
      <c r="C190" s="579"/>
      <c r="D190" s="595"/>
      <c r="E190" s="580"/>
      <c r="F190" s="580"/>
      <c r="G190" s="580"/>
      <c r="H190" s="580"/>
      <c r="I190" s="580"/>
      <c r="J190" s="580"/>
      <c r="K190" s="580"/>
      <c r="L190" s="580"/>
      <c r="M190" s="580"/>
      <c r="N190" s="579"/>
      <c r="O190" s="585"/>
      <c r="P190" s="352"/>
      <c r="Q190" s="101"/>
      <c r="R190" s="101"/>
      <c r="S190" s="101"/>
      <c r="T190" s="101"/>
      <c r="U190" s="101"/>
      <c r="V190" s="581"/>
      <c r="W190" s="121"/>
      <c r="X190" s="116"/>
      <c r="Y190" s="582"/>
      <c r="Z190" s="101"/>
      <c r="AA190" s="583"/>
    </row>
    <row r="191" spans="1:27">
      <c r="A191" s="153"/>
      <c r="B191" s="121"/>
      <c r="C191" s="579"/>
      <c r="D191" s="595"/>
      <c r="E191" s="580"/>
      <c r="F191" s="580"/>
      <c r="G191" s="580"/>
      <c r="H191" s="580"/>
      <c r="I191" s="580"/>
      <c r="J191" s="580"/>
      <c r="K191" s="580"/>
      <c r="L191" s="580"/>
      <c r="M191" s="580"/>
      <c r="N191" s="579"/>
      <c r="O191" s="585"/>
      <c r="P191" s="352"/>
      <c r="Q191" s="101"/>
      <c r="R191" s="101"/>
      <c r="S191" s="101"/>
      <c r="T191" s="101"/>
      <c r="U191" s="101"/>
      <c r="V191" s="581"/>
      <c r="W191" s="121"/>
      <c r="X191" s="116"/>
      <c r="Y191" s="582"/>
      <c r="Z191" s="101"/>
      <c r="AA191" s="583"/>
    </row>
    <row r="192" spans="1:27">
      <c r="A192" s="153"/>
      <c r="B192" s="121"/>
      <c r="C192" s="579"/>
      <c r="D192" s="595"/>
      <c r="E192" s="580"/>
      <c r="F192" s="580"/>
      <c r="G192" s="580"/>
      <c r="H192" s="580"/>
      <c r="I192" s="580"/>
      <c r="J192" s="580"/>
      <c r="K192" s="580"/>
      <c r="L192" s="580"/>
      <c r="M192" s="580"/>
      <c r="N192" s="579"/>
      <c r="O192" s="585"/>
      <c r="P192" s="352"/>
      <c r="Q192" s="101"/>
      <c r="R192" s="101"/>
      <c r="S192" s="101"/>
      <c r="T192" s="101"/>
      <c r="U192" s="101"/>
      <c r="V192" s="581"/>
      <c r="W192" s="121"/>
      <c r="X192" s="116"/>
      <c r="Y192" s="582"/>
      <c r="Z192" s="101"/>
      <c r="AA192" s="583"/>
    </row>
    <row r="193" spans="1:27">
      <c r="A193" s="153"/>
      <c r="B193" s="121"/>
      <c r="C193" s="579"/>
      <c r="D193" s="595"/>
      <c r="E193" s="580"/>
      <c r="F193" s="580"/>
      <c r="G193" s="580"/>
      <c r="H193" s="580"/>
      <c r="I193" s="580"/>
      <c r="J193" s="580"/>
      <c r="K193" s="580"/>
      <c r="L193" s="580"/>
      <c r="M193" s="580"/>
      <c r="N193" s="579"/>
      <c r="O193" s="585"/>
      <c r="P193" s="352"/>
      <c r="Q193" s="101"/>
      <c r="R193" s="101"/>
      <c r="S193" s="101"/>
      <c r="T193" s="101"/>
      <c r="U193" s="101"/>
      <c r="V193" s="581"/>
      <c r="W193" s="121"/>
      <c r="X193" s="116"/>
      <c r="Y193" s="582"/>
      <c r="Z193" s="101"/>
      <c r="AA193" s="583"/>
    </row>
    <row r="194" spans="1:27" ht="13.5" customHeight="1">
      <c r="A194" s="153"/>
      <c r="B194" s="121"/>
      <c r="C194" s="579"/>
      <c r="D194" s="595"/>
      <c r="E194" s="580"/>
      <c r="F194" s="580"/>
      <c r="G194" s="580"/>
      <c r="H194" s="580"/>
      <c r="I194" s="580"/>
      <c r="J194" s="580"/>
      <c r="K194" s="580"/>
      <c r="L194" s="580"/>
      <c r="M194" s="580"/>
      <c r="N194" s="579"/>
      <c r="O194" s="585"/>
      <c r="P194" s="352"/>
      <c r="Q194" s="101"/>
      <c r="R194" s="101"/>
      <c r="S194" s="101"/>
      <c r="T194" s="101"/>
      <c r="U194" s="101"/>
      <c r="V194" s="581"/>
      <c r="W194" s="121"/>
      <c r="X194" s="116"/>
      <c r="Y194" s="582"/>
      <c r="Z194" s="101"/>
      <c r="AA194" s="586"/>
    </row>
    <row r="195" spans="1:27" ht="12" customHeight="1">
      <c r="A195" s="153"/>
      <c r="B195" s="121"/>
      <c r="C195" s="579"/>
      <c r="D195" s="598"/>
      <c r="E195" s="590"/>
      <c r="F195" s="591"/>
      <c r="G195" s="580"/>
      <c r="H195" s="580"/>
      <c r="I195" s="580"/>
      <c r="J195" s="580"/>
      <c r="K195" s="590"/>
      <c r="L195" s="590"/>
      <c r="M195" s="580"/>
      <c r="N195" s="584"/>
      <c r="O195" s="585"/>
      <c r="P195" s="352"/>
      <c r="Q195" s="101"/>
      <c r="R195" s="101"/>
      <c r="S195" s="101"/>
      <c r="T195" s="101"/>
      <c r="U195" s="101"/>
      <c r="V195" s="581"/>
      <c r="W195" s="121"/>
      <c r="X195" s="116"/>
      <c r="Y195" s="582"/>
      <c r="Z195" s="101"/>
      <c r="AA195" s="592"/>
    </row>
    <row r="196" spans="1:27">
      <c r="A196" s="153"/>
      <c r="B196" s="121"/>
      <c r="C196" s="579"/>
      <c r="D196" s="598"/>
      <c r="E196" s="590"/>
      <c r="F196" s="591"/>
      <c r="G196" s="580"/>
      <c r="H196" s="580"/>
      <c r="I196" s="580"/>
      <c r="J196" s="580"/>
      <c r="K196" s="590"/>
      <c r="L196" s="590"/>
      <c r="M196" s="580"/>
      <c r="N196" s="579"/>
      <c r="O196" s="585"/>
      <c r="P196" s="352"/>
      <c r="Q196" s="101"/>
      <c r="R196" s="101"/>
      <c r="S196" s="101"/>
      <c r="T196" s="101"/>
      <c r="U196" s="101"/>
      <c r="V196" s="581"/>
      <c r="W196" s="121"/>
      <c r="X196" s="116"/>
      <c r="Y196" s="582"/>
      <c r="Z196" s="101"/>
      <c r="AA196" s="583"/>
    </row>
    <row r="197" spans="1:27" ht="13.5" customHeight="1">
      <c r="A197" s="153"/>
      <c r="B197" s="121"/>
      <c r="C197" s="579"/>
      <c r="D197" s="598"/>
      <c r="E197" s="590"/>
      <c r="F197" s="591"/>
      <c r="G197" s="580"/>
      <c r="H197" s="580"/>
      <c r="I197" s="580"/>
      <c r="J197" s="580"/>
      <c r="K197" s="590"/>
      <c r="L197" s="590"/>
      <c r="M197" s="580"/>
      <c r="N197" s="579"/>
      <c r="O197" s="585"/>
      <c r="P197" s="352"/>
      <c r="Q197" s="101"/>
      <c r="R197" s="101"/>
      <c r="S197" s="101"/>
      <c r="T197" s="101"/>
      <c r="U197" s="101"/>
      <c r="V197" s="581"/>
      <c r="W197" s="121"/>
      <c r="X197" s="116"/>
      <c r="Y197" s="582"/>
      <c r="Z197" s="101"/>
      <c r="AA197" s="583"/>
    </row>
    <row r="198" spans="1:27">
      <c r="A198" s="153"/>
      <c r="B198" s="121"/>
      <c r="C198" s="579"/>
      <c r="D198" s="598"/>
      <c r="E198" s="590"/>
      <c r="F198" s="591"/>
      <c r="G198" s="580"/>
      <c r="H198" s="602"/>
      <c r="I198" s="580"/>
      <c r="J198" s="602"/>
      <c r="K198" s="595"/>
      <c r="L198" s="595"/>
      <c r="M198" s="580"/>
      <c r="N198" s="579"/>
      <c r="O198" s="585"/>
      <c r="P198" s="352"/>
      <c r="Q198" s="101"/>
      <c r="R198" s="101"/>
      <c r="S198" s="101"/>
      <c r="T198" s="101"/>
      <c r="U198" s="101"/>
      <c r="V198" s="581"/>
      <c r="W198" s="121"/>
      <c r="X198" s="116"/>
      <c r="Y198" s="582"/>
      <c r="Z198" s="101"/>
      <c r="AA198" s="588"/>
    </row>
    <row r="199" spans="1:27">
      <c r="A199" s="153"/>
      <c r="B199" s="121"/>
      <c r="C199" s="579"/>
      <c r="D199" s="598"/>
      <c r="E199" s="595"/>
      <c r="F199" s="591"/>
      <c r="G199" s="580"/>
      <c r="H199" s="580"/>
      <c r="I199" s="580"/>
      <c r="J199" s="580"/>
      <c r="K199" s="595"/>
      <c r="L199" s="595"/>
      <c r="M199" s="580"/>
      <c r="N199" s="579"/>
      <c r="O199" s="585"/>
      <c r="P199" s="352"/>
      <c r="Q199" s="101"/>
      <c r="R199" s="101"/>
      <c r="S199" s="101"/>
      <c r="T199" s="101"/>
      <c r="U199" s="101"/>
      <c r="V199" s="581"/>
      <c r="W199" s="121"/>
      <c r="X199" s="116"/>
      <c r="Y199" s="582"/>
      <c r="Z199" s="101"/>
      <c r="AA199" s="583"/>
    </row>
    <row r="200" spans="1:27" ht="12" customHeight="1">
      <c r="A200" s="153"/>
      <c r="B200" s="121"/>
      <c r="C200" s="579"/>
      <c r="D200" s="598"/>
      <c r="E200" s="590"/>
      <c r="F200" s="591"/>
      <c r="G200" s="580"/>
      <c r="H200" s="580"/>
      <c r="I200" s="580"/>
      <c r="J200" s="580"/>
      <c r="K200" s="595"/>
      <c r="L200" s="590"/>
      <c r="M200" s="580"/>
      <c r="N200" s="579"/>
      <c r="O200" s="585"/>
      <c r="P200" s="352"/>
      <c r="Q200" s="101"/>
      <c r="R200" s="101"/>
      <c r="S200" s="101"/>
      <c r="T200" s="101"/>
      <c r="U200" s="101"/>
      <c r="V200" s="581"/>
      <c r="W200" s="121"/>
      <c r="X200" s="116"/>
      <c r="Y200" s="582"/>
      <c r="Z200" s="101"/>
      <c r="AA200" s="583"/>
    </row>
    <row r="201" spans="1:27" ht="12.75" customHeight="1">
      <c r="A201" s="153"/>
      <c r="B201" s="121"/>
      <c r="C201" s="579"/>
      <c r="D201" s="598"/>
      <c r="E201" s="595"/>
      <c r="F201" s="591"/>
      <c r="G201" s="580"/>
      <c r="H201" s="580"/>
      <c r="I201" s="580"/>
      <c r="J201" s="580"/>
      <c r="K201" s="591"/>
      <c r="L201" s="591"/>
      <c r="M201" s="93"/>
      <c r="N201" s="579"/>
      <c r="O201" s="585"/>
      <c r="P201" s="352"/>
      <c r="Q201" s="101"/>
      <c r="R201" s="101"/>
      <c r="S201" s="101"/>
      <c r="T201" s="101"/>
      <c r="U201" s="101"/>
      <c r="V201" s="581"/>
      <c r="W201" s="121"/>
      <c r="X201" s="116"/>
      <c r="Y201" s="582"/>
      <c r="Z201" s="101"/>
      <c r="AA201" s="583"/>
    </row>
    <row r="202" spans="1:27" ht="11.25" customHeight="1">
      <c r="A202" s="153"/>
      <c r="B202" s="121"/>
      <c r="C202" s="579"/>
      <c r="D202" s="598"/>
      <c r="E202" s="595"/>
      <c r="F202" s="595"/>
      <c r="G202" s="580"/>
      <c r="H202" s="580"/>
      <c r="I202" s="580"/>
      <c r="J202" s="590"/>
      <c r="K202" s="602"/>
      <c r="L202" s="595"/>
      <c r="M202" s="591"/>
      <c r="N202" s="579"/>
      <c r="O202" s="585"/>
      <c r="P202" s="352"/>
      <c r="Q202" s="101"/>
      <c r="R202" s="101"/>
      <c r="S202" s="101"/>
      <c r="T202" s="101"/>
      <c r="U202" s="101"/>
      <c r="V202" s="581"/>
      <c r="W202" s="121"/>
      <c r="X202" s="116"/>
      <c r="Y202" s="582"/>
      <c r="Z202" s="101"/>
      <c r="AA202" s="583"/>
    </row>
    <row r="203" spans="1:27" ht="12" customHeight="1">
      <c r="A203" s="153"/>
      <c r="B203" s="121"/>
      <c r="C203" s="579"/>
      <c r="D203" s="598"/>
      <c r="E203" s="590"/>
      <c r="F203" s="591"/>
      <c r="G203" s="580"/>
      <c r="H203" s="580"/>
      <c r="I203" s="580"/>
      <c r="J203" s="580"/>
      <c r="K203" s="590"/>
      <c r="L203" s="590"/>
      <c r="M203" s="580"/>
      <c r="N203" s="579"/>
      <c r="O203" s="585"/>
      <c r="P203" s="352"/>
      <c r="Q203" s="101"/>
      <c r="R203" s="101"/>
      <c r="S203" s="101"/>
      <c r="T203" s="101"/>
      <c r="U203" s="101"/>
      <c r="V203" s="581"/>
      <c r="W203" s="121"/>
      <c r="X203" s="116"/>
      <c r="Y203" s="582"/>
      <c r="Z203" s="101"/>
      <c r="AA203" s="583"/>
    </row>
    <row r="204" spans="1:27">
      <c r="A204" s="153"/>
      <c r="B204" s="121"/>
      <c r="C204" s="579"/>
      <c r="D204" s="598"/>
      <c r="E204" s="595"/>
      <c r="F204" s="591"/>
      <c r="G204" s="580"/>
      <c r="H204" s="580"/>
      <c r="I204" s="580"/>
      <c r="J204" s="580"/>
      <c r="K204" s="591"/>
      <c r="L204" s="591"/>
      <c r="M204" s="580"/>
      <c r="N204" s="579"/>
      <c r="O204" s="593"/>
      <c r="P204" s="352"/>
      <c r="Q204" s="101"/>
      <c r="R204" s="101"/>
      <c r="S204" s="101"/>
      <c r="T204" s="101"/>
      <c r="U204" s="101"/>
      <c r="V204" s="581"/>
      <c r="W204" s="121"/>
      <c r="X204" s="116"/>
      <c r="Y204" s="582"/>
      <c r="Z204" s="101"/>
      <c r="AA204" s="594"/>
    </row>
    <row r="205" spans="1:27" ht="13.5" customHeight="1">
      <c r="A205" s="153"/>
      <c r="B205" s="121"/>
      <c r="C205" s="579"/>
      <c r="D205" s="598"/>
      <c r="E205" s="590"/>
      <c r="F205" s="591"/>
      <c r="G205" s="580"/>
      <c r="H205" s="580"/>
      <c r="I205" s="580"/>
      <c r="J205" s="580"/>
      <c r="K205" s="591"/>
      <c r="L205" s="591"/>
      <c r="M205" s="580"/>
      <c r="N205" s="579"/>
      <c r="O205" s="585"/>
      <c r="P205" s="352"/>
      <c r="Q205" s="101"/>
      <c r="R205" s="101"/>
      <c r="S205" s="101"/>
      <c r="T205" s="101"/>
      <c r="U205" s="101"/>
      <c r="V205" s="581"/>
      <c r="W205" s="121"/>
      <c r="X205" s="116"/>
      <c r="Y205" s="582"/>
      <c r="Z205" s="101"/>
      <c r="AA205" s="583"/>
    </row>
    <row r="206" spans="1:27" ht="13.5" customHeight="1">
      <c r="A206" s="153"/>
      <c r="B206" s="121"/>
      <c r="C206" s="579"/>
      <c r="D206" s="598"/>
      <c r="E206" s="591"/>
      <c r="F206" s="595"/>
      <c r="G206" s="580"/>
      <c r="H206" s="580"/>
      <c r="I206" s="580"/>
      <c r="J206" s="580"/>
      <c r="K206" s="602"/>
      <c r="L206" s="595"/>
      <c r="M206" s="580"/>
      <c r="N206" s="579"/>
      <c r="O206" s="593"/>
      <c r="P206" s="352"/>
      <c r="Q206" s="101"/>
      <c r="R206" s="101"/>
      <c r="S206" s="101"/>
      <c r="T206" s="101"/>
      <c r="U206" s="101"/>
      <c r="V206" s="581"/>
      <c r="W206" s="121"/>
      <c r="X206" s="116"/>
      <c r="Y206" s="582"/>
      <c r="Z206" s="101"/>
      <c r="AA206" s="594"/>
    </row>
    <row r="207" spans="1:27" hidden="1">
      <c r="A207" s="153"/>
      <c r="B207" s="121"/>
      <c r="C207" s="579"/>
      <c r="D207" s="598"/>
      <c r="E207" s="595"/>
      <c r="F207" s="591"/>
      <c r="G207" s="580"/>
      <c r="H207" s="580"/>
      <c r="I207" s="580"/>
      <c r="J207" s="580"/>
      <c r="K207" s="590"/>
      <c r="L207" s="590"/>
      <c r="M207" s="580"/>
      <c r="N207" s="579"/>
      <c r="O207" s="585"/>
      <c r="P207" s="352"/>
      <c r="Q207" s="101"/>
      <c r="R207" s="101"/>
      <c r="S207" s="101"/>
      <c r="T207" s="101"/>
      <c r="U207" s="101"/>
      <c r="V207" s="581"/>
      <c r="W207" s="121"/>
      <c r="X207" s="116"/>
      <c r="Y207" s="582"/>
      <c r="Z207" s="101"/>
      <c r="AA207" s="588"/>
    </row>
    <row r="208" spans="1:27" ht="13.5" customHeight="1">
      <c r="A208" s="153"/>
      <c r="B208" s="96"/>
      <c r="C208" s="579"/>
      <c r="D208" s="598"/>
      <c r="E208" s="591"/>
      <c r="F208" s="591"/>
      <c r="G208" s="580"/>
      <c r="H208" s="580"/>
      <c r="I208" s="580"/>
      <c r="J208" s="580"/>
      <c r="K208" s="595"/>
      <c r="L208" s="595"/>
      <c r="M208" s="580"/>
      <c r="N208" s="579"/>
      <c r="O208" s="585"/>
      <c r="P208" s="352"/>
      <c r="Q208" s="101"/>
      <c r="R208" s="101"/>
      <c r="S208" s="101"/>
      <c r="T208" s="101"/>
      <c r="U208" s="101"/>
      <c r="V208" s="581"/>
      <c r="W208" s="121"/>
      <c r="X208" s="116"/>
      <c r="Y208" s="582"/>
      <c r="Z208" s="101"/>
      <c r="AA208" s="583"/>
    </row>
    <row r="209" spans="1:27" ht="12" customHeight="1">
      <c r="A209" s="153"/>
      <c r="B209" s="121"/>
      <c r="C209" s="579"/>
      <c r="D209" s="598"/>
      <c r="E209" s="590"/>
      <c r="F209" s="591"/>
      <c r="G209" s="602"/>
      <c r="H209" s="580"/>
      <c r="I209" s="580"/>
      <c r="J209" s="580"/>
      <c r="K209" s="590"/>
      <c r="L209" s="591"/>
      <c r="M209" s="580"/>
      <c r="N209" s="584"/>
      <c r="O209" s="593"/>
      <c r="P209" s="352"/>
      <c r="Q209" s="101"/>
      <c r="R209" s="101"/>
      <c r="S209" s="101"/>
      <c r="T209" s="101"/>
      <c r="U209" s="101"/>
      <c r="V209" s="581"/>
      <c r="W209" s="121"/>
      <c r="X209" s="116"/>
      <c r="Y209" s="582"/>
      <c r="Z209" s="101"/>
      <c r="AA209" s="594"/>
    </row>
    <row r="210" spans="1:27" ht="13.5" customHeight="1">
      <c r="A210" s="153"/>
      <c r="B210" s="121"/>
      <c r="C210" s="579"/>
      <c r="D210" s="598"/>
      <c r="E210" s="602"/>
      <c r="F210" s="602"/>
      <c r="G210" s="580"/>
      <c r="H210" s="580"/>
      <c r="I210" s="580"/>
      <c r="J210" s="580"/>
      <c r="K210" s="603"/>
      <c r="L210" s="602"/>
      <c r="M210" s="580"/>
      <c r="N210" s="584"/>
      <c r="O210" s="585"/>
      <c r="P210" s="352"/>
      <c r="Q210" s="101"/>
      <c r="R210" s="101"/>
      <c r="S210" s="101"/>
      <c r="T210" s="101"/>
      <c r="U210" s="101"/>
      <c r="V210" s="581"/>
      <c r="W210" s="121"/>
      <c r="X210" s="116"/>
      <c r="Y210" s="582"/>
      <c r="Z210" s="101"/>
      <c r="AA210" s="597"/>
    </row>
    <row r="211" spans="1:27">
      <c r="A211" s="153"/>
      <c r="B211" s="121"/>
      <c r="C211" s="579"/>
      <c r="D211" s="598"/>
      <c r="E211" s="150"/>
      <c r="F211" s="150"/>
      <c r="G211" s="150"/>
      <c r="H211" s="150"/>
      <c r="I211" s="150"/>
      <c r="J211" s="150"/>
      <c r="K211" s="150"/>
      <c r="L211" s="150"/>
      <c r="M211" s="150"/>
      <c r="N211" s="584"/>
      <c r="O211" s="585"/>
      <c r="P211" s="352"/>
      <c r="Q211" s="101"/>
      <c r="R211" s="101"/>
      <c r="S211" s="101"/>
      <c r="T211" s="101"/>
      <c r="U211" s="101"/>
      <c r="V211" s="581"/>
      <c r="W211" s="121"/>
      <c r="X211" s="116"/>
      <c r="Y211" s="582"/>
      <c r="Z211" s="101"/>
      <c r="AA211" s="583"/>
    </row>
    <row r="212" spans="1:27" ht="12.75" customHeight="1">
      <c r="A212" s="153"/>
      <c r="B212" s="121"/>
      <c r="C212" s="579"/>
      <c r="D212" s="598"/>
      <c r="E212" s="150"/>
      <c r="F212" s="150"/>
      <c r="G212" s="150"/>
      <c r="H212" s="150"/>
      <c r="I212" s="150"/>
      <c r="J212" s="150"/>
      <c r="K212" s="150"/>
      <c r="L212" s="150"/>
      <c r="M212" s="150"/>
      <c r="N212" s="584"/>
      <c r="O212" s="585"/>
      <c r="P212" s="352"/>
      <c r="Q212" s="101"/>
      <c r="R212" s="101"/>
      <c r="S212" s="101"/>
      <c r="T212" s="101"/>
      <c r="U212" s="101"/>
      <c r="V212" s="581"/>
      <c r="W212" s="121"/>
      <c r="X212" s="116"/>
      <c r="Y212" s="582"/>
      <c r="Z212" s="101"/>
      <c r="AA212" s="583"/>
    </row>
    <row r="213" spans="1:27" ht="12" customHeight="1">
      <c r="A213" s="153"/>
      <c r="B213" s="121"/>
      <c r="C213" s="579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584"/>
      <c r="O213" s="585"/>
      <c r="P213" s="352"/>
      <c r="Q213" s="101"/>
      <c r="R213" s="101"/>
      <c r="S213" s="101"/>
      <c r="T213" s="101"/>
      <c r="U213" s="101"/>
      <c r="V213" s="581"/>
      <c r="W213" s="121"/>
      <c r="X213" s="116"/>
      <c r="Y213" s="582"/>
      <c r="Z213" s="101"/>
      <c r="AA213" s="583"/>
    </row>
    <row r="214" spans="1:27" ht="12.75" customHeight="1">
      <c r="A214" s="153"/>
      <c r="B214" s="121"/>
      <c r="C214" s="579"/>
      <c r="D214" s="150"/>
      <c r="E214" s="150"/>
      <c r="F214" s="150"/>
      <c r="G214" s="150"/>
      <c r="H214" s="150"/>
      <c r="I214" s="150"/>
      <c r="J214" s="599"/>
      <c r="K214" s="150"/>
      <c r="L214" s="150"/>
      <c r="M214" s="150"/>
      <c r="N214" s="587"/>
      <c r="O214" s="585"/>
      <c r="P214" s="352"/>
      <c r="Q214" s="101"/>
      <c r="R214" s="101"/>
      <c r="S214" s="101"/>
      <c r="T214" s="101"/>
      <c r="U214" s="101"/>
      <c r="V214" s="600"/>
      <c r="W214" s="121"/>
      <c r="X214" s="601"/>
      <c r="Y214" s="582"/>
      <c r="Z214" s="101"/>
      <c r="AA214" s="583"/>
    </row>
    <row r="215" spans="1:27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</row>
    <row r="216" spans="1:27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</row>
    <row r="217" spans="1:27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</row>
    <row r="218" spans="1:27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</row>
    <row r="219" spans="1:27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</row>
    <row r="220" spans="1:27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</row>
    <row r="221" spans="1:27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</row>
    <row r="222" spans="1:27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</row>
    <row r="223" spans="1:27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</row>
    <row r="224" spans="1:27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</row>
    <row r="225" spans="1:27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</row>
    <row r="226" spans="1:27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</row>
    <row r="227" spans="1:27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</row>
    <row r="228" spans="1:27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</row>
    <row r="229" spans="1:27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</row>
    <row r="230" spans="1:27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</row>
    <row r="231" spans="1:27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</row>
    <row r="232" spans="1:27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</row>
    <row r="233" spans="1:27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</row>
    <row r="234" spans="1:27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</row>
    <row r="235" spans="1:27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</row>
    <row r="236" spans="1:27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</row>
    <row r="237" spans="1:27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</row>
    <row r="238" spans="1:27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</row>
    <row r="239" spans="1:27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</row>
    <row r="240" spans="1:27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</row>
    <row r="241" spans="1:27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</row>
    <row r="242" spans="1:27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</row>
    <row r="243" spans="1:27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</row>
    <row r="244" spans="1:27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</row>
    <row r="245" spans="1:27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</row>
    <row r="246" spans="1:27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</row>
    <row r="247" spans="1:27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</row>
    <row r="248" spans="1:27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</row>
    <row r="249" spans="1:27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</row>
    <row r="250" spans="1:27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</row>
    <row r="251" spans="1:27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</row>
    <row r="252" spans="1:27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</row>
    <row r="253" spans="1:27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</row>
    <row r="254" spans="1:27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</row>
    <row r="255" spans="1:27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</row>
    <row r="256" spans="1:27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</row>
    <row r="257" spans="1:27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</row>
    <row r="258" spans="1:27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</row>
    <row r="259" spans="1:27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</row>
    <row r="260" spans="1:27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</row>
    <row r="261" spans="1:27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</row>
    <row r="262" spans="1:27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</row>
    <row r="263" spans="1:27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</row>
    <row r="264" spans="1:27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</row>
    <row r="265" spans="1:27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</row>
    <row r="266" spans="1:27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</row>
    <row r="267" spans="1:27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</row>
    <row r="268" spans="1:27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</row>
    <row r="269" spans="1:27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</row>
    <row r="270" spans="1:27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</row>
    <row r="271" spans="1:27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</row>
    <row r="272" spans="1:27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</row>
    <row r="273" spans="1:27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</row>
    <row r="274" spans="1:27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</row>
    <row r="275" spans="1:27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</row>
    <row r="276" spans="1:27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</row>
    <row r="277" spans="1:27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</row>
    <row r="278" spans="1:27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</row>
    <row r="279" spans="1:27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</row>
    <row r="280" spans="1:27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</row>
    <row r="281" spans="1:27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</row>
    <row r="282" spans="1:27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</row>
    <row r="283" spans="1:27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</row>
    <row r="284" spans="1:27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</row>
    <row r="285" spans="1:27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</row>
    <row r="286" spans="1:27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</row>
    <row r="287" spans="1:27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</row>
    <row r="288" spans="1:27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</row>
    <row r="289" spans="1:27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</row>
    <row r="290" spans="1:27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</row>
    <row r="291" spans="1:27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</row>
    <row r="292" spans="1:27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</row>
    <row r="293" spans="1:27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</row>
    <row r="294" spans="1:27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</row>
    <row r="295" spans="1:27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</row>
    <row r="296" spans="1:27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</row>
    <row r="297" spans="1:27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</row>
    <row r="298" spans="1:27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</row>
    <row r="299" spans="1:27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</row>
    <row r="300" spans="1:27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</row>
    <row r="301" spans="1:27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</row>
    <row r="302" spans="1:27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</row>
    <row r="303" spans="1:27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</row>
    <row r="304" spans="1:27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</row>
    <row r="305" spans="1:27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</row>
    <row r="306" spans="1:27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</row>
    <row r="307" spans="1:27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</row>
    <row r="308" spans="1:27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</row>
    <row r="309" spans="1:27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</row>
    <row r="310" spans="1:27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</row>
    <row r="311" spans="1:27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</row>
    <row r="312" spans="1:27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</row>
    <row r="313" spans="1:27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</row>
    <row r="314" spans="1:27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</row>
    <row r="315" spans="1:27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</row>
    <row r="316" spans="1:27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</row>
    <row r="317" spans="1:27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</row>
    <row r="318" spans="1:27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</row>
    <row r="319" spans="1:27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</row>
    <row r="320" spans="1:27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</row>
    <row r="321" spans="1:27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</row>
    <row r="322" spans="1:27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</row>
    <row r="323" spans="1:27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</row>
    <row r="324" spans="1:27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</row>
    <row r="325" spans="1:27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</row>
    <row r="326" spans="1:27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</row>
    <row r="327" spans="1:27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</row>
    <row r="328" spans="1:27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</row>
    <row r="329" spans="1:27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</row>
    <row r="330" spans="1:27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</row>
    <row r="331" spans="1:27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</row>
    <row r="332" spans="1:27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</row>
    <row r="333" spans="1:27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</row>
    <row r="334" spans="1:27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</row>
    <row r="335" spans="1:27">
      <c r="A335" s="101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</row>
    <row r="336" spans="1:27">
      <c r="A336" s="101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</row>
    <row r="337" spans="1:27">
      <c r="A337" s="101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</row>
    <row r="338" spans="1:27">
      <c r="A338" s="101"/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</row>
    <row r="339" spans="1:27">
      <c r="A339" s="101"/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</row>
    <row r="340" spans="1:27">
      <c r="A340" s="101"/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</row>
    <row r="341" spans="1:27">
      <c r="A341" s="101"/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</row>
    <row r="342" spans="1:27">
      <c r="A342" s="101"/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</row>
    <row r="343" spans="1:27">
      <c r="A343" s="101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</row>
    <row r="344" spans="1:27">
      <c r="A344" s="101"/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</row>
    <row r="345" spans="1:27">
      <c r="A345" s="101"/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</row>
    <row r="346" spans="1:27">
      <c r="A346" s="101"/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</row>
    <row r="347" spans="1:27">
      <c r="A347" s="101"/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</row>
    <row r="348" spans="1:27">
      <c r="A348" s="101"/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</row>
    <row r="349" spans="1:27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</row>
    <row r="350" spans="1:27">
      <c r="A350" s="101"/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</row>
    <row r="351" spans="1:27">
      <c r="A351" s="101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</row>
    <row r="352" spans="1:27">
      <c r="A352" s="101"/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</row>
    <row r="353" spans="1:27">
      <c r="A353" s="101"/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</row>
    <row r="354" spans="1:27">
      <c r="A354" s="101"/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</row>
    <row r="355" spans="1:27">
      <c r="A355" s="101"/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</row>
    <row r="356" spans="1:27">
      <c r="A356" s="101"/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</row>
    <row r="357" spans="1:27">
      <c r="A357" s="101"/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</row>
    <row r="358" spans="1:27">
      <c r="A358" s="101"/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</row>
    <row r="359" spans="1:27">
      <c r="A359" s="101"/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</row>
    <row r="360" spans="1:27">
      <c r="A360" s="101"/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</row>
    <row r="361" spans="1:27">
      <c r="A361" s="101"/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</row>
    <row r="362" spans="1:27">
      <c r="A362" s="101"/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</row>
    <row r="363" spans="1:27">
      <c r="A363" s="101"/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</row>
    <row r="364" spans="1:27">
      <c r="A364" s="101"/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</row>
    <row r="365" spans="1:27">
      <c r="A365" s="101"/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</row>
    <row r="366" spans="1:27">
      <c r="A366" s="101"/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</row>
    <row r="367" spans="1:27">
      <c r="A367" s="101"/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</row>
    <row r="368" spans="1:27">
      <c r="A368" s="101"/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</row>
    <row r="369" spans="1:27">
      <c r="A369" s="101"/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</row>
    <row r="370" spans="1:27">
      <c r="A370" s="101"/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</row>
    <row r="371" spans="1:27">
      <c r="A371" s="101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</row>
    <row r="372" spans="1:27">
      <c r="A372" s="101"/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</row>
    <row r="373" spans="1:27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</row>
    <row r="374" spans="1:27">
      <c r="A374" s="101"/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</row>
    <row r="375" spans="1:27">
      <c r="A375" s="101"/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</row>
    <row r="376" spans="1:27">
      <c r="A376" s="101"/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</row>
    <row r="377" spans="1:27">
      <c r="A377" s="101"/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</row>
    <row r="378" spans="1:27">
      <c r="A378" s="101"/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</row>
    <row r="379" spans="1:27">
      <c r="A379" s="101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</row>
    <row r="380" spans="1:27">
      <c r="A380" s="101"/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</row>
    <row r="381" spans="1:27">
      <c r="A381" s="101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</row>
    <row r="382" spans="1:27">
      <c r="A382" s="101"/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  <c r="AA382" s="101"/>
    </row>
    <row r="383" spans="1:27">
      <c r="A383" s="101"/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  <c r="AA383" s="101"/>
    </row>
    <row r="384" spans="1:27">
      <c r="A384" s="101"/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  <c r="AA384" s="101"/>
    </row>
    <row r="385" spans="1:27">
      <c r="A385" s="101"/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</row>
    <row r="386" spans="1:27">
      <c r="A386" s="101"/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  <c r="AA386" s="101"/>
    </row>
    <row r="387" spans="1:27">
      <c r="A387" s="101"/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  <c r="AA387" s="101"/>
    </row>
    <row r="388" spans="1:27">
      <c r="A388" s="101"/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  <c r="AA388" s="101"/>
    </row>
    <row r="389" spans="1:27">
      <c r="A389" s="101"/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</row>
    <row r="390" spans="1:27">
      <c r="A390" s="101"/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</row>
    <row r="391" spans="1:27">
      <c r="A391" s="101"/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  <c r="AA391" s="101"/>
    </row>
    <row r="392" spans="1:27">
      <c r="A392" s="101"/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  <c r="AA392" s="101"/>
    </row>
    <row r="393" spans="1:27">
      <c r="A393" s="101"/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  <c r="AA393" s="101"/>
    </row>
    <row r="394" spans="1:27">
      <c r="A394" s="101"/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</row>
    <row r="395" spans="1:27">
      <c r="A395" s="101"/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  <c r="AA395" s="101"/>
    </row>
    <row r="396" spans="1:27">
      <c r="A396" s="101"/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  <c r="AA396" s="101"/>
    </row>
    <row r="397" spans="1:27">
      <c r="A397" s="101"/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  <c r="AA397" s="101"/>
    </row>
    <row r="398" spans="1:27">
      <c r="A398" s="101"/>
      <c r="B398" s="101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  <c r="AA398" s="101"/>
    </row>
    <row r="399" spans="1:27">
      <c r="A399" s="101"/>
      <c r="B399" s="101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  <c r="AA399" s="101"/>
    </row>
    <row r="400" spans="1:27">
      <c r="A400" s="101"/>
      <c r="B400" s="101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  <c r="AA400" s="101"/>
    </row>
    <row r="401" spans="1:27">
      <c r="A401" s="101"/>
      <c r="B401" s="101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  <c r="AA401" s="101"/>
    </row>
    <row r="402" spans="1:27">
      <c r="A402" s="101"/>
      <c r="B402" s="101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  <c r="AA402" s="101"/>
    </row>
    <row r="403" spans="1:27">
      <c r="A403" s="101"/>
      <c r="B403" s="101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  <c r="AA403" s="101"/>
    </row>
    <row r="404" spans="1:27">
      <c r="A404" s="101"/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  <c r="AA404" s="101"/>
    </row>
    <row r="405" spans="1:27">
      <c r="A405" s="101"/>
      <c r="B405" s="101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  <c r="AA405" s="101"/>
    </row>
    <row r="406" spans="1:27">
      <c r="A406" s="101"/>
      <c r="B406" s="101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  <c r="AA406" s="101"/>
    </row>
    <row r="407" spans="1:27">
      <c r="A407" s="101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  <c r="AA407" s="101"/>
    </row>
    <row r="408" spans="1:27">
      <c r="A408" s="101"/>
      <c r="B408" s="101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  <c r="AA408" s="101"/>
    </row>
    <row r="409" spans="1:27">
      <c r="A409" s="101"/>
      <c r="B409" s="101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  <c r="AA409" s="101"/>
    </row>
    <row r="410" spans="1:27">
      <c r="A410" s="101"/>
      <c r="B410" s="101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  <c r="AA410" s="101"/>
    </row>
    <row r="411" spans="1:27">
      <c r="A411" s="101"/>
      <c r="B411" s="101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  <c r="AA411" s="101"/>
    </row>
    <row r="412" spans="1:27">
      <c r="A412" s="101"/>
      <c r="B412" s="101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  <c r="AA412" s="101"/>
    </row>
    <row r="413" spans="1:27">
      <c r="A413" s="101"/>
      <c r="B413" s="101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  <c r="AA413" s="101"/>
    </row>
    <row r="414" spans="1:27">
      <c r="A414" s="101"/>
      <c r="B414" s="101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  <c r="AA414" s="101"/>
    </row>
    <row r="415" spans="1:27">
      <c r="A415" s="101"/>
      <c r="B415" s="101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  <c r="AA415" s="101"/>
    </row>
    <row r="416" spans="1:27">
      <c r="A416" s="101"/>
      <c r="B416" s="101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  <c r="AA416" s="101"/>
    </row>
    <row r="417" spans="1:27">
      <c r="A417" s="101"/>
      <c r="B417" s="101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  <c r="AA417" s="101"/>
    </row>
    <row r="418" spans="1:27">
      <c r="A418" s="101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  <c r="AA418" s="101"/>
    </row>
    <row r="419" spans="1:27">
      <c r="A419" s="101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  <c r="AA419" s="101"/>
    </row>
    <row r="420" spans="1:27">
      <c r="A420" s="101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  <c r="AA420" s="101"/>
    </row>
    <row r="421" spans="1:27">
      <c r="A421" s="101"/>
      <c r="B421" s="101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  <c r="AA421" s="101"/>
    </row>
    <row r="422" spans="1:27">
      <c r="A422" s="101"/>
      <c r="B422" s="101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</row>
    <row r="423" spans="1:27">
      <c r="A423" s="101"/>
      <c r="B423" s="101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  <c r="AA423" s="101"/>
    </row>
    <row r="424" spans="1:27">
      <c r="A424" s="101"/>
      <c r="B424" s="101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  <c r="AA424" s="101"/>
    </row>
    <row r="425" spans="1:27">
      <c r="A425" s="101"/>
      <c r="B425" s="101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  <c r="AA425" s="101"/>
    </row>
    <row r="426" spans="1:27">
      <c r="A426" s="101"/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  <c r="AA426" s="101"/>
    </row>
    <row r="427" spans="1:27">
      <c r="A427" s="101"/>
      <c r="B427" s="101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  <c r="AA427" s="101"/>
    </row>
    <row r="428" spans="1:27">
      <c r="A428" s="101"/>
      <c r="B428" s="101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  <c r="AA428" s="101"/>
    </row>
    <row r="429" spans="1:27">
      <c r="A429" s="101"/>
      <c r="B429" s="101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  <c r="AA429" s="101"/>
    </row>
    <row r="430" spans="1:27">
      <c r="A430" s="101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  <c r="AA430" s="101"/>
    </row>
    <row r="431" spans="1:27">
      <c r="A431" s="101"/>
      <c r="B431" s="101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  <c r="AA431" s="101"/>
    </row>
    <row r="432" spans="1:27">
      <c r="A432" s="101"/>
      <c r="B432" s="101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  <c r="AA432" s="101"/>
    </row>
    <row r="433" spans="1:27">
      <c r="A433" s="101"/>
      <c r="B433" s="101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  <c r="AA433" s="101"/>
    </row>
    <row r="434" spans="1:27">
      <c r="A434" s="101"/>
      <c r="B434" s="101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  <c r="AA434" s="101"/>
    </row>
    <row r="435" spans="1:27">
      <c r="A435" s="101"/>
      <c r="B435" s="101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  <c r="AA435" s="101"/>
    </row>
    <row r="436" spans="1:27">
      <c r="A436" s="101"/>
      <c r="B436" s="101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  <c r="AA436" s="101"/>
    </row>
    <row r="437" spans="1:27">
      <c r="A437" s="101"/>
      <c r="B437" s="101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  <c r="AA437" s="101"/>
    </row>
    <row r="438" spans="1:27">
      <c r="A438" s="101"/>
      <c r="B438" s="101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  <c r="AA438" s="101"/>
    </row>
    <row r="439" spans="1:27">
      <c r="A439" s="101"/>
      <c r="B439" s="101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  <c r="AA439" s="101"/>
    </row>
    <row r="440" spans="1:27">
      <c r="A440" s="101"/>
      <c r="B440" s="101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  <c r="AA440" s="101"/>
    </row>
    <row r="441" spans="1:27">
      <c r="A441" s="101"/>
      <c r="B441" s="101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  <c r="AA441" s="101"/>
    </row>
    <row r="442" spans="1:27">
      <c r="A442" s="101"/>
      <c r="B442" s="101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  <c r="AA442" s="101"/>
    </row>
    <row r="443" spans="1:27">
      <c r="A443" s="101"/>
      <c r="B443" s="101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  <c r="AA443" s="101"/>
    </row>
    <row r="444" spans="1:27">
      <c r="A444" s="101"/>
      <c r="B444" s="101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  <c r="AA444" s="101"/>
    </row>
    <row r="445" spans="1:27">
      <c r="A445" s="101"/>
      <c r="B445" s="101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  <c r="AA445" s="101"/>
    </row>
    <row r="446" spans="1:27">
      <c r="A446" s="101"/>
      <c r="B446" s="101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  <c r="AA446" s="101"/>
    </row>
    <row r="447" spans="1:27">
      <c r="A447" s="101"/>
      <c r="B447" s="101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  <c r="AA447" s="101"/>
    </row>
    <row r="448" spans="1:27">
      <c r="A448" s="101"/>
      <c r="B448" s="101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  <c r="AA448" s="101"/>
    </row>
    <row r="449" spans="1:27">
      <c r="A449" s="101"/>
      <c r="B449" s="101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  <c r="AA449" s="101"/>
    </row>
    <row r="450" spans="1:27">
      <c r="A450" s="101"/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  <c r="AA450" s="101"/>
    </row>
    <row r="451" spans="1:27">
      <c r="A451" s="101"/>
      <c r="B451" s="101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  <c r="AA451" s="101"/>
    </row>
    <row r="452" spans="1:27">
      <c r="A452" s="101"/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  <c r="AA452" s="101"/>
    </row>
    <row r="453" spans="1:27">
      <c r="A453" s="101"/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  <c r="AA453" s="101"/>
    </row>
    <row r="454" spans="1:27">
      <c r="A454" s="101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  <c r="AA454" s="101"/>
    </row>
    <row r="455" spans="1:27">
      <c r="A455" s="101"/>
      <c r="B455" s="101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  <c r="AA455" s="101"/>
    </row>
    <row r="456" spans="1:27">
      <c r="A456" s="101"/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  <c r="AA456" s="101"/>
    </row>
    <row r="457" spans="1:27">
      <c r="A457" s="101"/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  <c r="AA457" s="101"/>
    </row>
    <row r="458" spans="1:27">
      <c r="A458" s="101"/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  <c r="AA458" s="101"/>
    </row>
    <row r="459" spans="1:27">
      <c r="A459" s="101"/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  <c r="AA459" s="101"/>
    </row>
    <row r="460" spans="1:27">
      <c r="A460" s="101"/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  <c r="AA460" s="101"/>
    </row>
    <row r="461" spans="1:27">
      <c r="A461" s="101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  <c r="AA461" s="101"/>
    </row>
    <row r="462" spans="1:27">
      <c r="A462" s="101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  <c r="AA462" s="101"/>
    </row>
    <row r="463" spans="1:27">
      <c r="A463" s="101"/>
      <c r="B463" s="101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  <c r="AA463" s="101"/>
    </row>
    <row r="464" spans="1:27">
      <c r="A464" s="101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  <c r="AA464" s="101"/>
    </row>
    <row r="465" spans="1:27">
      <c r="A465" s="101"/>
      <c r="B465" s="101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  <c r="AA465" s="101"/>
    </row>
    <row r="466" spans="1:27">
      <c r="A466" s="101"/>
      <c r="B466" s="101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  <c r="AA466" s="101"/>
    </row>
    <row r="467" spans="1:27">
      <c r="A467" s="101"/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  <c r="AA467" s="101"/>
    </row>
    <row r="468" spans="1:27">
      <c r="A468" s="101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  <c r="AA468" s="101"/>
    </row>
    <row r="469" spans="1:27">
      <c r="A469" s="101"/>
      <c r="B469" s="101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  <c r="AA469" s="101"/>
    </row>
    <row r="470" spans="1:27">
      <c r="A470" s="101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  <c r="AA470" s="101"/>
    </row>
    <row r="471" spans="1:27">
      <c r="A471" s="101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  <c r="AA471" s="101"/>
    </row>
    <row r="472" spans="1:27">
      <c r="A472" s="101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  <c r="AA472" s="101"/>
    </row>
    <row r="473" spans="1:27">
      <c r="A473" s="101"/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  <c r="AA473" s="101"/>
    </row>
    <row r="474" spans="1:27">
      <c r="A474" s="101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  <c r="AA474" s="101"/>
    </row>
    <row r="475" spans="1:27">
      <c r="A475" s="101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  <c r="AA475" s="101"/>
    </row>
    <row r="476" spans="1:27">
      <c r="A476" s="101"/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  <c r="AA476" s="101"/>
    </row>
    <row r="477" spans="1:27">
      <c r="A477" s="101"/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  <c r="AA477" s="101"/>
    </row>
    <row r="478" spans="1:27">
      <c r="A478" s="101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  <c r="AA478" s="101"/>
    </row>
    <row r="479" spans="1:27">
      <c r="A479" s="101"/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  <c r="AA479" s="101"/>
    </row>
    <row r="480" spans="1:27">
      <c r="A480" s="101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  <c r="AA480" s="101"/>
    </row>
    <row r="481" spans="1:27">
      <c r="A481" s="101"/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  <c r="AA481" s="101"/>
    </row>
    <row r="482" spans="1:27">
      <c r="A482" s="101"/>
      <c r="B482" s="101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  <c r="AA482" s="101"/>
    </row>
    <row r="483" spans="1:27">
      <c r="A483" s="101"/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  <c r="AA483" s="101"/>
    </row>
    <row r="484" spans="1:27">
      <c r="A484" s="101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  <c r="AA484" s="101"/>
    </row>
    <row r="485" spans="1:27">
      <c r="A485" s="101"/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  <c r="AA485" s="101"/>
    </row>
    <row r="486" spans="1:27">
      <c r="A486" s="101"/>
      <c r="B486" s="101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  <c r="AA486" s="101"/>
    </row>
    <row r="487" spans="1:27">
      <c r="A487" s="101"/>
      <c r="B487" s="101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  <c r="AA487" s="101"/>
    </row>
    <row r="488" spans="1:27">
      <c r="A488" s="101"/>
      <c r="B488" s="101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  <c r="AA488" s="101"/>
    </row>
    <row r="489" spans="1:27">
      <c r="A489" s="101"/>
      <c r="B489" s="101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  <c r="AA489" s="101"/>
    </row>
    <row r="490" spans="1:27">
      <c r="A490" s="101"/>
      <c r="B490" s="101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  <c r="AA490" s="101"/>
    </row>
    <row r="491" spans="1:27">
      <c r="A491" s="101"/>
      <c r="B491" s="101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  <c r="AA491" s="101"/>
    </row>
    <row r="492" spans="1:27">
      <c r="A492" s="101"/>
      <c r="B492" s="101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  <c r="AA492" s="101"/>
    </row>
    <row r="493" spans="1:27">
      <c r="A493" s="101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  <c r="AA493" s="101"/>
    </row>
    <row r="494" spans="1:27">
      <c r="A494" s="101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  <c r="AA494" s="101"/>
    </row>
    <row r="495" spans="1:27">
      <c r="A495" s="101"/>
      <c r="B495" s="101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  <c r="AA495" s="101"/>
    </row>
    <row r="496" spans="1:27">
      <c r="A496" s="101"/>
      <c r="B496" s="101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  <c r="AA496" s="101"/>
    </row>
    <row r="497" spans="1:27">
      <c r="A497" s="101"/>
      <c r="B497" s="101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  <c r="AA497" s="101"/>
    </row>
    <row r="498" spans="1:27">
      <c r="A498" s="101"/>
      <c r="B498" s="101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  <c r="AA498" s="101"/>
    </row>
    <row r="499" spans="1:27">
      <c r="A499" s="101"/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  <c r="AA499" s="101"/>
    </row>
    <row r="500" spans="1:27">
      <c r="A500" s="101"/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  <c r="AA500" s="101"/>
    </row>
    <row r="501" spans="1:27">
      <c r="A501" s="101"/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  <c r="AA501" s="101"/>
    </row>
    <row r="502" spans="1:27">
      <c r="A502" s="101"/>
      <c r="B502" s="101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  <c r="AA502" s="101"/>
    </row>
    <row r="503" spans="1:27">
      <c r="A503" s="101"/>
      <c r="B503" s="101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  <c r="AA503" s="101"/>
    </row>
    <row r="504" spans="1:27">
      <c r="A504" s="101"/>
      <c r="B504" s="101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  <c r="AA504" s="101"/>
    </row>
    <row r="505" spans="1:27">
      <c r="A505" s="101"/>
      <c r="B505" s="101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  <c r="AA505" s="101"/>
    </row>
    <row r="506" spans="1:27">
      <c r="A506" s="101"/>
      <c r="B506" s="101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</row>
    <row r="507" spans="1:27">
      <c r="A507" s="101"/>
      <c r="B507" s="101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</row>
    <row r="508" spans="1:27">
      <c r="A508" s="101"/>
      <c r="B508" s="101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</row>
    <row r="509" spans="1:27">
      <c r="A509" s="101"/>
      <c r="B509" s="101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  <c r="AA509" s="101"/>
    </row>
    <row r="510" spans="1:27">
      <c r="A510" s="101"/>
      <c r="B510" s="101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  <c r="AA510" s="101"/>
    </row>
    <row r="511" spans="1:27">
      <c r="A511" s="101"/>
      <c r="B511" s="101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  <c r="AA511" s="101"/>
    </row>
    <row r="512" spans="1:27">
      <c r="A512" s="101"/>
      <c r="B512" s="101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  <c r="AA512" s="101"/>
    </row>
    <row r="513" spans="1:27">
      <c r="A513" s="101"/>
      <c r="B513" s="101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  <c r="AA513" s="101"/>
    </row>
    <row r="514" spans="1:27">
      <c r="A514" s="101"/>
      <c r="B514" s="101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  <c r="AA514" s="101"/>
    </row>
    <row r="515" spans="1:27">
      <c r="A515" s="101"/>
      <c r="B515" s="101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  <c r="AA515" s="101"/>
    </row>
    <row r="516" spans="1:27">
      <c r="A516" s="101"/>
      <c r="B516" s="101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  <c r="AA516" s="101"/>
    </row>
    <row r="517" spans="1:27">
      <c r="A517" s="101"/>
      <c r="B517" s="101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  <c r="AA517" s="101"/>
    </row>
    <row r="518" spans="1:27">
      <c r="A518" s="101"/>
      <c r="B518" s="101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  <c r="AA518" s="101"/>
    </row>
    <row r="519" spans="1:27">
      <c r="A519" s="101"/>
      <c r="B519" s="101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  <c r="AA519" s="101"/>
    </row>
    <row r="520" spans="1:27">
      <c r="A520" s="101"/>
      <c r="B520" s="101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  <c r="AA520" s="101"/>
    </row>
    <row r="521" spans="1:27">
      <c r="A521" s="101"/>
      <c r="B521" s="101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  <c r="AA521" s="101"/>
    </row>
    <row r="522" spans="1:27">
      <c r="A522" s="101"/>
      <c r="B522" s="101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  <c r="AA522" s="101"/>
    </row>
    <row r="523" spans="1:27">
      <c r="A523" s="101"/>
      <c r="B523" s="101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  <c r="AA523" s="101"/>
    </row>
    <row r="524" spans="1:27">
      <c r="A524" s="101"/>
      <c r="B524" s="101"/>
      <c r="C524" s="101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  <c r="AA524" s="101"/>
    </row>
    <row r="525" spans="1:27">
      <c r="A525" s="101"/>
      <c r="B525" s="101"/>
      <c r="C525" s="101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  <c r="AA525" s="101"/>
    </row>
    <row r="526" spans="1:27">
      <c r="A526" s="101"/>
      <c r="B526" s="101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  <c r="AA526" s="101"/>
    </row>
    <row r="527" spans="1:27">
      <c r="A527" s="101"/>
      <c r="B527" s="101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  <c r="AA527" s="101"/>
    </row>
    <row r="528" spans="1:27">
      <c r="A528" s="101"/>
      <c r="B528" s="101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  <c r="AA528" s="101"/>
    </row>
    <row r="529" spans="1:27">
      <c r="A529" s="101"/>
      <c r="B529" s="101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  <c r="AA529" s="101"/>
    </row>
    <row r="530" spans="1:27">
      <c r="A530" s="101"/>
      <c r="B530" s="101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  <c r="AA530" s="101"/>
    </row>
    <row r="531" spans="1:27">
      <c r="A531" s="101"/>
      <c r="B531" s="101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  <c r="AA531" s="101"/>
    </row>
    <row r="532" spans="1:27">
      <c r="A532" s="101"/>
      <c r="B532" s="101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  <c r="AA532" s="101"/>
    </row>
    <row r="533" spans="1:27">
      <c r="A533" s="101"/>
      <c r="B533" s="101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  <c r="AA533" s="101"/>
    </row>
    <row r="534" spans="1:27">
      <c r="A534" s="101"/>
      <c r="B534" s="101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  <c r="AA534" s="101"/>
    </row>
    <row r="535" spans="1:27">
      <c r="A535" s="101"/>
      <c r="B535" s="101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  <c r="AA535" s="101"/>
    </row>
    <row r="536" spans="1:27">
      <c r="A536" s="101"/>
      <c r="B536" s="101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  <c r="AA536" s="101"/>
    </row>
    <row r="537" spans="1:27">
      <c r="A537" s="101"/>
      <c r="B537" s="101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  <c r="AA537" s="101"/>
    </row>
    <row r="538" spans="1:27">
      <c r="A538" s="101"/>
      <c r="B538" s="101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  <c r="AA538" s="101"/>
    </row>
    <row r="539" spans="1:27">
      <c r="A539" s="101"/>
      <c r="B539" s="101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  <c r="AA539" s="101"/>
    </row>
    <row r="540" spans="1:27">
      <c r="A540" s="101"/>
      <c r="B540" s="101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  <c r="AA540" s="101"/>
    </row>
    <row r="541" spans="1:27">
      <c r="A541" s="101"/>
      <c r="B541" s="101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  <c r="AA541" s="101"/>
    </row>
    <row r="542" spans="1:27">
      <c r="A542" s="101"/>
      <c r="B542" s="101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  <c r="AA542" s="101"/>
    </row>
    <row r="543" spans="1:27">
      <c r="A543" s="101"/>
      <c r="B543" s="101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  <c r="AA543" s="101"/>
    </row>
    <row r="544" spans="1:27">
      <c r="A544" s="101"/>
      <c r="B544" s="101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  <c r="AA544" s="101"/>
    </row>
    <row r="545" spans="1:27">
      <c r="A545" s="101"/>
      <c r="B545" s="101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  <c r="AA545" s="101"/>
    </row>
    <row r="546" spans="1:27">
      <c r="A546" s="101"/>
      <c r="B546" s="101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</row>
    <row r="547" spans="1:27">
      <c r="A547" s="101"/>
      <c r="B547" s="101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</row>
    <row r="548" spans="1:27">
      <c r="A548" s="101"/>
      <c r="B548" s="101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</row>
    <row r="549" spans="1:27">
      <c r="A549" s="101"/>
      <c r="B549" s="101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</row>
    <row r="550" spans="1:27">
      <c r="A550" s="101"/>
      <c r="B550" s="101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</row>
    <row r="551" spans="1:27">
      <c r="A551" s="101"/>
      <c r="B551" s="101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</row>
    <row r="552" spans="1:27">
      <c r="A552" s="101"/>
      <c r="B552" s="101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  <c r="AA552" s="101"/>
    </row>
    <row r="553" spans="1:27">
      <c r="A553" s="101"/>
      <c r="B553" s="101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</row>
    <row r="554" spans="1:27">
      <c r="A554" s="101"/>
      <c r="B554" s="101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</row>
    <row r="555" spans="1:27">
      <c r="A555" s="101"/>
      <c r="B555" s="101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</row>
    <row r="556" spans="1:27">
      <c r="A556" s="101"/>
      <c r="B556" s="101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</row>
    <row r="557" spans="1:27">
      <c r="A557" s="101"/>
      <c r="B557" s="101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</row>
    <row r="558" spans="1:27">
      <c r="A558" s="101"/>
      <c r="B558" s="101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</row>
    <row r="559" spans="1:27">
      <c r="A559" s="101"/>
      <c r="B559" s="101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</row>
    <row r="560" spans="1:27">
      <c r="A560" s="101"/>
      <c r="B560" s="101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</row>
    <row r="561" spans="1:27">
      <c r="A561" s="101"/>
      <c r="B561" s="101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</row>
    <row r="562" spans="1:27">
      <c r="A562" s="101"/>
      <c r="B562" s="101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</row>
    <row r="563" spans="1:27">
      <c r="A563" s="101"/>
      <c r="B563" s="101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</row>
    <row r="564" spans="1:27">
      <c r="A564" s="101"/>
      <c r="B564" s="101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</row>
    <row r="565" spans="1:27">
      <c r="A565" s="101"/>
      <c r="B565" s="101"/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  <c r="AA565" s="101"/>
    </row>
    <row r="566" spans="1:27">
      <c r="A566" s="101"/>
      <c r="B566" s="101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</row>
    <row r="567" spans="1:27">
      <c r="A567" s="101"/>
      <c r="B567" s="101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</row>
    <row r="568" spans="1:27">
      <c r="A568" s="101"/>
      <c r="B568" s="101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</row>
    <row r="569" spans="1:27">
      <c r="A569" s="101"/>
      <c r="B569" s="101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</row>
    <row r="570" spans="1:27">
      <c r="A570" s="101"/>
      <c r="B570" s="101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</row>
    <row r="571" spans="1:27">
      <c r="A571" s="101"/>
      <c r="B571" s="101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</row>
    <row r="572" spans="1:27">
      <c r="A572" s="101"/>
      <c r="B572" s="101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</row>
    <row r="573" spans="1:27">
      <c r="A573" s="101"/>
      <c r="B573" s="101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</row>
    <row r="574" spans="1:27">
      <c r="A574" s="101"/>
      <c r="B574" s="101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</row>
    <row r="575" spans="1:27">
      <c r="A575" s="101"/>
      <c r="B575" s="101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</row>
    <row r="576" spans="1:27">
      <c r="A576" s="101"/>
      <c r="B576" s="101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</row>
    <row r="577" spans="1:27">
      <c r="A577" s="101"/>
      <c r="B577" s="101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</row>
    <row r="578" spans="1:27">
      <c r="A578" s="101"/>
      <c r="B578" s="101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  <c r="AA578" s="101"/>
    </row>
    <row r="579" spans="1:27">
      <c r="A579" s="101"/>
      <c r="B579" s="101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</row>
    <row r="580" spans="1:27">
      <c r="A580" s="101"/>
      <c r="B580" s="101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</row>
    <row r="581" spans="1:27">
      <c r="A581" s="101"/>
      <c r="B581" s="101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</row>
    <row r="582" spans="1:27">
      <c r="A582" s="101"/>
      <c r="B582" s="101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</row>
    <row r="583" spans="1:27">
      <c r="A583" s="101"/>
      <c r="B583" s="101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</row>
    <row r="584" spans="1:27">
      <c r="A584" s="101"/>
      <c r="B584" s="101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</row>
    <row r="585" spans="1:27">
      <c r="A585" s="101"/>
      <c r="B585" s="101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</row>
    <row r="586" spans="1:27">
      <c r="A586" s="101"/>
      <c r="B586" s="101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</row>
    <row r="587" spans="1:27">
      <c r="A587" s="101"/>
      <c r="B587" s="101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</row>
    <row r="588" spans="1:27">
      <c r="A588" s="101"/>
      <c r="B588" s="101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</row>
    <row r="589" spans="1:27">
      <c r="A589" s="101"/>
      <c r="B589" s="101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</row>
    <row r="590" spans="1:27">
      <c r="A590" s="101"/>
      <c r="B590" s="101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</row>
    <row r="591" spans="1:27">
      <c r="A591" s="101"/>
      <c r="B591" s="101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  <c r="AA591" s="101"/>
    </row>
    <row r="592" spans="1:27">
      <c r="A592" s="101"/>
      <c r="B592" s="101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</row>
    <row r="593" spans="1:27">
      <c r="A593" s="101"/>
      <c r="B593" s="101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</row>
    <row r="594" spans="1:27">
      <c r="A594" s="101"/>
      <c r="B594" s="101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</row>
    <row r="595" spans="1:27">
      <c r="A595" s="101"/>
      <c r="B595" s="101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</row>
    <row r="596" spans="1:27">
      <c r="A596" s="101"/>
      <c r="B596" s="101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</row>
    <row r="597" spans="1:27">
      <c r="A597" s="101"/>
      <c r="B597" s="101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</row>
    <row r="598" spans="1:27">
      <c r="A598" s="101"/>
      <c r="B598" s="101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</row>
    <row r="599" spans="1:27">
      <c r="A599" s="101"/>
      <c r="B599" s="101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</row>
    <row r="600" spans="1:27">
      <c r="A600" s="101"/>
      <c r="B600" s="101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</row>
    <row r="601" spans="1:27">
      <c r="A601" s="101"/>
      <c r="B601" s="101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</row>
    <row r="602" spans="1:27">
      <c r="A602" s="101"/>
      <c r="B602" s="101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</row>
    <row r="603" spans="1:27">
      <c r="A603" s="101"/>
      <c r="B603" s="101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</row>
    <row r="604" spans="1:27">
      <c r="A604" s="101"/>
      <c r="B604" s="101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  <c r="AA604" s="101"/>
    </row>
    <row r="605" spans="1:27">
      <c r="A605" s="101"/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</row>
    <row r="606" spans="1:27">
      <c r="A606" s="101"/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</row>
    <row r="607" spans="1:27">
      <c r="A607" s="101"/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</row>
    <row r="608" spans="1:27">
      <c r="A608" s="101"/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</row>
    <row r="609" spans="1:27">
      <c r="A609" s="101"/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</row>
    <row r="610" spans="1:27">
      <c r="A610" s="101"/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</row>
    <row r="611" spans="1:27">
      <c r="A611" s="101"/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</row>
    <row r="612" spans="1:27">
      <c r="A612" s="101"/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</row>
    <row r="613" spans="1:27">
      <c r="A613" s="101"/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</row>
    <row r="614" spans="1:27">
      <c r="A614" s="101"/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</row>
    <row r="615" spans="1:27">
      <c r="A615" s="101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</row>
    <row r="616" spans="1:27">
      <c r="A616" s="101"/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</row>
    <row r="617" spans="1:27">
      <c r="A617" s="101"/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  <c r="AA617" s="101"/>
    </row>
    <row r="618" spans="1:27">
      <c r="A618" s="101"/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</row>
    <row r="619" spans="1:27">
      <c r="A619" s="101"/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</row>
    <row r="620" spans="1:27">
      <c r="A620" s="101"/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</row>
    <row r="621" spans="1:27">
      <c r="A621" s="101"/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</row>
    <row r="622" spans="1:27">
      <c r="A622" s="101"/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</row>
    <row r="623" spans="1:27">
      <c r="A623" s="101"/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</row>
    <row r="624" spans="1:27">
      <c r="A624" s="101"/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</row>
    <row r="625" spans="1:27">
      <c r="A625" s="101"/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</row>
    <row r="626" spans="1:27">
      <c r="A626" s="101"/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</row>
    <row r="627" spans="1:27">
      <c r="A627" s="101"/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</row>
    <row r="628" spans="1:27">
      <c r="A628" s="101"/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</row>
    <row r="629" spans="1:27">
      <c r="A629" s="101"/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</row>
    <row r="630" spans="1:27">
      <c r="A630" s="101"/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  <c r="AA630" s="101"/>
    </row>
    <row r="631" spans="1:27">
      <c r="A631" s="101"/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</row>
    <row r="632" spans="1:27">
      <c r="A632" s="101"/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</row>
    <row r="633" spans="1:27">
      <c r="A633" s="101"/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  <c r="AA633" s="101"/>
    </row>
    <row r="634" spans="1:27">
      <c r="A634" s="101"/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</row>
    <row r="635" spans="1:27">
      <c r="A635" s="101"/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  <c r="AA635" s="101"/>
    </row>
    <row r="636" spans="1:27">
      <c r="A636" s="101"/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  <c r="AA636" s="101"/>
    </row>
    <row r="637" spans="1:27">
      <c r="A637" s="101"/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  <c r="AA637" s="101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I337"/>
  <sheetViews>
    <sheetView topLeftCell="A17" zoomScale="98" zoomScaleNormal="98" workbookViewId="0">
      <pane xSplit="1" topLeftCell="B1" activePane="topRight" state="frozen"/>
      <selection pane="topRight" activeCell="A2" sqref="A2:Q45"/>
    </sheetView>
  </sheetViews>
  <sheetFormatPr defaultRowHeight="15"/>
  <cols>
    <col min="1" max="1" width="4" customWidth="1"/>
    <col min="2" max="2" width="32" customWidth="1"/>
    <col min="3" max="3" width="8.7109375" customWidth="1"/>
    <col min="4" max="4" width="7.28515625" customWidth="1"/>
    <col min="5" max="6" width="6.85546875" customWidth="1"/>
    <col min="7" max="7" width="7.140625" customWidth="1"/>
    <col min="8" max="8" width="6.85546875" customWidth="1"/>
    <col min="9" max="9" width="7.28515625" customWidth="1"/>
    <col min="10" max="10" width="7.5703125" customWidth="1"/>
    <col min="11" max="11" width="7.42578125" customWidth="1"/>
    <col min="12" max="12" width="7" customWidth="1"/>
    <col min="13" max="13" width="7.7109375" customWidth="1"/>
    <col min="14" max="14" width="7" customWidth="1"/>
    <col min="15" max="15" width="6.140625" customWidth="1"/>
    <col min="16" max="16" width="7.7109375" customWidth="1"/>
    <col min="17" max="17" width="6.42578125" customWidth="1"/>
    <col min="18" max="18" width="0.5703125" customWidth="1"/>
    <col min="19" max="19" width="9.7109375" customWidth="1"/>
    <col min="20" max="20" width="9" customWidth="1"/>
    <col min="22" max="22" width="5.42578125" customWidth="1"/>
    <col min="23" max="23" width="6.7109375" customWidth="1"/>
    <col min="24" max="24" width="6.85546875" customWidth="1"/>
    <col min="25" max="25" width="7.28515625" customWidth="1"/>
    <col min="27" max="27" width="16.5703125" customWidth="1"/>
    <col min="28" max="28" width="8.28515625" customWidth="1"/>
    <col min="29" max="29" width="6.85546875" customWidth="1"/>
    <col min="30" max="30" width="10.28515625" customWidth="1"/>
  </cols>
  <sheetData>
    <row r="1" spans="1:35" ht="10.5" customHeight="1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</row>
    <row r="2" spans="1:35" ht="15.75" thickBot="1">
      <c r="A2" s="94" t="s">
        <v>483</v>
      </c>
      <c r="C2" s="94" t="s">
        <v>17</v>
      </c>
      <c r="I2" t="s">
        <v>224</v>
      </c>
      <c r="S2" s="11"/>
      <c r="T2" s="11"/>
      <c r="U2" s="87"/>
      <c r="V2" s="795"/>
      <c r="W2" s="87"/>
      <c r="AG2" s="101"/>
      <c r="AH2" s="101"/>
      <c r="AI2" s="101"/>
    </row>
    <row r="3" spans="1:35" ht="13.5" customHeight="1">
      <c r="A3" s="78"/>
      <c r="B3" s="797"/>
      <c r="C3" s="169" t="s">
        <v>18</v>
      </c>
      <c r="D3" s="64" t="s">
        <v>204</v>
      </c>
      <c r="E3" s="64"/>
      <c r="F3" s="64"/>
      <c r="G3" s="64"/>
      <c r="H3" s="64"/>
      <c r="I3" s="64"/>
      <c r="J3" s="64"/>
      <c r="K3" s="64"/>
      <c r="L3" s="51"/>
      <c r="M3" s="51"/>
      <c r="N3" s="169" t="s">
        <v>19</v>
      </c>
      <c r="O3" s="169" t="s">
        <v>20</v>
      </c>
      <c r="P3" s="793" t="s">
        <v>288</v>
      </c>
      <c r="Q3" s="809" t="s">
        <v>288</v>
      </c>
      <c r="S3" s="93"/>
      <c r="T3" s="93"/>
      <c r="U3" s="121"/>
      <c r="V3" s="101"/>
      <c r="W3" s="352"/>
      <c r="X3" s="121"/>
      <c r="Y3" s="101"/>
      <c r="Z3" s="101"/>
      <c r="AA3" s="101"/>
      <c r="AB3" s="101"/>
      <c r="AC3" s="101"/>
      <c r="AD3" s="101"/>
      <c r="AG3" s="101"/>
      <c r="AH3" s="101"/>
      <c r="AI3" s="101"/>
    </row>
    <row r="4" spans="1:35" ht="13.5" customHeight="1">
      <c r="A4" s="58"/>
      <c r="B4" s="798"/>
      <c r="C4" s="452" t="s">
        <v>175</v>
      </c>
      <c r="D4" s="20" t="s">
        <v>217</v>
      </c>
      <c r="E4" s="20"/>
      <c r="F4" s="20"/>
      <c r="G4" s="20" t="s">
        <v>189</v>
      </c>
      <c r="H4" s="20"/>
      <c r="I4" s="20"/>
      <c r="J4" s="20"/>
      <c r="K4" s="20"/>
      <c r="L4" s="19"/>
      <c r="M4" s="19"/>
      <c r="N4" s="452" t="s">
        <v>190</v>
      </c>
      <c r="O4" s="452" t="s">
        <v>21</v>
      </c>
      <c r="P4" s="792" t="s">
        <v>95</v>
      </c>
      <c r="Q4" s="810" t="s">
        <v>95</v>
      </c>
      <c r="S4" s="93"/>
      <c r="T4" s="93"/>
      <c r="U4" s="121"/>
      <c r="V4" s="101"/>
      <c r="W4" s="352"/>
      <c r="X4" s="121"/>
      <c r="Y4" s="101"/>
      <c r="Z4" s="101"/>
      <c r="AA4" s="101"/>
      <c r="AB4" s="101"/>
      <c r="AC4" s="101"/>
      <c r="AD4" s="101"/>
      <c r="AG4" s="101"/>
      <c r="AH4" s="101"/>
      <c r="AI4" s="101"/>
    </row>
    <row r="5" spans="1:35" ht="12.75" customHeight="1" thickBot="1">
      <c r="A5" s="58"/>
      <c r="B5" s="799" t="s">
        <v>22</v>
      </c>
      <c r="C5" s="452" t="s">
        <v>19</v>
      </c>
      <c r="E5" t="s">
        <v>188</v>
      </c>
      <c r="F5" s="69"/>
      <c r="G5" s="69"/>
      <c r="H5" s="517" t="s">
        <v>484</v>
      </c>
      <c r="J5" s="69"/>
      <c r="K5" s="59" t="s">
        <v>104</v>
      </c>
      <c r="L5" s="52"/>
      <c r="M5" s="52"/>
      <c r="N5" s="452" t="s">
        <v>24</v>
      </c>
      <c r="O5" s="452" t="s">
        <v>23</v>
      </c>
      <c r="P5" s="785" t="s">
        <v>289</v>
      </c>
      <c r="Q5" s="810" t="s">
        <v>289</v>
      </c>
      <c r="S5" s="93"/>
      <c r="T5" s="93"/>
      <c r="U5" s="352"/>
      <c r="V5" s="101"/>
      <c r="W5" s="352"/>
      <c r="X5" s="121"/>
      <c r="Y5" s="101"/>
      <c r="Z5" s="101"/>
      <c r="AA5" s="101"/>
      <c r="AB5" s="101"/>
      <c r="AC5" s="101"/>
      <c r="AD5" s="576"/>
      <c r="AG5" s="101"/>
      <c r="AH5" s="101"/>
      <c r="AI5" s="101"/>
    </row>
    <row r="6" spans="1:35">
      <c r="A6" s="58" t="s">
        <v>176</v>
      </c>
      <c r="B6" s="798"/>
      <c r="C6" s="452" t="s">
        <v>36</v>
      </c>
      <c r="D6" s="619" t="s">
        <v>25</v>
      </c>
      <c r="E6" s="36" t="s">
        <v>26</v>
      </c>
      <c r="F6" s="36" t="s">
        <v>27</v>
      </c>
      <c r="G6" s="36" t="s">
        <v>28</v>
      </c>
      <c r="H6" s="35" t="s">
        <v>29</v>
      </c>
      <c r="I6" s="36" t="s">
        <v>30</v>
      </c>
      <c r="J6" s="35" t="s">
        <v>31</v>
      </c>
      <c r="K6" s="36" t="s">
        <v>32</v>
      </c>
      <c r="L6" s="35" t="s">
        <v>33</v>
      </c>
      <c r="M6" s="36" t="s">
        <v>34</v>
      </c>
      <c r="N6" s="452">
        <v>10</v>
      </c>
      <c r="O6" s="452" t="s">
        <v>35</v>
      </c>
      <c r="P6" s="452" t="s">
        <v>24</v>
      </c>
      <c r="Q6" s="811" t="s">
        <v>290</v>
      </c>
      <c r="S6" s="93"/>
      <c r="T6" s="93"/>
      <c r="U6" s="352"/>
      <c r="V6" s="101"/>
      <c r="W6" s="352"/>
      <c r="X6" s="121"/>
      <c r="Y6" s="101"/>
      <c r="Z6" s="101"/>
      <c r="AA6" s="101"/>
      <c r="AB6" s="327"/>
      <c r="AC6" s="101"/>
      <c r="AD6" s="576"/>
      <c r="AG6" s="101"/>
      <c r="AH6" s="101"/>
      <c r="AI6" s="101"/>
    </row>
    <row r="7" spans="1:35" ht="12" customHeight="1">
      <c r="A7" s="58"/>
      <c r="B7" s="799" t="s">
        <v>177</v>
      </c>
      <c r="C7" s="452" t="s">
        <v>178</v>
      </c>
      <c r="D7" s="445" t="s">
        <v>37</v>
      </c>
      <c r="E7" s="67" t="s">
        <v>37</v>
      </c>
      <c r="F7" s="67" t="s">
        <v>37</v>
      </c>
      <c r="G7" s="67" t="s">
        <v>37</v>
      </c>
      <c r="H7" s="31" t="s">
        <v>37</v>
      </c>
      <c r="I7" s="67" t="s">
        <v>37</v>
      </c>
      <c r="J7" s="67" t="s">
        <v>37</v>
      </c>
      <c r="K7" s="31" t="s">
        <v>37</v>
      </c>
      <c r="L7" s="67" t="s">
        <v>37</v>
      </c>
      <c r="M7" s="67" t="s">
        <v>37</v>
      </c>
      <c r="N7" s="452" t="s">
        <v>287</v>
      </c>
      <c r="O7" s="452" t="s">
        <v>169</v>
      </c>
      <c r="P7" s="452">
        <v>10</v>
      </c>
      <c r="Q7" s="811"/>
      <c r="S7" s="93"/>
      <c r="T7" s="93"/>
      <c r="U7" s="121"/>
      <c r="V7" s="101"/>
      <c r="W7" s="352"/>
      <c r="X7" s="121"/>
      <c r="Y7" s="101"/>
      <c r="Z7" s="101"/>
      <c r="AA7" s="101"/>
      <c r="AB7" s="327"/>
      <c r="AC7" s="101"/>
      <c r="AD7" s="577"/>
      <c r="AG7" s="101"/>
      <c r="AH7" s="101"/>
      <c r="AI7" s="101"/>
    </row>
    <row r="8" spans="1:35" ht="14.25" customHeight="1" thickBot="1">
      <c r="A8" s="58"/>
      <c r="B8" s="800"/>
      <c r="C8" s="802">
        <v>0.35</v>
      </c>
      <c r="D8" s="52"/>
      <c r="E8" s="53"/>
      <c r="F8" s="52"/>
      <c r="G8" s="53"/>
      <c r="H8" s="85"/>
      <c r="I8" s="53"/>
      <c r="J8" s="53"/>
      <c r="K8" s="52"/>
      <c r="L8" s="53"/>
      <c r="M8" s="85"/>
      <c r="N8" s="452"/>
      <c r="O8" s="452" t="s">
        <v>170</v>
      </c>
      <c r="P8" s="452" t="s">
        <v>287</v>
      </c>
      <c r="Q8" s="1456">
        <v>1</v>
      </c>
      <c r="S8" s="93"/>
      <c r="T8" s="93"/>
      <c r="U8" s="199"/>
      <c r="V8" s="121"/>
      <c r="W8" s="352"/>
      <c r="X8" s="121"/>
      <c r="Y8" s="101"/>
      <c r="Z8" s="266"/>
      <c r="AA8" s="352"/>
      <c r="AB8" s="578"/>
      <c r="AC8" s="101"/>
      <c r="AD8" s="577"/>
      <c r="AG8" s="101"/>
      <c r="AH8" s="101"/>
      <c r="AI8" s="101"/>
    </row>
    <row r="9" spans="1:35">
      <c r="A9" s="455">
        <v>1</v>
      </c>
      <c r="B9" s="1451" t="s">
        <v>179</v>
      </c>
      <c r="C9" s="1448">
        <v>28</v>
      </c>
      <c r="D9" s="159">
        <f>'7-11л. РАСКЛАДКА'!R13</f>
        <v>20</v>
      </c>
      <c r="E9" s="71">
        <f>'7-11л. РАСКЛАДКА'!R71</f>
        <v>40</v>
      </c>
      <c r="F9" s="71">
        <f>'7-11л. РАСКЛАДКА'!R130</f>
        <v>30</v>
      </c>
      <c r="G9" s="71">
        <f>'7-11л. РАСКЛАДКА'!R186</f>
        <v>30</v>
      </c>
      <c r="H9" s="71">
        <f>'7-11л. РАСКЛАДКА'!R243</f>
        <v>20</v>
      </c>
      <c r="I9" s="71">
        <f>'7-11л. РАСКЛАДКА'!R299</f>
        <v>30</v>
      </c>
      <c r="J9" s="71">
        <f>'7-11л. РАСКЛАДКА'!R355</f>
        <v>30</v>
      </c>
      <c r="K9" s="71">
        <f>'7-11л. РАСКЛАДКА'!R408</f>
        <v>30</v>
      </c>
      <c r="L9" s="71">
        <f>'7-11л. РАСКЛАДКА'!R462</f>
        <v>30</v>
      </c>
      <c r="M9" s="786">
        <f>'7-11л. РАСКЛАДКА'!R515</f>
        <v>20</v>
      </c>
      <c r="N9" s="789">
        <f t="shared" ref="N9:N45" si="0">D9+E9+F9+G9+H9+I9+J9+K9+L9+M9</f>
        <v>280</v>
      </c>
      <c r="O9" s="3433">
        <v>0</v>
      </c>
      <c r="P9" s="3516">
        <v>280</v>
      </c>
      <c r="Q9" s="2248">
        <v>80</v>
      </c>
      <c r="S9" s="3512"/>
      <c r="T9" s="121"/>
      <c r="U9" s="352"/>
      <c r="V9" s="475"/>
      <c r="W9" s="101"/>
      <c r="X9" s="101"/>
      <c r="Y9" s="101"/>
      <c r="Z9" s="581"/>
      <c r="AA9" s="121"/>
      <c r="AB9" s="582"/>
      <c r="AC9" s="101"/>
      <c r="AD9" s="1726"/>
      <c r="AG9" s="101"/>
      <c r="AH9" s="101"/>
      <c r="AI9" s="101"/>
    </row>
    <row r="10" spans="1:35" ht="12.75" customHeight="1">
      <c r="A10" s="434">
        <v>2</v>
      </c>
      <c r="B10" s="1452" t="s">
        <v>39</v>
      </c>
      <c r="C10" s="1449">
        <v>52.5</v>
      </c>
      <c r="D10" s="159">
        <f>'7-11л. РАСКЛАДКА'!R14</f>
        <v>20</v>
      </c>
      <c r="E10" s="71">
        <f>'7-11л. РАСКЛАДКА'!R72</f>
        <v>60</v>
      </c>
      <c r="F10" s="71">
        <f>'7-11л. РАСКЛАДКА'!R131</f>
        <v>70</v>
      </c>
      <c r="G10" s="71">
        <f>'7-11л. РАСКЛАДКА'!R187</f>
        <v>65.599999999999994</v>
      </c>
      <c r="H10" s="71">
        <f>'7-11л. РАСКЛАДКА'!R244</f>
        <v>30</v>
      </c>
      <c r="I10" s="71">
        <f>'7-11л. РАСКЛАДКА'!R300</f>
        <v>40</v>
      </c>
      <c r="J10" s="71">
        <f>'7-11л. РАСКЛАДКА'!R356</f>
        <v>64.400000000000006</v>
      </c>
      <c r="K10" s="71">
        <f>'7-11л. РАСКЛАДКА'!R409</f>
        <v>55</v>
      </c>
      <c r="L10" s="71">
        <f>'7-11л. РАСКЛАДКА'!R463</f>
        <v>60</v>
      </c>
      <c r="M10" s="786">
        <f>'7-11л. РАСКЛАДКА'!R516</f>
        <v>60</v>
      </c>
      <c r="N10" s="790">
        <f t="shared" si="0"/>
        <v>525</v>
      </c>
      <c r="O10" s="3434">
        <v>0</v>
      </c>
      <c r="P10" s="3517">
        <v>525</v>
      </c>
      <c r="Q10" s="2249">
        <v>150</v>
      </c>
      <c r="S10" s="3512"/>
      <c r="T10" s="121"/>
      <c r="U10" s="352"/>
      <c r="V10" s="101"/>
      <c r="W10" s="101"/>
      <c r="X10" s="101"/>
      <c r="Y10" s="101"/>
      <c r="Z10" s="581"/>
      <c r="AA10" s="121"/>
      <c r="AB10" s="582"/>
      <c r="AC10" s="101"/>
      <c r="AD10" s="1726"/>
      <c r="AG10" s="101"/>
      <c r="AH10" s="101"/>
      <c r="AI10" s="101"/>
    </row>
    <row r="11" spans="1:35" ht="12.75" customHeight="1">
      <c r="A11" s="434">
        <v>3</v>
      </c>
      <c r="B11" s="1452" t="s">
        <v>40</v>
      </c>
      <c r="C11" s="1449">
        <v>5.25</v>
      </c>
      <c r="D11" s="159">
        <f>'7-11л. РАСКЛАДКА'!R15</f>
        <v>0</v>
      </c>
      <c r="E11" s="71">
        <f>'7-11л. РАСКЛАДКА'!R73</f>
        <v>0.51</v>
      </c>
      <c r="F11" s="71">
        <f>'7-11л. РАСКЛАДКА'!R132</f>
        <v>6.3</v>
      </c>
      <c r="G11" s="71">
        <f>'7-11л. РАСКЛАДКА'!R188</f>
        <v>0</v>
      </c>
      <c r="H11" s="72">
        <f>'7-11л. РАСКЛАДКА'!R245</f>
        <v>21.6</v>
      </c>
      <c r="I11" s="71">
        <f>'7-11л. РАСКЛАДКА'!R301</f>
        <v>11.98</v>
      </c>
      <c r="J11" s="71">
        <f>'7-11л. РАСКЛАДКА'!R357</f>
        <v>1.99</v>
      </c>
      <c r="K11" s="71">
        <f>'7-11л. РАСКЛАДКА'!R410</f>
        <v>8.32</v>
      </c>
      <c r="L11" s="71">
        <f>'7-11л. РАСКЛАДКА'!R464</f>
        <v>0</v>
      </c>
      <c r="M11" s="786">
        <f>'7-11л. РАСКЛАДКА'!R517</f>
        <v>1.8</v>
      </c>
      <c r="N11" s="790">
        <f t="shared" si="0"/>
        <v>52.5</v>
      </c>
      <c r="O11" s="3434">
        <v>0</v>
      </c>
      <c r="P11" s="3515">
        <v>52.5</v>
      </c>
      <c r="Q11" s="2249">
        <v>15</v>
      </c>
      <c r="S11" s="3512"/>
      <c r="T11" s="121"/>
      <c r="U11" s="352"/>
      <c r="V11" s="101"/>
      <c r="W11" s="101"/>
      <c r="X11" s="101"/>
      <c r="Y11" s="101"/>
      <c r="Z11" s="581"/>
      <c r="AA11" s="121"/>
      <c r="AB11" s="582"/>
      <c r="AC11" s="101"/>
      <c r="AD11" s="1727"/>
      <c r="AG11" s="101"/>
      <c r="AH11" s="101"/>
      <c r="AI11" s="101"/>
    </row>
    <row r="12" spans="1:35" ht="12" customHeight="1">
      <c r="A12" s="434">
        <v>4</v>
      </c>
      <c r="B12" s="1452" t="s">
        <v>41</v>
      </c>
      <c r="C12" s="1449">
        <v>15.75</v>
      </c>
      <c r="D12" s="159">
        <f>'7-11л. РАСКЛАДКА'!R16</f>
        <v>4</v>
      </c>
      <c r="E12" s="71">
        <f>'7-11л. РАСКЛАДКА'!R74</f>
        <v>4</v>
      </c>
      <c r="F12" s="71">
        <f>'7-11л. РАСКЛАДКА'!R133</f>
        <v>0</v>
      </c>
      <c r="G12" s="71">
        <f>'7-11л. РАСКЛАДКА'!R189</f>
        <v>36.380000000000003</v>
      </c>
      <c r="H12" s="71">
        <f>'7-11л. РАСКЛАДКА'!R246</f>
        <v>12</v>
      </c>
      <c r="I12" s="71">
        <f>'7-11л. РАСКЛАДКА'!R302</f>
        <v>42</v>
      </c>
      <c r="J12" s="71">
        <f>'7-11л. РАСКЛАДКА'!R358</f>
        <v>0</v>
      </c>
      <c r="K12" s="71">
        <f>'7-11л. РАСКЛАДКА'!R411</f>
        <v>20.5</v>
      </c>
      <c r="L12" s="71">
        <f>'7-11л. РАСКЛАДКА'!R465</f>
        <v>38.619999999999997</v>
      </c>
      <c r="M12" s="786">
        <f>'7-11л. РАСКЛАДКА'!R518</f>
        <v>0</v>
      </c>
      <c r="N12" s="790">
        <f t="shared" si="0"/>
        <v>157.5</v>
      </c>
      <c r="O12" s="3434">
        <v>0</v>
      </c>
      <c r="P12" s="3515">
        <v>157.5</v>
      </c>
      <c r="Q12" s="2249">
        <v>45</v>
      </c>
      <c r="S12" s="3512"/>
      <c r="T12" s="121"/>
      <c r="U12" s="352"/>
      <c r="V12" s="101"/>
      <c r="W12" s="101"/>
      <c r="X12" s="101"/>
      <c r="Y12" s="101"/>
      <c r="Z12" s="581"/>
      <c r="AA12" s="121"/>
      <c r="AB12" s="582"/>
      <c r="AC12" s="101"/>
      <c r="AD12" s="1726"/>
      <c r="AG12" s="101"/>
      <c r="AH12" s="101"/>
      <c r="AI12" s="101"/>
    </row>
    <row r="13" spans="1:35" ht="12.75" customHeight="1">
      <c r="A13" s="434">
        <v>5</v>
      </c>
      <c r="B13" s="1452" t="s">
        <v>42</v>
      </c>
      <c r="C13" s="1449">
        <v>5.25</v>
      </c>
      <c r="D13" s="159">
        <f>'7-11л. РАСКЛАДКА'!R17</f>
        <v>0</v>
      </c>
      <c r="E13" s="71">
        <f>'7-11л. РАСКЛАДКА'!R75</f>
        <v>0</v>
      </c>
      <c r="F13" s="71">
        <f>'7-11л. РАСКЛАДКА'!R134</f>
        <v>0</v>
      </c>
      <c r="G13" s="71">
        <f>'7-11л. РАСКЛАДКА'!R190</f>
        <v>0</v>
      </c>
      <c r="H13" s="71">
        <f>'7-11л. РАСКЛАДКА'!R247</f>
        <v>0</v>
      </c>
      <c r="I13" s="71">
        <f>'7-11л. РАСКЛАДКА'!R303</f>
        <v>0</v>
      </c>
      <c r="J13" s="71">
        <f>'7-11л. РАСКЛАДКА'!R359</f>
        <v>40.5</v>
      </c>
      <c r="K13" s="71">
        <f>'7-11л. РАСКЛАДКА'!R412</f>
        <v>0</v>
      </c>
      <c r="L13" s="71">
        <f>'7-11л. РАСКЛАДКА'!R466</f>
        <v>12</v>
      </c>
      <c r="M13" s="786">
        <f>'7-11л. РАСКЛАДКА'!R519</f>
        <v>0</v>
      </c>
      <c r="N13" s="790">
        <f t="shared" si="0"/>
        <v>52.5</v>
      </c>
      <c r="O13" s="3434">
        <v>0</v>
      </c>
      <c r="P13" s="3515">
        <v>52.5</v>
      </c>
      <c r="Q13" s="2249">
        <v>15</v>
      </c>
      <c r="S13" s="3512"/>
      <c r="T13" s="121"/>
      <c r="U13" s="352"/>
      <c r="V13" s="101"/>
      <c r="W13" s="101"/>
      <c r="X13" s="101"/>
      <c r="Y13" s="101"/>
      <c r="Z13" s="581"/>
      <c r="AA13" s="121"/>
      <c r="AB13" s="582"/>
      <c r="AC13" s="101"/>
      <c r="AD13" s="1577"/>
      <c r="AG13" s="101"/>
      <c r="AH13" s="101"/>
      <c r="AI13" s="101"/>
    </row>
    <row r="14" spans="1:35" ht="12.75" customHeight="1">
      <c r="A14" s="1394">
        <v>6</v>
      </c>
      <c r="B14" s="1575" t="s">
        <v>43</v>
      </c>
      <c r="C14" s="1457">
        <v>65.45</v>
      </c>
      <c r="D14" s="1401">
        <f>'7-11л. РАСКЛАДКА'!R18</f>
        <v>67.5</v>
      </c>
      <c r="E14" s="1402">
        <f>'7-11л. РАСКЛАДКА'!R76</f>
        <v>67.5</v>
      </c>
      <c r="F14" s="1402">
        <f>'7-11л. РАСКЛАДКА'!R135</f>
        <v>153.9</v>
      </c>
      <c r="G14" s="1402">
        <f>'7-11л. РАСКЛАДКА'!R191</f>
        <v>43</v>
      </c>
      <c r="H14" s="1402">
        <f>'7-11л. РАСКЛАДКА'!R248</f>
        <v>0</v>
      </c>
      <c r="I14" s="1402">
        <f>'7-11л. РАСКЛАДКА'!R304</f>
        <v>50</v>
      </c>
      <c r="J14" s="1402">
        <f>'7-11л. РАСКЛАДКА'!R360</f>
        <v>0</v>
      </c>
      <c r="K14" s="1402">
        <f>'7-11л. РАСКЛАДКА'!R413</f>
        <v>177.36</v>
      </c>
      <c r="L14" s="1402">
        <f>'7-11л. РАСКЛАДКА'!R467</f>
        <v>20</v>
      </c>
      <c r="M14" s="1403">
        <f>'7-11л. РАСКЛАДКА'!R520</f>
        <v>75.240000000000009</v>
      </c>
      <c r="N14" s="1404">
        <f t="shared" si="0"/>
        <v>654.5</v>
      </c>
      <c r="O14" s="3435">
        <v>0</v>
      </c>
      <c r="P14" s="3518">
        <v>654.5</v>
      </c>
      <c r="Q14" s="2250">
        <v>187</v>
      </c>
      <c r="S14" s="3512"/>
      <c r="T14" s="121"/>
      <c r="U14" s="352"/>
      <c r="V14" s="101"/>
      <c r="W14" s="101"/>
      <c r="X14" s="101"/>
      <c r="Y14" s="101"/>
      <c r="Z14" s="581"/>
      <c r="AA14" s="121"/>
      <c r="AB14" s="582"/>
      <c r="AC14" s="101"/>
      <c r="AD14" s="1727"/>
      <c r="AG14" s="101"/>
      <c r="AH14" s="101"/>
      <c r="AI14" s="101"/>
    </row>
    <row r="15" spans="1:35" ht="12.75" customHeight="1">
      <c r="A15" s="1394">
        <v>7</v>
      </c>
      <c r="B15" s="1177" t="s">
        <v>413</v>
      </c>
      <c r="C15" s="1564">
        <v>88.2</v>
      </c>
      <c r="D15" s="1566">
        <f>'7-11л. РАСКЛАДКА'!R19</f>
        <v>72</v>
      </c>
      <c r="E15" s="1567">
        <f>'7-11л. РАСКЛАДКА'!R77</f>
        <v>192.76</v>
      </c>
      <c r="F15" s="1566">
        <f>'7-11л. РАСКЛАДКА'!R136</f>
        <v>134</v>
      </c>
      <c r="G15" s="1567">
        <f>'7-11л. РАСКЛАДКА'!R192</f>
        <v>85.740000000000009</v>
      </c>
      <c r="H15" s="1566">
        <f>'7-11л. РАСКЛАДКА'!R249</f>
        <v>54.805999999999997</v>
      </c>
      <c r="I15" s="1567">
        <f>'7-11л. РАСКЛАДКА'!R305</f>
        <v>53.500000000000007</v>
      </c>
      <c r="J15" s="1566">
        <f>'7-11л. РАСКЛАДКА'!R361</f>
        <v>164.184</v>
      </c>
      <c r="K15" s="1567">
        <f>'7-11л. РАСКЛАДКА'!R414</f>
        <v>128.13</v>
      </c>
      <c r="L15" s="1566">
        <f>'7-11л. РАСКЛАДКА'!R468</f>
        <v>92.509999999999991</v>
      </c>
      <c r="M15" s="1578">
        <f>'7-11л. РАСКЛАДКА'!R521</f>
        <v>231.61200000000002</v>
      </c>
      <c r="N15" s="1580">
        <f t="shared" si="0"/>
        <v>1209.242</v>
      </c>
      <c r="O15" s="3436">
        <v>37.102267574000003</v>
      </c>
      <c r="P15" s="3450">
        <v>882</v>
      </c>
      <c r="Q15" s="1536">
        <f>Q17-Q16</f>
        <v>252</v>
      </c>
      <c r="R15" s="339"/>
      <c r="S15" s="3512"/>
      <c r="T15" s="460"/>
      <c r="U15" s="352"/>
      <c r="V15" s="1731"/>
      <c r="W15" s="1731"/>
      <c r="X15" s="1731"/>
      <c r="Y15" s="1731"/>
      <c r="Z15" s="1732"/>
      <c r="AA15" s="1733"/>
      <c r="AB15" s="1734"/>
      <c r="AC15" s="1731"/>
      <c r="AD15" s="1735"/>
      <c r="AG15" s="101"/>
      <c r="AH15" s="101"/>
      <c r="AI15" s="101"/>
    </row>
    <row r="16" spans="1:35" ht="11.25" customHeight="1">
      <c r="A16" s="1505"/>
      <c r="B16" s="1563" t="s">
        <v>414</v>
      </c>
      <c r="C16" s="1568">
        <v>9.8000000000000007</v>
      </c>
      <c r="D16" s="1570">
        <f>'7-11л. РАСКЛАДКА'!R20</f>
        <v>17.91</v>
      </c>
      <c r="E16" s="1571">
        <f>'7-11л. РАСКЛАДКА'!R78</f>
        <v>1.1200000000000001</v>
      </c>
      <c r="F16" s="1570">
        <f>'7-11л. РАСКЛАДКА'!R137</f>
        <v>6</v>
      </c>
      <c r="G16" s="1571">
        <f>'7-11л. РАСКЛАДКА'!R193</f>
        <v>13.8</v>
      </c>
      <c r="H16" s="1570">
        <f>'7-11л. РАСКЛАДКА'!R250</f>
        <v>8.0000000000000002E-3</v>
      </c>
      <c r="I16" s="1571">
        <f>'7-11л. РАСКЛАДКА'!R306</f>
        <v>48.6</v>
      </c>
      <c r="J16" s="1570">
        <f>'7-11л. РАСКЛАДКА'!R362</f>
        <v>11.603999999999999</v>
      </c>
      <c r="K16" s="1571">
        <f>'7-11л. РАСКЛАДКА'!R415</f>
        <v>0</v>
      </c>
      <c r="L16" s="1570">
        <f>'7-11л. РАСКЛАДКА'!R469</f>
        <v>4.95</v>
      </c>
      <c r="M16" s="1579">
        <f>'7-11л. РАСКЛАДКА'!R522</f>
        <v>6.92</v>
      </c>
      <c r="N16" s="1582">
        <f t="shared" si="0"/>
        <v>110.91200000000001</v>
      </c>
      <c r="O16" s="3437">
        <v>13.175510204</v>
      </c>
      <c r="P16" s="3451">
        <v>98</v>
      </c>
      <c r="Q16" s="1542">
        <f>(Q17/100)*10</f>
        <v>28</v>
      </c>
      <c r="R16" s="339"/>
      <c r="S16" s="3512"/>
      <c r="T16" s="467"/>
      <c r="U16" s="352"/>
      <c r="V16" s="1731"/>
      <c r="W16" s="1731"/>
      <c r="X16" s="1731"/>
      <c r="Y16" s="1731"/>
      <c r="Z16" s="1732"/>
      <c r="AA16" s="1733"/>
      <c r="AB16" s="1734"/>
      <c r="AC16" s="1731"/>
      <c r="AD16" s="1735"/>
      <c r="AG16" s="101"/>
      <c r="AH16" s="101"/>
      <c r="AI16" s="101"/>
    </row>
    <row r="17" spans="1:35" ht="12.75" customHeight="1">
      <c r="A17" s="1395"/>
      <c r="B17" s="1558" t="s">
        <v>431</v>
      </c>
      <c r="C17" s="422">
        <v>98</v>
      </c>
      <c r="D17" s="1414">
        <f>D15+D16</f>
        <v>89.91</v>
      </c>
      <c r="E17" s="1407">
        <f t="shared" ref="E17:M17" si="1">E15+E16</f>
        <v>193.88</v>
      </c>
      <c r="F17" s="1414">
        <f t="shared" si="1"/>
        <v>140</v>
      </c>
      <c r="G17" s="1407">
        <f t="shared" si="1"/>
        <v>99.54</v>
      </c>
      <c r="H17" s="1414">
        <f>H15+H16</f>
        <v>54.814</v>
      </c>
      <c r="I17" s="1407">
        <f t="shared" si="1"/>
        <v>102.10000000000001</v>
      </c>
      <c r="J17" s="1545">
        <f t="shared" si="1"/>
        <v>175.78800000000001</v>
      </c>
      <c r="K17" s="1407">
        <f t="shared" si="1"/>
        <v>128.13</v>
      </c>
      <c r="L17" s="1414">
        <f>L15+L16</f>
        <v>97.46</v>
      </c>
      <c r="M17" s="805">
        <f t="shared" si="1"/>
        <v>238.53200000000001</v>
      </c>
      <c r="N17" s="1584">
        <f t="shared" si="0"/>
        <v>1320.1539999999998</v>
      </c>
      <c r="O17" s="3438">
        <v>34.709591836999998</v>
      </c>
      <c r="P17" s="3452">
        <v>980</v>
      </c>
      <c r="Q17" s="1445">
        <v>280</v>
      </c>
      <c r="R17" s="448"/>
      <c r="S17" s="3512"/>
      <c r="T17" s="3513"/>
      <c r="U17" s="352"/>
      <c r="V17" s="101"/>
      <c r="W17" s="101"/>
      <c r="X17" s="101"/>
      <c r="Y17" s="101"/>
      <c r="Z17" s="581"/>
      <c r="AA17" s="121"/>
      <c r="AB17" s="582"/>
      <c r="AC17" s="101"/>
      <c r="AD17" s="1577"/>
      <c r="AE17" s="1577"/>
      <c r="AG17" s="101"/>
      <c r="AH17" s="101"/>
      <c r="AI17" s="101"/>
    </row>
    <row r="18" spans="1:35" ht="12.75" customHeight="1">
      <c r="A18" s="1395">
        <v>8</v>
      </c>
      <c r="B18" s="1576" t="s">
        <v>180</v>
      </c>
      <c r="C18" s="1449">
        <v>64.75</v>
      </c>
      <c r="D18" s="159">
        <f>'7-11л. РАСКЛАДКА'!R21</f>
        <v>105</v>
      </c>
      <c r="E18" s="605">
        <f>'7-11л. РАСКЛАДКА'!R79</f>
        <v>105</v>
      </c>
      <c r="F18" s="605">
        <f>'7-11л. РАСКЛАДКА'!R138</f>
        <v>0</v>
      </c>
      <c r="G18" s="605">
        <f>'7-11л. РАСКЛАДКА'!R194</f>
        <v>105</v>
      </c>
      <c r="H18" s="605">
        <f>'7-11л. РАСКЛАДКА'!R251</f>
        <v>22.5</v>
      </c>
      <c r="I18" s="605">
        <f>'7-11л. РАСКЛАДКА'!R307</f>
        <v>0</v>
      </c>
      <c r="J18" s="605">
        <f>'7-11л. РАСКЛАДКА'!R363</f>
        <v>105</v>
      </c>
      <c r="K18" s="605">
        <f>'7-11л. РАСКЛАДКА'!R416</f>
        <v>0</v>
      </c>
      <c r="L18" s="605">
        <f>'7-11л. РАСКЛАДКА'!R470</f>
        <v>105</v>
      </c>
      <c r="M18" s="786">
        <f>'7-11л. РАСКЛАДКА'!R523</f>
        <v>100</v>
      </c>
      <c r="N18" s="804">
        <f t="shared" si="0"/>
        <v>647.5</v>
      </c>
      <c r="O18" s="3439">
        <v>0</v>
      </c>
      <c r="P18" s="3519">
        <v>647.5</v>
      </c>
      <c r="Q18" s="2251">
        <v>185</v>
      </c>
      <c r="S18" s="3512"/>
      <c r="T18" s="121"/>
      <c r="U18" s="352"/>
      <c r="V18" s="101"/>
      <c r="W18" s="101"/>
      <c r="X18" s="101"/>
      <c r="Y18" s="101"/>
      <c r="Z18" s="581"/>
      <c r="AA18" s="121"/>
      <c r="AB18" s="582"/>
      <c r="AC18" s="101"/>
      <c r="AD18" s="1726"/>
      <c r="AG18" s="101"/>
      <c r="AH18" s="101"/>
      <c r="AI18" s="101"/>
    </row>
    <row r="19" spans="1:35" ht="13.5" customHeight="1">
      <c r="A19" s="434">
        <v>9</v>
      </c>
      <c r="B19" s="1452" t="s">
        <v>92</v>
      </c>
      <c r="C19" s="1449">
        <v>5.25</v>
      </c>
      <c r="D19" s="159">
        <f>'7-11л. РАСКЛАДКА'!R22</f>
        <v>0</v>
      </c>
      <c r="E19" s="71">
        <f>'7-11л. РАСКЛАДКА'!R80</f>
        <v>0</v>
      </c>
      <c r="F19" s="71">
        <f>'7-11л. РАСКЛАДКА'!R139</f>
        <v>25</v>
      </c>
      <c r="G19" s="71">
        <f>'7-11л. РАСКЛАДКА'!R195</f>
        <v>0</v>
      </c>
      <c r="H19" s="71">
        <f>'7-11л. РАСКЛАДКА'!R252</f>
        <v>15</v>
      </c>
      <c r="I19" s="71">
        <f>'7-11л. РАСКЛАДКА'!R308</f>
        <v>0</v>
      </c>
      <c r="J19" s="71">
        <f>'7-11л. РАСКЛАДКА'!R364</f>
        <v>0</v>
      </c>
      <c r="K19" s="71">
        <f>'7-11л. РАСКЛАДКА'!R417</f>
        <v>0</v>
      </c>
      <c r="L19" s="71">
        <f>'7-11л. РАСКЛАДКА'!R471</f>
        <v>0</v>
      </c>
      <c r="M19" s="786">
        <f>'7-11л. РАСКЛАДКА'!R524</f>
        <v>12.5</v>
      </c>
      <c r="N19" s="790">
        <f t="shared" si="0"/>
        <v>52.5</v>
      </c>
      <c r="O19" s="3439">
        <v>0</v>
      </c>
      <c r="P19" s="3515">
        <v>52.5</v>
      </c>
      <c r="Q19" s="2249">
        <v>15</v>
      </c>
      <c r="S19" s="3512"/>
      <c r="T19" s="121"/>
      <c r="U19" s="352"/>
      <c r="V19" s="101"/>
      <c r="W19" s="101"/>
      <c r="X19" s="101"/>
      <c r="Y19" s="571"/>
      <c r="Z19" s="581"/>
      <c r="AA19" s="121"/>
      <c r="AB19" s="582"/>
      <c r="AC19" s="101"/>
      <c r="AD19" s="1730"/>
      <c r="AG19" s="101"/>
      <c r="AH19" s="101"/>
      <c r="AI19" s="101"/>
    </row>
    <row r="20" spans="1:35">
      <c r="A20" s="434">
        <v>10</v>
      </c>
      <c r="B20" s="1453" t="s">
        <v>353</v>
      </c>
      <c r="C20" s="1449">
        <v>70</v>
      </c>
      <c r="D20" s="159">
        <f>'7-11л. РАСКЛАДКА'!R23</f>
        <v>0</v>
      </c>
      <c r="E20" s="71">
        <f>'7-11л. РАСКЛАДКА'!R81</f>
        <v>200</v>
      </c>
      <c r="F20" s="71">
        <f>'7-11л. РАСКЛАДКА'!R140</f>
        <v>0</v>
      </c>
      <c r="G20" s="71">
        <f>'7-11л. РАСКЛАДКА'!R196</f>
        <v>0</v>
      </c>
      <c r="H20" s="71">
        <f>'7-11л. РАСКЛАДКА'!R253</f>
        <v>0</v>
      </c>
      <c r="I20" s="71">
        <f>'7-11л. РАСКЛАДКА'!R309</f>
        <v>200</v>
      </c>
      <c r="J20" s="71">
        <f>'7-11л. РАСКЛАДКА'!R365</f>
        <v>0</v>
      </c>
      <c r="K20" s="71">
        <f>'7-11л. РАСКЛАДКА'!R418</f>
        <v>200</v>
      </c>
      <c r="L20" s="71">
        <f>'7-11л. РАСКЛАДКА'!R472</f>
        <v>0</v>
      </c>
      <c r="M20" s="786">
        <f>'7-11л. РАСКЛАДКА'!R525</f>
        <v>100</v>
      </c>
      <c r="N20" s="790">
        <f t="shared" si="0"/>
        <v>700</v>
      </c>
      <c r="O20" s="3439">
        <v>0</v>
      </c>
      <c r="P20" s="3517">
        <v>700</v>
      </c>
      <c r="Q20" s="2249">
        <v>200</v>
      </c>
      <c r="S20" s="3512"/>
      <c r="T20" s="3513"/>
      <c r="U20" s="352"/>
      <c r="V20" s="101"/>
      <c r="W20" s="101"/>
      <c r="X20" s="101"/>
      <c r="Y20" s="101"/>
      <c r="Z20" s="581"/>
      <c r="AA20" s="121"/>
      <c r="AB20" s="582"/>
      <c r="AC20" s="101"/>
      <c r="AD20" s="1726"/>
      <c r="AG20" s="101"/>
      <c r="AH20" s="101"/>
      <c r="AI20" s="101"/>
    </row>
    <row r="21" spans="1:35" ht="13.5" customHeight="1">
      <c r="A21" s="434">
        <v>11</v>
      </c>
      <c r="B21" s="1452" t="s">
        <v>98</v>
      </c>
      <c r="C21" s="1449">
        <v>24.5</v>
      </c>
      <c r="D21" s="159">
        <f>'7-11л. РАСКЛАДКА'!R24</f>
        <v>0</v>
      </c>
      <c r="E21" s="71">
        <f>'7-11л. РАСКЛАДКА'!R82</f>
        <v>94.8</v>
      </c>
      <c r="F21" s="71">
        <f>'7-11л. РАСКЛАДКА'!R141</f>
        <v>0</v>
      </c>
      <c r="G21" s="71">
        <f>'7-11л. РАСКЛАДКА'!R197</f>
        <v>64.7</v>
      </c>
      <c r="H21" s="71">
        <f>'7-11л. РАСКЛАДКА'!R254</f>
        <v>34.200000000000003</v>
      </c>
      <c r="I21" s="71">
        <f>'7-11л. РАСКЛАДКА'!R310</f>
        <v>0</v>
      </c>
      <c r="J21" s="71">
        <f>'7-11л. РАСКЛАДКА'!R366</f>
        <v>0</v>
      </c>
      <c r="K21" s="71">
        <f>'7-11л. РАСКЛАДКА'!R419</f>
        <v>51.3</v>
      </c>
      <c r="L21" s="71">
        <f>'7-11л. РАСКЛАДКА'!R473</f>
        <v>0</v>
      </c>
      <c r="M21" s="786">
        <f>'7-11л. РАСКЛАДКА'!R526</f>
        <v>0</v>
      </c>
      <c r="N21" s="790">
        <f t="shared" si="0"/>
        <v>245</v>
      </c>
      <c r="O21" s="3439">
        <v>0</v>
      </c>
      <c r="P21" s="3517">
        <v>245</v>
      </c>
      <c r="Q21" s="2249">
        <v>70</v>
      </c>
      <c r="S21" s="3512"/>
      <c r="T21" s="121"/>
      <c r="U21" s="352"/>
      <c r="V21" s="101"/>
      <c r="W21" s="101"/>
      <c r="X21" s="101"/>
      <c r="Y21" s="571"/>
      <c r="Z21" s="581"/>
      <c r="AA21" s="121"/>
      <c r="AB21" s="582"/>
      <c r="AC21" s="101"/>
      <c r="AD21" s="1726"/>
      <c r="AG21" s="101"/>
      <c r="AH21" s="101"/>
      <c r="AI21" s="101"/>
    </row>
    <row r="22" spans="1:35" ht="13.5" customHeight="1">
      <c r="A22" s="434">
        <v>12</v>
      </c>
      <c r="B22" s="1452" t="s">
        <v>99</v>
      </c>
      <c r="C22" s="1449">
        <v>12.25</v>
      </c>
      <c r="D22" s="159">
        <f>'7-11л. РАСКЛАДКА'!R25</f>
        <v>0</v>
      </c>
      <c r="E22" s="71">
        <f>'7-11л. РАСКЛАДКА'!R83</f>
        <v>0</v>
      </c>
      <c r="F22" s="71">
        <f>'7-11л. РАСКЛАДКА'!R142</f>
        <v>0</v>
      </c>
      <c r="G22" s="71">
        <f>'7-11л. РАСКЛАДКА'!R198</f>
        <v>5.5</v>
      </c>
      <c r="H22" s="71">
        <f>'7-11л. РАСКЛАДКА'!R255</f>
        <v>0</v>
      </c>
      <c r="I22" s="71">
        <f>'7-11л. РАСКЛАДКА'!R311</f>
        <v>72</v>
      </c>
      <c r="J22" s="71">
        <f>'7-11л. РАСКЛАДКА'!R367</f>
        <v>0</v>
      </c>
      <c r="K22" s="71">
        <f>'7-11л. РАСКЛАДКА'!R420</f>
        <v>0</v>
      </c>
      <c r="L22" s="71">
        <f>'7-11л. РАСКЛАДКА'!R474</f>
        <v>45</v>
      </c>
      <c r="M22" s="786">
        <f>'7-11л. РАСКЛАДКА'!R527</f>
        <v>0</v>
      </c>
      <c r="N22" s="790">
        <f t="shared" si="0"/>
        <v>122.5</v>
      </c>
      <c r="O22" s="3439">
        <v>0</v>
      </c>
      <c r="P22" s="3515">
        <v>122.5</v>
      </c>
      <c r="Q22" s="2249">
        <v>35</v>
      </c>
      <c r="S22" s="3512"/>
      <c r="T22" s="121"/>
      <c r="U22" s="352"/>
      <c r="V22" s="101"/>
      <c r="W22" s="101"/>
      <c r="X22" s="101"/>
      <c r="Y22" s="101"/>
      <c r="Z22" s="581"/>
      <c r="AA22" s="121"/>
      <c r="AB22" s="582"/>
      <c r="AC22" s="101"/>
      <c r="AD22" s="1726"/>
      <c r="AG22" s="101"/>
      <c r="AH22" s="101"/>
      <c r="AI22" s="101"/>
    </row>
    <row r="23" spans="1:35" ht="12" customHeight="1">
      <c r="A23" s="434">
        <v>13</v>
      </c>
      <c r="B23" s="1452" t="s">
        <v>44</v>
      </c>
      <c r="C23" s="1449">
        <v>20.3</v>
      </c>
      <c r="D23" s="159">
        <f>'7-11л. РАСКЛАДКА'!R26</f>
        <v>0</v>
      </c>
      <c r="E23" s="71">
        <f>'7-11л. РАСКЛАДКА'!R84</f>
        <v>0</v>
      </c>
      <c r="F23" s="71">
        <f>'7-11л. РАСКЛАДКА'!R143</f>
        <v>124</v>
      </c>
      <c r="G23" s="71">
        <f>'7-11л. РАСКЛАДКА'!R199</f>
        <v>0</v>
      </c>
      <c r="H23" s="71">
        <f>'7-11л. РАСКЛАДКА'!R256</f>
        <v>0</v>
      </c>
      <c r="I23" s="71">
        <f>'7-11л. РАСКЛАДКА'!R312</f>
        <v>0</v>
      </c>
      <c r="J23" s="71">
        <f>'7-11л. РАСКЛАДКА'!R368</f>
        <v>0</v>
      </c>
      <c r="K23" s="71">
        <f>'7-11л. РАСКЛАДКА'!R421</f>
        <v>0</v>
      </c>
      <c r="L23" s="71">
        <f>'7-11л. РАСКЛАДКА'!R475</f>
        <v>0</v>
      </c>
      <c r="M23" s="786">
        <f>'7-11л. РАСКЛАДКА'!R528</f>
        <v>79</v>
      </c>
      <c r="N23" s="790">
        <f t="shared" si="0"/>
        <v>203</v>
      </c>
      <c r="O23" s="3439">
        <v>0</v>
      </c>
      <c r="P23" s="3517">
        <v>203</v>
      </c>
      <c r="Q23" s="2249">
        <v>58</v>
      </c>
      <c r="S23" s="3512"/>
      <c r="T23" s="121"/>
      <c r="U23" s="352"/>
      <c r="V23" s="101"/>
      <c r="W23" s="101"/>
      <c r="X23" s="101"/>
      <c r="Y23" s="101"/>
      <c r="Z23" s="581"/>
      <c r="AA23" s="121"/>
      <c r="AB23" s="582"/>
      <c r="AC23" s="101"/>
      <c r="AD23" s="1726"/>
      <c r="AG23" s="101"/>
      <c r="AH23" s="101"/>
      <c r="AI23" s="101"/>
    </row>
    <row r="24" spans="1:35" ht="13.5" customHeight="1">
      <c r="A24" s="434">
        <v>14</v>
      </c>
      <c r="B24" s="1452" t="s">
        <v>100</v>
      </c>
      <c r="C24" s="1449">
        <v>10.5</v>
      </c>
      <c r="D24" s="159">
        <f>'7-11л. РАСКЛАДКА'!R27</f>
        <v>0</v>
      </c>
      <c r="E24" s="71">
        <f>'7-11л. РАСКЛАДКА'!R85</f>
        <v>0</v>
      </c>
      <c r="F24" s="71">
        <f>'7-11л. РАСКЛАДКА'!R144</f>
        <v>0</v>
      </c>
      <c r="G24" s="71">
        <f>'7-11л. РАСКЛАДКА'!R200</f>
        <v>0</v>
      </c>
      <c r="H24" s="71">
        <f>'7-11л. РАСКЛАДКА'!R257</f>
        <v>0</v>
      </c>
      <c r="I24" s="71">
        <f>'7-11л. РАСКЛАДКА'!R313</f>
        <v>0</v>
      </c>
      <c r="J24" s="71">
        <f>'7-11л. РАСКЛАДКА'!R369</f>
        <v>90</v>
      </c>
      <c r="K24" s="71">
        <f>'7-11л. РАСКЛАДКА'!R422</f>
        <v>0</v>
      </c>
      <c r="L24" s="71">
        <f>'7-11л. РАСКЛАДКА'!R476</f>
        <v>15</v>
      </c>
      <c r="M24" s="786">
        <f>'7-11л. РАСКЛАДКА'!R529</f>
        <v>0</v>
      </c>
      <c r="N24" s="790">
        <f t="shared" si="0"/>
        <v>105</v>
      </c>
      <c r="O24" s="3439">
        <v>0</v>
      </c>
      <c r="P24" s="3517">
        <v>105</v>
      </c>
      <c r="Q24" s="2249">
        <v>30</v>
      </c>
      <c r="S24" s="3512"/>
      <c r="T24" s="121"/>
      <c r="U24" s="352"/>
      <c r="V24" s="101"/>
      <c r="W24" s="101"/>
      <c r="X24" s="101"/>
      <c r="Y24" s="101"/>
      <c r="Z24" s="581"/>
      <c r="AA24" s="121"/>
      <c r="AB24" s="582"/>
      <c r="AC24" s="101"/>
      <c r="AD24" s="1726"/>
      <c r="AG24" s="101"/>
      <c r="AH24" s="101"/>
      <c r="AI24" s="101"/>
    </row>
    <row r="25" spans="1:35" ht="12" customHeight="1">
      <c r="A25" s="434">
        <v>15</v>
      </c>
      <c r="B25" s="1452" t="s">
        <v>181</v>
      </c>
      <c r="C25" s="1449">
        <v>105</v>
      </c>
      <c r="D25" s="159">
        <f>'7-11л. РАСКЛАДКА'!R28</f>
        <v>273.10000000000002</v>
      </c>
      <c r="E25" s="71">
        <f>'7-11л. РАСКЛАДКА'!R86</f>
        <v>0</v>
      </c>
      <c r="F25" s="71">
        <f>'7-11л. РАСКЛАДКА'!R145</f>
        <v>27</v>
      </c>
      <c r="G25" s="71">
        <f>'7-11л. РАСКЛАДКА'!R201</f>
        <v>148</v>
      </c>
      <c r="H25" s="71">
        <f>'7-11л. РАСКЛАДКА'!R258</f>
        <v>189.5</v>
      </c>
      <c r="I25" s="71">
        <f>'7-11л. РАСКЛАДКА'!R314</f>
        <v>16.7</v>
      </c>
      <c r="J25" s="71">
        <f>'7-11л. РАСКЛАДКА'!R370</f>
        <v>200</v>
      </c>
      <c r="K25" s="71">
        <f>'7-11л. РАСКЛАДКА'!R423</f>
        <v>65.7</v>
      </c>
      <c r="L25" s="71">
        <f>'7-11л. РАСКЛАДКА'!R477</f>
        <v>130</v>
      </c>
      <c r="M25" s="786">
        <f>'7-11л. РАСКЛАДКА'!R530</f>
        <v>0</v>
      </c>
      <c r="N25" s="2653">
        <f t="shared" si="0"/>
        <v>1050</v>
      </c>
      <c r="O25" s="3439">
        <v>0</v>
      </c>
      <c r="P25" s="3517">
        <v>1050</v>
      </c>
      <c r="Q25" s="2249">
        <v>300</v>
      </c>
      <c r="S25" s="3512"/>
      <c r="T25" s="121"/>
      <c r="U25" s="352"/>
      <c r="V25" s="101"/>
      <c r="W25" s="101"/>
      <c r="X25" s="101"/>
      <c r="Y25" s="101"/>
      <c r="Z25" s="581"/>
      <c r="AA25" s="121"/>
      <c r="AB25" s="582"/>
      <c r="AC25" s="101"/>
      <c r="AD25" s="1727"/>
      <c r="AG25" s="101"/>
      <c r="AH25" s="101"/>
      <c r="AI25" s="101"/>
    </row>
    <row r="26" spans="1:35" ht="14.25" customHeight="1">
      <c r="A26" s="434">
        <v>16</v>
      </c>
      <c r="B26" s="1452" t="s">
        <v>182</v>
      </c>
      <c r="C26" s="1449">
        <v>52.5</v>
      </c>
      <c r="D26" s="159">
        <f>'7-11л. РАСКЛАДКА'!R29</f>
        <v>0</v>
      </c>
      <c r="E26" s="71">
        <f>'7-11л. РАСКЛАДКА'!R87</f>
        <v>0</v>
      </c>
      <c r="F26" s="71">
        <f>'7-11л. РАСКЛАДКА'!R146</f>
        <v>0</v>
      </c>
      <c r="G26" s="71">
        <f>'7-11л. РАСКЛАДКА'!R202</f>
        <v>0</v>
      </c>
      <c r="H26" s="71">
        <f>'7-11л. РАСКЛАДКА'!R259</f>
        <v>0</v>
      </c>
      <c r="I26" s="71">
        <f>'7-11л. РАСКЛАДКА'!R315</f>
        <v>0</v>
      </c>
      <c r="J26" s="71">
        <f>'7-11л. РАСКЛАДКА'!R371</f>
        <v>0</v>
      </c>
      <c r="K26" s="71">
        <f>'7-11л. РАСКЛАДКА'!R424</f>
        <v>0</v>
      </c>
      <c r="L26" s="71">
        <f>'7-11л. РАСКЛАДКА'!R478</f>
        <v>0</v>
      </c>
      <c r="M26" s="786">
        <f>'7-11л. РАСКЛАДКА'!R531</f>
        <v>0</v>
      </c>
      <c r="N26" s="790">
        <f t="shared" si="0"/>
        <v>0</v>
      </c>
      <c r="O26" s="3522">
        <v>-100</v>
      </c>
      <c r="P26" s="3517">
        <v>525</v>
      </c>
      <c r="Q26" s="2249">
        <v>150</v>
      </c>
      <c r="S26" s="3512"/>
      <c r="T26" s="121"/>
      <c r="U26" s="352"/>
      <c r="V26" s="101"/>
      <c r="W26" s="101"/>
      <c r="X26" s="101"/>
      <c r="Y26" s="101"/>
      <c r="Z26" s="581"/>
      <c r="AA26" s="121"/>
      <c r="AB26" s="582"/>
      <c r="AC26" s="101"/>
      <c r="AD26" s="1736"/>
      <c r="AG26" s="208"/>
      <c r="AH26" s="101"/>
      <c r="AI26" s="101"/>
    </row>
    <row r="27" spans="1:35">
      <c r="A27" s="434">
        <v>17</v>
      </c>
      <c r="B27" s="1452" t="s">
        <v>183</v>
      </c>
      <c r="C27" s="1449">
        <v>17.5</v>
      </c>
      <c r="D27" s="159">
        <f>'7-11л. РАСКЛАДКА'!R30</f>
        <v>0</v>
      </c>
      <c r="E27" s="71">
        <f>'7-11л. РАСКЛАДКА'!R88</f>
        <v>0</v>
      </c>
      <c r="F27" s="71">
        <f>'7-11л. РАСКЛАДКА'!R147</f>
        <v>0</v>
      </c>
      <c r="G27" s="71">
        <f>'7-11л. РАСКЛАДКА'!R203</f>
        <v>0</v>
      </c>
      <c r="H27" s="71">
        <f>'7-11л. РАСКЛАДКА'!R260</f>
        <v>175</v>
      </c>
      <c r="I27" s="71">
        <f>'7-11л. РАСКЛАДКА'!R316</f>
        <v>0</v>
      </c>
      <c r="J27" s="71">
        <f>'7-11л. РАСКЛАДКА'!R372</f>
        <v>0</v>
      </c>
      <c r="K27" s="71">
        <f>'7-11л. РАСКЛАДКА'!R425</f>
        <v>0</v>
      </c>
      <c r="L27" s="71">
        <f>'7-11л. РАСКЛАДКА'!R479</f>
        <v>0</v>
      </c>
      <c r="M27" s="786">
        <f>'7-11л. РАСКЛАДКА'!R532</f>
        <v>0</v>
      </c>
      <c r="N27" s="790">
        <f t="shared" si="0"/>
        <v>175</v>
      </c>
      <c r="O27" s="3440">
        <v>0</v>
      </c>
      <c r="P27" s="3517">
        <v>175</v>
      </c>
      <c r="Q27" s="2249">
        <v>50</v>
      </c>
      <c r="S27" s="3512"/>
      <c r="T27" s="121"/>
      <c r="U27" s="352"/>
      <c r="V27" s="101"/>
      <c r="W27" s="101"/>
      <c r="X27" s="101"/>
      <c r="Y27" s="101"/>
      <c r="Z27" s="581"/>
      <c r="AA27" s="121"/>
      <c r="AB27" s="582"/>
      <c r="AC27" s="101"/>
      <c r="AD27" s="1726"/>
      <c r="AG27" s="101"/>
      <c r="AH27" s="101"/>
      <c r="AI27" s="101"/>
    </row>
    <row r="28" spans="1:35" ht="12" customHeight="1">
      <c r="A28" s="434">
        <v>18</v>
      </c>
      <c r="B28" s="1452" t="s">
        <v>45</v>
      </c>
      <c r="C28" s="1449">
        <v>3.5</v>
      </c>
      <c r="D28" s="159">
        <f>'7-11л. РАСКЛАДКА'!R31</f>
        <v>31.88</v>
      </c>
      <c r="E28" s="71">
        <f>'7-11л. РАСКЛАДКА'!R89</f>
        <v>0</v>
      </c>
      <c r="F28" s="71">
        <f>'7-11л. РАСКЛАДКА'!R148</f>
        <v>0</v>
      </c>
      <c r="G28" s="71">
        <f>'7-11л. РАСКЛАДКА'!R204</f>
        <v>0</v>
      </c>
      <c r="H28" s="71">
        <f>'7-11л. РАСКЛАДКА'!R261</f>
        <v>0</v>
      </c>
      <c r="I28" s="71">
        <f>'7-11л. РАСКЛАДКА'!R317</f>
        <v>0</v>
      </c>
      <c r="J28" s="71">
        <f>'7-11л. РАСКЛАДКА'!R373</f>
        <v>0</v>
      </c>
      <c r="K28" s="71">
        <f>'7-11л. РАСКЛАДКА'!R426</f>
        <v>3.12</v>
      </c>
      <c r="L28" s="71">
        <f>'7-11л. РАСКЛАДКА'!R480</f>
        <v>0</v>
      </c>
      <c r="M28" s="786">
        <f>'7-11л. РАСКЛАДКА'!R533</f>
        <v>0</v>
      </c>
      <c r="N28" s="790">
        <f t="shared" si="0"/>
        <v>35</v>
      </c>
      <c r="O28" s="3440">
        <v>0</v>
      </c>
      <c r="P28" s="3517">
        <v>35</v>
      </c>
      <c r="Q28" s="2249">
        <v>10</v>
      </c>
      <c r="S28" s="3512"/>
      <c r="T28" s="121"/>
      <c r="U28" s="352"/>
      <c r="V28" s="101"/>
      <c r="W28" s="101"/>
      <c r="X28" s="101"/>
      <c r="Y28" s="101"/>
      <c r="Z28" s="581"/>
      <c r="AA28" s="121"/>
      <c r="AB28" s="582"/>
      <c r="AC28" s="101"/>
      <c r="AD28" s="1726"/>
      <c r="AG28" s="101"/>
      <c r="AH28" s="101"/>
      <c r="AI28" s="101"/>
    </row>
    <row r="29" spans="1:35" ht="13.5" customHeight="1">
      <c r="A29" s="434">
        <v>19</v>
      </c>
      <c r="B29" s="1452" t="s">
        <v>184</v>
      </c>
      <c r="C29" s="1449">
        <v>3.5</v>
      </c>
      <c r="D29" s="159">
        <f>'7-11л. РАСКЛАДКА'!R32</f>
        <v>5</v>
      </c>
      <c r="E29" s="71">
        <f>'7-11л. РАСКЛАДКА'!R90</f>
        <v>0</v>
      </c>
      <c r="F29" s="71">
        <f>'7-11л. РАСКЛАДКА'!R149</f>
        <v>5</v>
      </c>
      <c r="G29" s="71">
        <f>'7-11л. РАСКЛАДКА'!R205</f>
        <v>5</v>
      </c>
      <c r="H29" s="71">
        <f>'7-11л. РАСКЛАДКА'!R262</f>
        <v>0</v>
      </c>
      <c r="I29" s="71">
        <f>'7-11л. РАСКЛАДКА'!R318</f>
        <v>0</v>
      </c>
      <c r="J29" s="71">
        <f>'7-11л. РАСКЛАДКА'!R374</f>
        <v>5</v>
      </c>
      <c r="K29" s="71">
        <f>'7-11л. РАСКЛАДКА'!R427</f>
        <v>10</v>
      </c>
      <c r="L29" s="71">
        <f>'7-11л. РАСКЛАДКА'!R481</f>
        <v>0</v>
      </c>
      <c r="M29" s="786">
        <f>'7-11л. РАСКЛАДКА'!R534</f>
        <v>5</v>
      </c>
      <c r="N29" s="790">
        <f t="shared" si="0"/>
        <v>35</v>
      </c>
      <c r="O29" s="3440">
        <v>0</v>
      </c>
      <c r="P29" s="3517">
        <v>35</v>
      </c>
      <c r="Q29" s="2249">
        <v>10</v>
      </c>
      <c r="S29" s="3512"/>
      <c r="T29" s="121"/>
      <c r="U29" s="352"/>
      <c r="V29" s="101"/>
      <c r="W29" s="101"/>
      <c r="X29" s="101"/>
      <c r="Y29" s="101"/>
      <c r="Z29" s="581"/>
      <c r="AA29" s="121"/>
      <c r="AB29" s="582"/>
      <c r="AC29" s="101"/>
      <c r="AD29" s="1577"/>
      <c r="AG29" s="101"/>
      <c r="AH29" s="101"/>
      <c r="AI29" s="101"/>
    </row>
    <row r="30" spans="1:35" ht="13.5" customHeight="1">
      <c r="A30" s="434">
        <v>20</v>
      </c>
      <c r="B30" s="1452" t="s">
        <v>46</v>
      </c>
      <c r="C30" s="1449">
        <v>10.5</v>
      </c>
      <c r="D30" s="159">
        <f>'7-11л. РАСКЛАДКА'!R33</f>
        <v>10.870000000000001</v>
      </c>
      <c r="E30" s="71">
        <f>'7-11л. РАСКЛАДКА'!R91</f>
        <v>3.37</v>
      </c>
      <c r="F30" s="71">
        <f>'7-11л. РАСКЛАДКА'!R150</f>
        <v>9.64</v>
      </c>
      <c r="G30" s="71">
        <f>'7-11л. РАСКЛАДКА'!R206</f>
        <v>5.25</v>
      </c>
      <c r="H30" s="71">
        <f>'7-11л. РАСКЛАДКА'!R263</f>
        <v>3.6</v>
      </c>
      <c r="I30" s="71">
        <f>'7-11л. РАСКЛАДКА'!R319</f>
        <v>17.3</v>
      </c>
      <c r="J30" s="71">
        <f>'7-11л. РАСКЛАДКА'!R375</f>
        <v>17.060000000000002</v>
      </c>
      <c r="K30" s="71">
        <f>'7-11л. РАСКЛАДКА'!R428</f>
        <v>16.82</v>
      </c>
      <c r="L30" s="71">
        <f>'7-11л. РАСКЛАДКА'!R482</f>
        <v>12.27</v>
      </c>
      <c r="M30" s="786">
        <f>'7-11л. РАСКЛАДКА'!R535</f>
        <v>8.82</v>
      </c>
      <c r="N30" s="790">
        <f t="shared" si="0"/>
        <v>105</v>
      </c>
      <c r="O30" s="3440">
        <v>0</v>
      </c>
      <c r="P30" s="3517">
        <v>105</v>
      </c>
      <c r="Q30" s="2249">
        <v>30</v>
      </c>
      <c r="S30" s="3512"/>
      <c r="T30" s="121"/>
      <c r="U30" s="352"/>
      <c r="V30" s="101"/>
      <c r="W30" s="101"/>
      <c r="X30" s="101"/>
      <c r="Y30" s="101"/>
      <c r="Z30" s="581"/>
      <c r="AA30" s="121"/>
      <c r="AB30" s="582"/>
      <c r="AC30" s="101"/>
      <c r="AD30" s="1726"/>
      <c r="AG30" s="101"/>
      <c r="AH30" s="101"/>
      <c r="AI30" s="101"/>
    </row>
    <row r="31" spans="1:35" ht="13.5" customHeight="1">
      <c r="A31" s="434">
        <v>21</v>
      </c>
      <c r="B31" s="1452" t="s">
        <v>47</v>
      </c>
      <c r="C31" s="1449">
        <v>5.25</v>
      </c>
      <c r="D31" s="159">
        <f>'7-11л. РАСКЛАДКА'!R34</f>
        <v>4</v>
      </c>
      <c r="E31" s="71">
        <f>'7-11л. РАСКЛАДКА'!R92</f>
        <v>3</v>
      </c>
      <c r="F31" s="71">
        <f>'7-11л. РАСКЛАДКА'!R151</f>
        <v>5.4</v>
      </c>
      <c r="G31" s="71">
        <f>'7-11л. РАСКЛАДКА'!R207</f>
        <v>10.6</v>
      </c>
      <c r="H31" s="71">
        <f>'7-11л. РАСКЛАДКА'!R264</f>
        <v>5</v>
      </c>
      <c r="I31" s="71">
        <f>'7-11л. РАСКЛАДКА'!R320</f>
        <v>6.6</v>
      </c>
      <c r="J31" s="71">
        <f>'7-11л. РАСКЛАДКА'!R376</f>
        <v>8.1999999999999993</v>
      </c>
      <c r="K31" s="71">
        <f>'7-11л. РАСКЛАДКА'!R429</f>
        <v>2.4</v>
      </c>
      <c r="L31" s="71">
        <f>'7-11л. РАСКЛАДКА'!R483</f>
        <v>0</v>
      </c>
      <c r="M31" s="786">
        <f>'7-11л. РАСКЛАДКА'!R536</f>
        <v>7.3000000000000007</v>
      </c>
      <c r="N31" s="790">
        <f t="shared" si="0"/>
        <v>52.5</v>
      </c>
      <c r="O31" s="3440">
        <v>0</v>
      </c>
      <c r="P31" s="3515">
        <v>52.5</v>
      </c>
      <c r="Q31" s="2249">
        <v>15</v>
      </c>
      <c r="S31" s="3512"/>
      <c r="T31" s="121"/>
      <c r="U31" s="352"/>
      <c r="V31" s="101"/>
      <c r="W31" s="101"/>
      <c r="X31" s="101"/>
      <c r="Y31" s="101"/>
      <c r="Z31" s="581"/>
      <c r="AA31" s="121"/>
      <c r="AB31" s="582"/>
      <c r="AC31" s="101"/>
      <c r="AD31" s="1577"/>
      <c r="AG31" s="101"/>
      <c r="AH31" s="101"/>
      <c r="AI31" s="101"/>
    </row>
    <row r="32" spans="1:35" ht="12" customHeight="1">
      <c r="A32" s="434">
        <v>22</v>
      </c>
      <c r="B32" s="1452" t="s">
        <v>185</v>
      </c>
      <c r="C32" s="1449">
        <v>14</v>
      </c>
      <c r="D32" s="159">
        <f>'7-11л. РАСКЛАДКА'!R35</f>
        <v>117.3</v>
      </c>
      <c r="E32" s="71">
        <f>'7-11л. РАСКЛАДКА'!R93</f>
        <v>0</v>
      </c>
      <c r="F32" s="71">
        <f>'7-11л. РАСКЛАДКА'!R152</f>
        <v>0</v>
      </c>
      <c r="G32" s="71">
        <f>'7-11л. РАСКЛАДКА'!R208</f>
        <v>0</v>
      </c>
      <c r="H32" s="71">
        <f>'7-11л. РАСКЛАДКА'!R265</f>
        <v>7.8000000000000007</v>
      </c>
      <c r="I32" s="71">
        <f>'7-11л. РАСКЛАДКА'!R321</f>
        <v>9.5</v>
      </c>
      <c r="J32" s="71">
        <f>'7-11л. РАСКЛАДКА'!R377</f>
        <v>0</v>
      </c>
      <c r="K32" s="71">
        <f>'7-11л. РАСКЛАДКА'!R430</f>
        <v>0</v>
      </c>
      <c r="L32" s="71">
        <f>'7-11л. РАСКЛАДКА'!R484</f>
        <v>0</v>
      </c>
      <c r="M32" s="786">
        <f>'7-11л. РАСКЛАДКА'!R537</f>
        <v>5.4</v>
      </c>
      <c r="N32" s="790">
        <f t="shared" si="0"/>
        <v>140</v>
      </c>
      <c r="O32" s="3440">
        <v>0</v>
      </c>
      <c r="P32" s="3517">
        <v>140</v>
      </c>
      <c r="Q32" s="2249">
        <v>40</v>
      </c>
      <c r="S32" s="3512"/>
      <c r="T32" s="121"/>
      <c r="U32" s="352"/>
      <c r="V32" s="101"/>
      <c r="W32" s="101"/>
      <c r="X32" s="101"/>
      <c r="Y32" s="101"/>
      <c r="Z32" s="581"/>
      <c r="AA32" s="121"/>
      <c r="AB32" s="582"/>
      <c r="AC32" s="101"/>
      <c r="AD32" s="1726"/>
      <c r="AG32" s="101"/>
      <c r="AH32" s="101"/>
      <c r="AI32" s="101"/>
    </row>
    <row r="33" spans="1:35" ht="13.5" customHeight="1">
      <c r="A33" s="434">
        <v>23</v>
      </c>
      <c r="B33" s="1452" t="s">
        <v>48</v>
      </c>
      <c r="C33" s="1449">
        <v>10.5</v>
      </c>
      <c r="D33" s="159">
        <f>'7-11л. РАСКЛАДКА'!R36</f>
        <v>15</v>
      </c>
      <c r="E33" s="71">
        <f>'7-11л. РАСКЛАДКА'!R94</f>
        <v>1.33</v>
      </c>
      <c r="F33" s="71">
        <f>'7-11л. РАСКЛАДКА'!R153</f>
        <v>9</v>
      </c>
      <c r="G33" s="71">
        <f>'7-11л. РАСКЛАДКА'!R209</f>
        <v>7.02</v>
      </c>
      <c r="H33" s="71">
        <f>'7-11л. РАСКЛАДКА'!R266</f>
        <v>31.12</v>
      </c>
      <c r="I33" s="71">
        <f>'7-11л. РАСКЛАДКА'!R322</f>
        <v>3</v>
      </c>
      <c r="J33" s="71">
        <f>'7-11л. РАСКЛАДКА'!R378</f>
        <v>15</v>
      </c>
      <c r="K33" s="71">
        <f>'7-11л. РАСКЛАДКА'!R431</f>
        <v>0</v>
      </c>
      <c r="L33" s="71">
        <f>'7-11л. РАСКЛАДКА'!R485</f>
        <v>6.3</v>
      </c>
      <c r="M33" s="786">
        <f>'7-11л. РАСКЛАДКА'!R538</f>
        <v>17.23</v>
      </c>
      <c r="N33" s="790">
        <f t="shared" si="0"/>
        <v>105</v>
      </c>
      <c r="O33" s="3440">
        <v>0</v>
      </c>
      <c r="P33" s="3517">
        <v>105</v>
      </c>
      <c r="Q33" s="2249">
        <v>30</v>
      </c>
      <c r="S33" s="3512"/>
      <c r="T33" s="121"/>
      <c r="U33" s="352"/>
      <c r="V33" s="101"/>
      <c r="W33" s="101"/>
      <c r="X33" s="101"/>
      <c r="Y33" s="101"/>
      <c r="Z33" s="581"/>
      <c r="AA33" s="121"/>
      <c r="AB33" s="582"/>
      <c r="AC33" s="101"/>
      <c r="AD33" s="1726"/>
      <c r="AG33" s="101"/>
      <c r="AH33" s="101"/>
      <c r="AI33" s="101"/>
    </row>
    <row r="34" spans="1:35" ht="12.75" customHeight="1">
      <c r="A34" s="434">
        <v>24</v>
      </c>
      <c r="B34" s="1452" t="s">
        <v>49</v>
      </c>
      <c r="C34" s="1449">
        <v>3.5</v>
      </c>
      <c r="D34" s="159">
        <f>'7-11л. РАСКЛАДКА'!R37</f>
        <v>20</v>
      </c>
      <c r="E34" s="71">
        <f>'7-11л. РАСКЛАДКА'!R95</f>
        <v>0</v>
      </c>
      <c r="F34" s="71">
        <f>'7-11л. РАСКЛАДКА'!R154</f>
        <v>0</v>
      </c>
      <c r="G34" s="71">
        <f>'7-11л. РАСКЛАДКА'!R210</f>
        <v>0</v>
      </c>
      <c r="H34" s="71">
        <f>'7-11л. РАСКЛАДКА'!R267</f>
        <v>0</v>
      </c>
      <c r="I34" s="71">
        <f>'7-11л. РАСКЛАДКА'!R323</f>
        <v>0</v>
      </c>
      <c r="J34" s="71">
        <f>'7-11л. РАСКЛАДКА'!R379</f>
        <v>0</v>
      </c>
      <c r="K34" s="71">
        <f>'7-11л. РАСКЛАДКА'!R432</f>
        <v>0</v>
      </c>
      <c r="L34" s="71">
        <f>'7-11л. РАСКЛАДКА'!R486</f>
        <v>15</v>
      </c>
      <c r="M34" s="786">
        <f>'7-11л. РАСКЛАДКА'!R539</f>
        <v>0</v>
      </c>
      <c r="N34" s="790">
        <f t="shared" si="0"/>
        <v>35</v>
      </c>
      <c r="O34" s="3440">
        <v>0</v>
      </c>
      <c r="P34" s="3517">
        <v>35</v>
      </c>
      <c r="Q34" s="2249">
        <v>10</v>
      </c>
      <c r="S34" s="3512"/>
      <c r="T34" s="121"/>
      <c r="U34" s="352"/>
      <c r="V34" s="101"/>
      <c r="W34" s="101"/>
      <c r="X34" s="101"/>
      <c r="Y34" s="101"/>
      <c r="Z34" s="581"/>
      <c r="AA34" s="121"/>
      <c r="AB34" s="582"/>
      <c r="AC34" s="101"/>
      <c r="AD34" s="1726"/>
      <c r="AG34" s="101"/>
      <c r="AH34" s="101"/>
      <c r="AI34" s="101"/>
    </row>
    <row r="35" spans="1:35" ht="12" customHeight="1">
      <c r="A35" s="434">
        <v>25</v>
      </c>
      <c r="B35" s="1452" t="s">
        <v>50</v>
      </c>
      <c r="C35" s="1449">
        <v>0.35</v>
      </c>
      <c r="D35" s="159">
        <f>'7-11л. РАСКЛАДКА'!R38</f>
        <v>0</v>
      </c>
      <c r="E35" s="71">
        <f>'7-11л. РАСКЛАДКА'!R96</f>
        <v>0</v>
      </c>
      <c r="F35" s="71">
        <f>'7-11л. РАСКЛАДКА'!R155</f>
        <v>0</v>
      </c>
      <c r="G35" s="71">
        <f>'7-11л. РАСКЛАДКА'!R211</f>
        <v>1.75</v>
      </c>
      <c r="H35" s="71">
        <f>'7-11л. РАСКЛАДКА'!R268</f>
        <v>0</v>
      </c>
      <c r="I35" s="71">
        <f>'7-11л. РАСКЛАДКА'!R324</f>
        <v>0</v>
      </c>
      <c r="J35" s="71">
        <f>'7-11л. РАСКЛАДКА'!R380</f>
        <v>0</v>
      </c>
      <c r="K35" s="71">
        <f>'7-11л. РАСКЛАДКА'!R433</f>
        <v>0</v>
      </c>
      <c r="L35" s="71">
        <f>'7-11л. РАСКЛАДКА'!R487</f>
        <v>1.75</v>
      </c>
      <c r="M35" s="786">
        <f>'7-11л. РАСКЛАДКА'!R540</f>
        <v>0</v>
      </c>
      <c r="N35" s="790">
        <f t="shared" si="0"/>
        <v>3.5</v>
      </c>
      <c r="O35" s="3440">
        <v>0</v>
      </c>
      <c r="P35" s="3515">
        <v>3.5</v>
      </c>
      <c r="Q35" s="2249">
        <v>1</v>
      </c>
      <c r="S35" s="3512"/>
      <c r="T35" s="121"/>
      <c r="U35" s="352"/>
      <c r="V35" s="101"/>
      <c r="W35" s="101"/>
      <c r="X35" s="101"/>
      <c r="Y35" s="101"/>
      <c r="Z35" s="581"/>
      <c r="AA35" s="121"/>
      <c r="AB35" s="582"/>
      <c r="AC35" s="101"/>
      <c r="AD35" s="1728"/>
      <c r="AG35" s="101"/>
      <c r="AH35" s="101"/>
      <c r="AI35" s="101"/>
    </row>
    <row r="36" spans="1:35" ht="15.75" customHeight="1">
      <c r="A36" s="434">
        <v>26</v>
      </c>
      <c r="B36" s="1452" t="s">
        <v>186</v>
      </c>
      <c r="C36" s="1449">
        <v>0.35</v>
      </c>
      <c r="D36" s="159">
        <f>'7-11л. РАСКЛАДКА'!R39</f>
        <v>0</v>
      </c>
      <c r="E36" s="71">
        <f>'7-11л. РАСКЛАДКА'!R97</f>
        <v>0</v>
      </c>
      <c r="F36" s="71">
        <f>'7-11л. РАСКЛАДКА'!R156</f>
        <v>0</v>
      </c>
      <c r="G36" s="71">
        <f>'7-11л. РАСКЛАДКА'!R212</f>
        <v>0</v>
      </c>
      <c r="H36" s="71">
        <f>'7-11л. РАСКЛАДКА'!R269</f>
        <v>3.5</v>
      </c>
      <c r="I36" s="71">
        <f>'7-11л. РАСКЛАДКА'!R325</f>
        <v>0</v>
      </c>
      <c r="J36" s="71">
        <f>'7-11л. РАСКЛАДКА'!R381</f>
        <v>0</v>
      </c>
      <c r="K36" s="71">
        <f>'7-11л. РАСКЛАДКА'!R434</f>
        <v>0</v>
      </c>
      <c r="L36" s="71">
        <f>'7-11л. РАСКЛАДКА'!R488</f>
        <v>0</v>
      </c>
      <c r="M36" s="786">
        <f>'7-11л. РАСКЛАДКА'!R541</f>
        <v>0</v>
      </c>
      <c r="N36" s="790">
        <f t="shared" si="0"/>
        <v>3.5</v>
      </c>
      <c r="O36" s="3440">
        <v>0</v>
      </c>
      <c r="P36" s="3515">
        <v>3.5</v>
      </c>
      <c r="Q36" s="2249">
        <v>1</v>
      </c>
      <c r="S36" s="3512"/>
      <c r="T36" s="121"/>
      <c r="U36" s="352"/>
      <c r="V36" s="101"/>
      <c r="W36" s="101"/>
      <c r="X36" s="176"/>
      <c r="Y36" s="101"/>
      <c r="Z36" s="581"/>
      <c r="AA36" s="121"/>
      <c r="AB36" s="582"/>
      <c r="AC36" s="101"/>
      <c r="AD36" s="1726"/>
      <c r="AG36" s="101"/>
      <c r="AH36" s="101"/>
      <c r="AI36" s="101"/>
    </row>
    <row r="37" spans="1:35" ht="12" customHeight="1">
      <c r="A37" s="434">
        <v>27</v>
      </c>
      <c r="B37" s="1452" t="s">
        <v>101</v>
      </c>
      <c r="C37" s="1449">
        <v>0.7</v>
      </c>
      <c r="D37" s="159">
        <f>'7-11л. РАСКЛАДКА'!R40</f>
        <v>3.5</v>
      </c>
      <c r="E37" s="71">
        <f>'7-11л. РАСКЛАДКА'!R98</f>
        <v>0</v>
      </c>
      <c r="F37" s="71">
        <f>'7-11л. РАСКЛАДКА'!R157</f>
        <v>0</v>
      </c>
      <c r="G37" s="71">
        <f>'7-11л. РАСКЛАДКА'!R213</f>
        <v>0</v>
      </c>
      <c r="H37" s="71">
        <f>'7-11л. РАСКЛАДКА'!R270</f>
        <v>0</v>
      </c>
      <c r="I37" s="71">
        <f>'7-11л. РАСКЛАДКА'!R326</f>
        <v>0</v>
      </c>
      <c r="J37" s="71">
        <f>'7-11л. РАСКЛАДКА'!R382</f>
        <v>3.5</v>
      </c>
      <c r="K37" s="71">
        <f>'7-11л. РАСКЛАДКА'!R435</f>
        <v>0</v>
      </c>
      <c r="L37" s="71">
        <f>'7-11л. РАСКЛАДКА'!R489</f>
        <v>0</v>
      </c>
      <c r="M37" s="786">
        <f>'7-11л. РАСКЛАДКА'!R542</f>
        <v>0</v>
      </c>
      <c r="N37" s="790">
        <f t="shared" si="0"/>
        <v>7</v>
      </c>
      <c r="O37" s="3440">
        <v>0</v>
      </c>
      <c r="P37" s="3517">
        <v>7</v>
      </c>
      <c r="Q37" s="2249">
        <v>2</v>
      </c>
      <c r="S37" s="3512"/>
      <c r="T37" s="121"/>
      <c r="U37" s="352"/>
      <c r="V37" s="101"/>
      <c r="W37" s="101"/>
      <c r="X37" s="101"/>
      <c r="Y37" s="101"/>
      <c r="Z37" s="581"/>
      <c r="AA37" s="121"/>
      <c r="AB37" s="582"/>
      <c r="AC37" s="101"/>
      <c r="AD37" s="1730"/>
      <c r="AG37" s="101"/>
      <c r="AH37" s="101"/>
      <c r="AI37" s="101"/>
    </row>
    <row r="38" spans="1:35" ht="12.75" customHeight="1">
      <c r="A38" s="434">
        <v>28</v>
      </c>
      <c r="B38" s="1452" t="s">
        <v>51</v>
      </c>
      <c r="C38" s="1449">
        <v>7.0000000000000007E-2</v>
      </c>
      <c r="D38" s="159">
        <f>'7-11л. РАСКЛАДКА'!R41</f>
        <v>0</v>
      </c>
      <c r="E38" s="71">
        <f>'7-11л. РАСКЛАДКА'!R99</f>
        <v>0</v>
      </c>
      <c r="F38" s="71">
        <f>'7-11л. РАСКЛАДКА'!R158</f>
        <v>0</v>
      </c>
      <c r="G38" s="71">
        <f>'7-11л. РАСКЛАДКА'!R214</f>
        <v>0</v>
      </c>
      <c r="H38" s="71">
        <f>'7-11л. РАСКЛАДКА'!R271</f>
        <v>0.7</v>
      </c>
      <c r="I38" s="71">
        <f>'7-11л. РАСКЛАДКА'!R327</f>
        <v>0</v>
      </c>
      <c r="J38" s="71">
        <f>'7-11л. РАСКЛАДКА'!R383</f>
        <v>0</v>
      </c>
      <c r="K38" s="71">
        <f>'7-11л. РАСКЛАДКА'!R436</f>
        <v>0</v>
      </c>
      <c r="L38" s="71">
        <f>'7-11л. РАСКЛАДКА'!R490</f>
        <v>0</v>
      </c>
      <c r="M38" s="786">
        <f>'7-11л. РАСКЛАДКА'!R543</f>
        <v>0</v>
      </c>
      <c r="N38" s="790">
        <f t="shared" si="0"/>
        <v>0.7</v>
      </c>
      <c r="O38" s="3440">
        <v>0</v>
      </c>
      <c r="P38" s="3515">
        <v>0.7</v>
      </c>
      <c r="Q38" s="2249">
        <v>0.2</v>
      </c>
      <c r="S38" s="3512"/>
      <c r="T38" s="121"/>
      <c r="U38" s="352"/>
      <c r="V38" s="101"/>
      <c r="W38" s="101"/>
      <c r="X38" s="101"/>
      <c r="Y38" s="101"/>
      <c r="Z38" s="581"/>
      <c r="AA38" s="121"/>
      <c r="AB38" s="582"/>
      <c r="AC38" s="101"/>
      <c r="AD38" s="1577"/>
      <c r="AG38" s="101"/>
      <c r="AH38" s="101"/>
      <c r="AI38" s="101"/>
    </row>
    <row r="39" spans="1:35" ht="12.75" customHeight="1">
      <c r="A39" s="434">
        <v>29</v>
      </c>
      <c r="B39" s="457" t="s">
        <v>187</v>
      </c>
      <c r="C39" s="1449">
        <v>1.05</v>
      </c>
      <c r="D39" s="159">
        <f>'7-11л. РАСКЛАДКА'!R42</f>
        <v>0.9</v>
      </c>
      <c r="E39" s="71">
        <f>'7-11л. РАСКЛАДКА'!R100</f>
        <v>1.1099999999999999</v>
      </c>
      <c r="F39" s="71">
        <f>'7-11л. РАСКЛАДКА'!R159</f>
        <v>1.1499999999999999</v>
      </c>
      <c r="G39" s="72">
        <f>'7-11л. РАСКЛАДКА'!R215</f>
        <v>1.17</v>
      </c>
      <c r="H39" s="71">
        <f>'7-11л. РАСКЛАДКА'!R272</f>
        <v>0.83000000000000007</v>
      </c>
      <c r="I39" s="71">
        <f>'7-11л. РАСКЛАДКА'!R328</f>
        <v>1.3220000000000001</v>
      </c>
      <c r="J39" s="71">
        <f>'7-11л. РАСКЛАДКА'!R384</f>
        <v>0.95799999999999996</v>
      </c>
      <c r="K39" s="71">
        <f>'7-11л. РАСКЛАДКА'!R437</f>
        <v>1.0499999999999998</v>
      </c>
      <c r="L39" s="71">
        <f>'7-11л. РАСКЛАДКА'!R491</f>
        <v>0.7</v>
      </c>
      <c r="M39" s="786">
        <f>'7-11л. РАСКЛАДКА'!R544</f>
        <v>1.31</v>
      </c>
      <c r="N39" s="790">
        <f t="shared" si="0"/>
        <v>10.5</v>
      </c>
      <c r="O39" s="3440">
        <v>0</v>
      </c>
      <c r="P39" s="3515">
        <v>10.5</v>
      </c>
      <c r="Q39" s="2249">
        <v>3</v>
      </c>
      <c r="S39" s="3512"/>
      <c r="T39" s="96"/>
      <c r="U39" s="352"/>
      <c r="V39" s="101"/>
      <c r="W39" s="101"/>
      <c r="X39" s="101"/>
      <c r="Y39" s="101"/>
      <c r="Z39" s="581"/>
      <c r="AA39" s="121"/>
      <c r="AB39" s="582"/>
      <c r="AC39" s="101"/>
      <c r="AD39" s="1577"/>
      <c r="AG39" s="101"/>
      <c r="AH39" s="101"/>
      <c r="AI39" s="101"/>
    </row>
    <row r="40" spans="1:35" ht="13.5" customHeight="1">
      <c r="A40" s="434">
        <v>30</v>
      </c>
      <c r="B40" s="1452" t="s">
        <v>102</v>
      </c>
      <c r="C40" s="1449">
        <v>1.05</v>
      </c>
      <c r="D40" s="159">
        <f>'7-11л. РАСКЛАДКА'!R43</f>
        <v>0</v>
      </c>
      <c r="E40" s="71">
        <f>'7-11л. РАСКЛАДКА'!R101</f>
        <v>0</v>
      </c>
      <c r="F40" s="71">
        <f>'7-11л. РАСКЛАДКА'!R160</f>
        <v>0</v>
      </c>
      <c r="G40" s="71">
        <f>'7-11л. РАСКЛАДКА'!R216</f>
        <v>0</v>
      </c>
      <c r="H40" s="71">
        <f>'7-11л. РАСКЛАДКА'!R273</f>
        <v>0.5</v>
      </c>
      <c r="I40" s="71">
        <f>'7-11л. РАСКЛАДКА'!R329</f>
        <v>0</v>
      </c>
      <c r="J40" s="71">
        <f>'7-11л. РАСКЛАДКА'!R385</f>
        <v>0</v>
      </c>
      <c r="K40" s="71">
        <f>'7-11л. РАСКЛАДКА'!R438</f>
        <v>0</v>
      </c>
      <c r="L40" s="71">
        <f>'7-11л. РАСКЛАДКА'!R492</f>
        <v>0</v>
      </c>
      <c r="M40" s="786">
        <f>'7-11л. РАСКЛАДКА'!R545</f>
        <v>10</v>
      </c>
      <c r="N40" s="790">
        <f t="shared" si="0"/>
        <v>10.5</v>
      </c>
      <c r="O40" s="3440">
        <v>0</v>
      </c>
      <c r="P40" s="3515">
        <v>10.5</v>
      </c>
      <c r="Q40" s="2249">
        <v>3</v>
      </c>
      <c r="S40" s="3512"/>
      <c r="T40" s="121"/>
      <c r="U40" s="352"/>
      <c r="V40" s="101"/>
      <c r="W40" s="101"/>
      <c r="X40" s="101"/>
      <c r="Y40" s="101"/>
      <c r="Z40" s="581"/>
      <c r="AA40" s="121"/>
      <c r="AB40" s="582"/>
      <c r="AC40" s="101"/>
      <c r="AD40" s="1726"/>
      <c r="AG40" s="101"/>
      <c r="AH40" s="101"/>
      <c r="AI40" s="101"/>
    </row>
    <row r="41" spans="1:35" ht="14.25" customHeight="1">
      <c r="A41" s="434">
        <v>31</v>
      </c>
      <c r="B41" s="1452" t="s">
        <v>103</v>
      </c>
      <c r="C41" s="1449">
        <v>0.7</v>
      </c>
      <c r="D41" s="159">
        <f>'7-11л. РАСКЛАДКА'!R44</f>
        <v>0.60799999999999998</v>
      </c>
      <c r="E41" s="71">
        <f>'7-11л. РАСКЛАДКА'!R102</f>
        <v>0.6528799999999999</v>
      </c>
      <c r="F41" s="71">
        <f>'7-11л. РАСКЛАДКА'!R161</f>
        <v>0.71799999999999997</v>
      </c>
      <c r="G41" s="71">
        <f>'7-11л. РАСКЛАДКА'!R217</f>
        <v>0.80800000000000005</v>
      </c>
      <c r="H41" s="71">
        <f>'7-11л. РАСКЛАДКА'!R274</f>
        <v>0.65800000000000003</v>
      </c>
      <c r="I41" s="71">
        <f>'7-11л. РАСКЛАДКА'!R330</f>
        <v>8.0000000000000002E-3</v>
      </c>
      <c r="J41" s="71">
        <f>'7-11л. РАСКЛАДКА'!R386</f>
        <v>0.65800000000000003</v>
      </c>
      <c r="K41" s="71">
        <f>'7-11л. РАСКЛАДКА'!R439</f>
        <v>8.0000000000000002E-3</v>
      </c>
      <c r="L41" s="71">
        <f>'7-11л. РАСКЛАДКА'!R493</f>
        <v>0.90800000000000003</v>
      </c>
      <c r="M41" s="786">
        <f>'7-11л. РАСКЛАДКА'!R546</f>
        <v>1.9733000000000001</v>
      </c>
      <c r="N41" s="3520">
        <f t="shared" si="0"/>
        <v>7.0001800000000003</v>
      </c>
      <c r="O41" s="3440">
        <v>0</v>
      </c>
      <c r="P41" s="3517">
        <v>7</v>
      </c>
      <c r="Q41" s="2249">
        <v>2</v>
      </c>
      <c r="S41" s="3514"/>
      <c r="T41" s="121"/>
      <c r="U41" s="352"/>
      <c r="V41" s="101"/>
      <c r="W41" s="101"/>
      <c r="X41" s="101"/>
      <c r="Y41" s="101"/>
      <c r="Z41" s="581"/>
      <c r="AA41" s="121"/>
      <c r="AB41" s="582"/>
      <c r="AC41" s="101"/>
      <c r="AD41" s="1729"/>
      <c r="AG41" s="101"/>
      <c r="AH41" s="101"/>
      <c r="AI41" s="101"/>
    </row>
    <row r="42" spans="1:35" ht="12.75" customHeight="1">
      <c r="A42" s="434">
        <v>32</v>
      </c>
      <c r="B42" s="1452" t="s">
        <v>53</v>
      </c>
      <c r="C42" s="1449">
        <v>26.95</v>
      </c>
      <c r="D42" s="606">
        <f>'7-11л. МЕНЮ '!D83</f>
        <v>36.528200000000005</v>
      </c>
      <c r="E42" s="86">
        <f>'7-11л. МЕНЮ '!D135</f>
        <v>25.6065</v>
      </c>
      <c r="F42" s="86">
        <f>'7-11л. МЕНЮ '!D190</f>
        <v>28.112099999999998</v>
      </c>
      <c r="G42" s="86">
        <f>'7-11л. МЕНЮ '!D247</f>
        <v>25.085999999999999</v>
      </c>
      <c r="H42" s="86">
        <f>'7-11л. МЕНЮ '!D300</f>
        <v>33.092300000000002</v>
      </c>
      <c r="I42" s="86">
        <f>'7-11л. МЕНЮ '!D356</f>
        <v>28.163499999999999</v>
      </c>
      <c r="J42" s="86">
        <f>'7-11л. МЕНЮ '!D412</f>
        <v>27.070700000000002</v>
      </c>
      <c r="K42" s="86">
        <f>'7-11л. МЕНЮ '!D467</f>
        <v>24.911100000000001</v>
      </c>
      <c r="L42" s="86">
        <f>'7-11л. МЕНЮ '!D522</f>
        <v>16.634</v>
      </c>
      <c r="M42" s="787">
        <f>'7-11л. МЕНЮ '!D577</f>
        <v>24.2957</v>
      </c>
      <c r="N42" s="790">
        <f t="shared" si="0"/>
        <v>269.50010000000003</v>
      </c>
      <c r="O42" s="3440">
        <v>3.7106E-5</v>
      </c>
      <c r="P42" s="3515">
        <v>269.5</v>
      </c>
      <c r="Q42" s="2249">
        <v>77</v>
      </c>
      <c r="S42" s="3512"/>
      <c r="T42" s="121"/>
      <c r="U42" s="352"/>
      <c r="V42" s="101"/>
      <c r="W42" s="101"/>
      <c r="X42" s="101"/>
      <c r="Y42" s="101"/>
      <c r="Z42" s="581"/>
      <c r="AA42" s="121"/>
      <c r="AB42" s="582"/>
      <c r="AC42" s="101"/>
      <c r="AD42" s="1726"/>
      <c r="AG42" s="101"/>
      <c r="AH42" s="101"/>
      <c r="AI42" s="101"/>
    </row>
    <row r="43" spans="1:35" ht="11.25" customHeight="1">
      <c r="A43" s="434">
        <v>33</v>
      </c>
      <c r="B43" s="1452" t="s">
        <v>54</v>
      </c>
      <c r="C43" s="1449">
        <v>27.65</v>
      </c>
      <c r="D43" s="606">
        <f>'7-11л. МЕНЮ '!E83</f>
        <v>40.027999999999999</v>
      </c>
      <c r="E43" s="86">
        <f>'7-11л. МЕНЮ '!E135</f>
        <v>21.718300000000003</v>
      </c>
      <c r="F43" s="86">
        <f>'7-11л. МЕНЮ '!E190</f>
        <v>26.068800000000003</v>
      </c>
      <c r="G43" s="86">
        <f>'7-11л. МЕНЮ '!E247</f>
        <v>29.536500000000004</v>
      </c>
      <c r="H43" s="86">
        <f>'7-11л. МЕНЮ '!E300</f>
        <v>26.543799999999997</v>
      </c>
      <c r="I43" s="86">
        <f>'7-11л. МЕНЮ '!E356</f>
        <v>29.791800000000002</v>
      </c>
      <c r="J43" s="86">
        <f>'7-11л. МЕНЮ '!E412</f>
        <v>30.214300000000001</v>
      </c>
      <c r="K43" s="86">
        <f>'7-11л. МЕНЮ '!E467</f>
        <v>27.325600000000001</v>
      </c>
      <c r="L43" s="86">
        <f>'7-11л. МЕНЮ '!E522</f>
        <v>20.027100000000001</v>
      </c>
      <c r="M43" s="787">
        <f>'7-11л. МЕНЮ '!E577</f>
        <v>25.245979999999996</v>
      </c>
      <c r="N43" s="790">
        <f t="shared" si="0"/>
        <v>276.50018</v>
      </c>
      <c r="O43" s="3440">
        <v>6.5098999999999995E-5</v>
      </c>
      <c r="P43" s="3515">
        <v>276.5</v>
      </c>
      <c r="Q43" s="2249">
        <v>79</v>
      </c>
      <c r="S43" s="3512"/>
      <c r="T43" s="121"/>
      <c r="U43" s="352"/>
      <c r="V43" s="101"/>
      <c r="W43" s="101"/>
      <c r="X43" s="101"/>
      <c r="Y43" s="101"/>
      <c r="Z43" s="581"/>
      <c r="AA43" s="121"/>
      <c r="AB43" s="582"/>
      <c r="AC43" s="101"/>
      <c r="AD43" s="1726"/>
      <c r="AG43" s="101"/>
      <c r="AH43" s="101"/>
      <c r="AI43" s="101"/>
    </row>
    <row r="44" spans="1:35" ht="12.75" customHeight="1">
      <c r="A44" s="434">
        <v>34</v>
      </c>
      <c r="B44" s="1452" t="s">
        <v>55</v>
      </c>
      <c r="C44" s="1449">
        <v>117.25</v>
      </c>
      <c r="D44" s="608">
        <f>'7-11л. МЕНЮ '!F83</f>
        <v>97.411000000000001</v>
      </c>
      <c r="E44" s="86">
        <f>'7-11л. МЕНЮ '!F135</f>
        <v>112.32129999999998</v>
      </c>
      <c r="F44" s="86">
        <f>'7-11л. МЕНЮ '!F190</f>
        <v>117.0729</v>
      </c>
      <c r="G44" s="86">
        <f>'7-11л. МЕНЮ '!F247</f>
        <v>106.29089999999999</v>
      </c>
      <c r="H44" s="86">
        <f>'7-11л. МЕНЮ '!F300</f>
        <v>107.00630000000001</v>
      </c>
      <c r="I44" s="86">
        <f>'7-11л. МЕНЮ '!F356</f>
        <v>123.78450000000001</v>
      </c>
      <c r="J44" s="86">
        <f>'7-11л. МЕНЮ '!F412</f>
        <v>121.52340000000001</v>
      </c>
      <c r="K44" s="86">
        <f>'7-11л. МЕНЮ '!F467</f>
        <v>113.4342</v>
      </c>
      <c r="L44" s="86">
        <f>'7-11л. МЕНЮ '!F522</f>
        <v>137.87899999999999</v>
      </c>
      <c r="M44" s="787">
        <f>'7-11л. МЕНЮ '!F577</f>
        <v>135.7766</v>
      </c>
      <c r="N44" s="790">
        <f t="shared" si="0"/>
        <v>1172.5001</v>
      </c>
      <c r="O44" s="3440">
        <v>8.5290000000000008E-6</v>
      </c>
      <c r="P44" s="3515">
        <v>1172.5</v>
      </c>
      <c r="Q44" s="2249">
        <v>335</v>
      </c>
      <c r="S44" s="3512"/>
      <c r="T44" s="121"/>
      <c r="U44" s="352"/>
      <c r="V44" s="101"/>
      <c r="W44" s="101"/>
      <c r="X44" s="101"/>
      <c r="Y44" s="101"/>
      <c r="Z44" s="581"/>
      <c r="AA44" s="121"/>
      <c r="AB44" s="582"/>
      <c r="AC44" s="101"/>
      <c r="AD44" s="1726"/>
      <c r="AG44" s="101"/>
      <c r="AH44" s="101"/>
      <c r="AI44" s="101"/>
    </row>
    <row r="45" spans="1:35" ht="12.75" customHeight="1" thickBot="1">
      <c r="A45" s="458">
        <v>35</v>
      </c>
      <c r="B45" s="1454" t="s">
        <v>56</v>
      </c>
      <c r="C45" s="1450">
        <v>822.5</v>
      </c>
      <c r="D45" s="609">
        <f>'7-11л. МЕНЮ '!G83</f>
        <v>884.15090000000009</v>
      </c>
      <c r="E45" s="90">
        <f>'7-11л. МЕНЮ '!G135</f>
        <v>749.40599999999995</v>
      </c>
      <c r="F45" s="90">
        <f>'7-11л. МЕНЮ '!G190</f>
        <v>813.13779999999997</v>
      </c>
      <c r="G45" s="90">
        <f>'7-11л. МЕНЮ '!G247</f>
        <v>809.43359999999996</v>
      </c>
      <c r="H45" s="90">
        <f>'7-11л. МЕНЮ '!G300</f>
        <v>798.42530000000011</v>
      </c>
      <c r="I45" s="90">
        <f>'7-11л. МЕНЮ '!G356</f>
        <v>875.31359999999995</v>
      </c>
      <c r="J45" s="123">
        <f>'7-11л. МЕНЮ '!G412</f>
        <v>869.20580000000007</v>
      </c>
      <c r="K45" s="90">
        <f>'7-11л. МЕНЮ '!G467</f>
        <v>793.2296</v>
      </c>
      <c r="L45" s="90">
        <f>'7-11л. МЕНЮ '!G522</f>
        <v>800.8519</v>
      </c>
      <c r="M45" s="788">
        <f>'7-11л. МЕНЮ '!G577</f>
        <v>831.8456000000001</v>
      </c>
      <c r="N45" s="794">
        <f t="shared" si="0"/>
        <v>8225.0000999999993</v>
      </c>
      <c r="O45" s="3441">
        <v>1.2160000000000001E-6</v>
      </c>
      <c r="P45" s="3521">
        <v>8225</v>
      </c>
      <c r="Q45" s="1446">
        <v>2350</v>
      </c>
      <c r="S45" s="3512"/>
      <c r="T45" s="121"/>
      <c r="U45" s="352"/>
      <c r="V45" s="101"/>
      <c r="W45" s="101"/>
      <c r="X45" s="101"/>
      <c r="Y45" s="101"/>
      <c r="Z45" s="600"/>
      <c r="AA45" s="121"/>
      <c r="AB45" s="582"/>
      <c r="AC45" s="101"/>
      <c r="AD45" s="1726"/>
      <c r="AG45" s="101"/>
      <c r="AH45" s="101"/>
      <c r="AI45" s="101"/>
    </row>
    <row r="46" spans="1:35">
      <c r="S46" s="1"/>
    </row>
    <row r="47" spans="1:35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</row>
    <row r="48" spans="1:35" ht="13.5" customHeight="1"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49" spans="1:23" ht="12.75" customHeight="1"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S49" s="379"/>
      <c r="W49" s="379"/>
    </row>
    <row r="50" spans="1:23" ht="12.75" customHeight="1"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</row>
    <row r="51" spans="1:23" ht="11.25" customHeight="1"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</row>
    <row r="52" spans="1:23" ht="11.25" customHeight="1"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</row>
    <row r="53" spans="1:23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</row>
    <row r="54" spans="1:23">
      <c r="A54" t="s">
        <v>191</v>
      </c>
    </row>
    <row r="55" spans="1:23">
      <c r="A55" t="s">
        <v>192</v>
      </c>
      <c r="C55" s="259"/>
      <c r="D55" s="259"/>
      <c r="E55" s="259"/>
      <c r="F55" s="259"/>
      <c r="G55" s="259"/>
      <c r="H55" s="259"/>
      <c r="I55" s="259"/>
      <c r="J55" s="259"/>
      <c r="K55" s="259"/>
      <c r="L55" s="259"/>
      <c r="M55" s="259"/>
      <c r="N55" s="259"/>
      <c r="O55" s="259"/>
      <c r="P55" s="259"/>
      <c r="Q55" s="259"/>
    </row>
    <row r="56" spans="1:23">
      <c r="A56" t="s">
        <v>193</v>
      </c>
      <c r="N56" s="259"/>
      <c r="O56" s="259"/>
    </row>
    <row r="57" spans="1:23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259"/>
      <c r="Q57" s="259"/>
    </row>
    <row r="58" spans="1:23">
      <c r="A58" s="1" t="s">
        <v>194</v>
      </c>
    </row>
    <row r="59" spans="1:23">
      <c r="A59" t="s">
        <v>195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</row>
    <row r="60" spans="1:23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259"/>
      <c r="Q60" s="259"/>
      <c r="T60" s="339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1:3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</row>
    <row r="88" spans="1:31">
      <c r="A88" s="196"/>
      <c r="B88" s="101"/>
      <c r="C88" s="196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94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</row>
    <row r="89" spans="1:31">
      <c r="A89" s="101"/>
      <c r="B89" s="121"/>
      <c r="C89" s="352"/>
      <c r="D89" s="199"/>
      <c r="E89" s="199"/>
      <c r="F89" s="199"/>
      <c r="G89" s="199"/>
      <c r="H89" s="199"/>
      <c r="I89" s="199"/>
      <c r="J89" s="199"/>
      <c r="K89" s="199"/>
      <c r="L89" s="121"/>
      <c r="M89" s="121"/>
      <c r="N89" s="93"/>
      <c r="O89" s="93"/>
      <c r="P89" s="121"/>
      <c r="Q89" s="352"/>
      <c r="R89" s="101"/>
      <c r="S89" s="352"/>
      <c r="T89" s="12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</row>
    <row r="90" spans="1:31">
      <c r="A90" s="101"/>
      <c r="B90" s="121"/>
      <c r="C90" s="93"/>
      <c r="D90" s="199"/>
      <c r="E90" s="199"/>
      <c r="F90" s="199"/>
      <c r="G90" s="199"/>
      <c r="H90" s="199"/>
      <c r="I90" s="199"/>
      <c r="J90" s="199"/>
      <c r="K90" s="199"/>
      <c r="L90" s="121"/>
      <c r="M90" s="121"/>
      <c r="N90" s="93"/>
      <c r="O90" s="93"/>
      <c r="P90" s="121"/>
      <c r="Q90" s="352"/>
      <c r="R90" s="101"/>
      <c r="S90" s="352"/>
      <c r="T90" s="12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</row>
    <row r="91" spans="1:31">
      <c r="A91" s="101"/>
      <c r="B91" s="352"/>
      <c r="C91" s="352"/>
      <c r="D91" s="199"/>
      <c r="E91" s="199"/>
      <c r="F91" s="199"/>
      <c r="G91" s="199"/>
      <c r="H91" s="101"/>
      <c r="I91" s="101"/>
      <c r="J91" s="199"/>
      <c r="K91" s="99"/>
      <c r="L91" s="121"/>
      <c r="M91" s="121"/>
      <c r="N91" s="93"/>
      <c r="O91" s="93"/>
      <c r="P91" s="352"/>
      <c r="Q91" s="352"/>
      <c r="R91" s="101"/>
      <c r="S91" s="352"/>
      <c r="T91" s="121"/>
      <c r="U91" s="101"/>
      <c r="V91" s="101"/>
      <c r="W91" s="101"/>
      <c r="X91" s="101"/>
      <c r="Y91" s="101"/>
      <c r="Z91" s="101"/>
      <c r="AA91" s="576"/>
      <c r="AB91" s="101"/>
      <c r="AC91" s="101"/>
      <c r="AD91" s="101"/>
      <c r="AE91" s="101"/>
    </row>
    <row r="92" spans="1:31">
      <c r="A92" s="101"/>
      <c r="B92" s="121"/>
      <c r="C92" s="121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93"/>
      <c r="O92" s="93"/>
      <c r="P92" s="352"/>
      <c r="Q92" s="352"/>
      <c r="R92" s="101"/>
      <c r="S92" s="352"/>
      <c r="T92" s="121"/>
      <c r="U92" s="101"/>
      <c r="V92" s="101"/>
      <c r="W92" s="101"/>
      <c r="X92" s="101"/>
      <c r="Y92" s="327"/>
      <c r="Z92" s="101"/>
      <c r="AA92" s="576"/>
      <c r="AB92" s="101"/>
      <c r="AC92" s="101"/>
      <c r="AD92" s="101"/>
      <c r="AE92" s="101"/>
    </row>
    <row r="93" spans="1:31">
      <c r="A93" s="101"/>
      <c r="B93" s="352"/>
      <c r="C93" s="101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93"/>
      <c r="O93" s="93"/>
      <c r="P93" s="121"/>
      <c r="Q93" s="352"/>
      <c r="R93" s="101"/>
      <c r="S93" s="352"/>
      <c r="T93" s="121"/>
      <c r="U93" s="101"/>
      <c r="V93" s="101"/>
      <c r="W93" s="101"/>
      <c r="X93" s="101"/>
      <c r="Y93" s="327"/>
      <c r="Z93" s="101"/>
      <c r="AA93" s="577"/>
      <c r="AB93" s="101"/>
      <c r="AC93" s="101"/>
      <c r="AD93" s="101"/>
      <c r="AE93" s="101"/>
    </row>
    <row r="94" spans="1:31">
      <c r="A94" s="101"/>
      <c r="B94" s="121"/>
      <c r="C94" s="199"/>
      <c r="D94" s="121"/>
      <c r="E94" s="121"/>
      <c r="F94" s="121"/>
      <c r="G94" s="121"/>
      <c r="H94" s="96"/>
      <c r="I94" s="121"/>
      <c r="J94" s="121"/>
      <c r="K94" s="121"/>
      <c r="L94" s="121"/>
      <c r="M94" s="96"/>
      <c r="N94" s="93"/>
      <c r="O94" s="93"/>
      <c r="P94" s="199"/>
      <c r="Q94" s="352"/>
      <c r="R94" s="121"/>
      <c r="S94" s="352"/>
      <c r="T94" s="121"/>
      <c r="U94" s="101"/>
      <c r="V94" s="266"/>
      <c r="W94" s="352"/>
      <c r="X94" s="153"/>
      <c r="Y94" s="578"/>
      <c r="Z94" s="101"/>
      <c r="AA94" s="577"/>
      <c r="AB94" s="101"/>
      <c r="AC94" s="101"/>
      <c r="AD94" s="101"/>
      <c r="AE94" s="101"/>
    </row>
    <row r="95" spans="1:31">
      <c r="A95" s="153"/>
      <c r="B95" s="121"/>
      <c r="C95" s="579"/>
      <c r="D95" s="595"/>
      <c r="E95" s="580"/>
      <c r="F95" s="580"/>
      <c r="G95" s="580"/>
      <c r="H95" s="580"/>
      <c r="I95" s="580"/>
      <c r="J95" s="580"/>
      <c r="K95" s="580"/>
      <c r="L95" s="580"/>
      <c r="M95" s="580"/>
      <c r="N95" s="579"/>
      <c r="O95" s="352"/>
      <c r="P95" s="352"/>
      <c r="Q95" s="101"/>
      <c r="R95" s="475"/>
      <c r="S95" s="101"/>
      <c r="T95" s="101"/>
      <c r="U95" s="101"/>
      <c r="V95" s="581"/>
      <c r="W95" s="121"/>
      <c r="X95" s="116"/>
      <c r="Y95" s="582"/>
      <c r="Z95" s="101"/>
      <c r="AA95" s="583"/>
      <c r="AB95" s="101"/>
      <c r="AC95" s="101"/>
      <c r="AD95" s="101"/>
      <c r="AE95" s="101"/>
    </row>
    <row r="96" spans="1:31">
      <c r="A96" s="153"/>
      <c r="B96" s="121"/>
      <c r="C96" s="579"/>
      <c r="D96" s="595"/>
      <c r="E96" s="580"/>
      <c r="F96" s="580"/>
      <c r="G96" s="580"/>
      <c r="H96" s="580"/>
      <c r="I96" s="580"/>
      <c r="J96" s="580"/>
      <c r="K96" s="580"/>
      <c r="L96" s="580"/>
      <c r="M96" s="580"/>
      <c r="N96" s="584"/>
      <c r="O96" s="585"/>
      <c r="P96" s="352"/>
      <c r="Q96" s="101"/>
      <c r="R96" s="101"/>
      <c r="S96" s="101"/>
      <c r="T96" s="101"/>
      <c r="U96" s="101"/>
      <c r="V96" s="581"/>
      <c r="W96" s="121"/>
      <c r="X96" s="116"/>
      <c r="Y96" s="582"/>
      <c r="Z96" s="101"/>
      <c r="AA96" s="583"/>
      <c r="AB96" s="101"/>
      <c r="AC96" s="101"/>
      <c r="AD96" s="101"/>
      <c r="AE96" s="101"/>
    </row>
    <row r="97" spans="1:31">
      <c r="A97" s="153"/>
      <c r="B97" s="121"/>
      <c r="C97" s="579"/>
      <c r="D97" s="595"/>
      <c r="E97" s="580"/>
      <c r="F97" s="580"/>
      <c r="G97" s="595"/>
      <c r="H97" s="580"/>
      <c r="I97" s="580"/>
      <c r="J97" s="595"/>
      <c r="K97" s="580"/>
      <c r="L97" s="580"/>
      <c r="M97" s="580"/>
      <c r="N97" s="579"/>
      <c r="O97" s="585"/>
      <c r="P97" s="352"/>
      <c r="Q97" s="101"/>
      <c r="R97" s="101"/>
      <c r="S97" s="101"/>
      <c r="T97" s="101"/>
      <c r="U97" s="101"/>
      <c r="V97" s="581"/>
      <c r="W97" s="121"/>
      <c r="X97" s="116"/>
      <c r="Y97" s="582"/>
      <c r="Z97" s="101"/>
      <c r="AA97" s="586"/>
      <c r="AB97" s="101"/>
      <c r="AC97" s="101"/>
      <c r="AD97" s="101"/>
      <c r="AE97" s="101"/>
    </row>
    <row r="98" spans="1:31">
      <c r="A98" s="153"/>
      <c r="B98" s="121"/>
      <c r="C98" s="579"/>
      <c r="D98" s="595"/>
      <c r="E98" s="580"/>
      <c r="F98" s="580"/>
      <c r="G98" s="580"/>
      <c r="H98" s="580"/>
      <c r="I98" s="580"/>
      <c r="J98" s="580"/>
      <c r="K98" s="580"/>
      <c r="L98" s="580"/>
      <c r="M98" s="595"/>
      <c r="N98" s="587"/>
      <c r="O98" s="585"/>
      <c r="P98" s="352"/>
      <c r="Q98" s="101"/>
      <c r="R98" s="101"/>
      <c r="S98" s="101"/>
      <c r="T98" s="101"/>
      <c r="U98" s="101"/>
      <c r="V98" s="581"/>
      <c r="W98" s="121"/>
      <c r="X98" s="116"/>
      <c r="Y98" s="582"/>
      <c r="Z98" s="101"/>
      <c r="AA98" s="583"/>
      <c r="AB98" s="101"/>
      <c r="AC98" s="101"/>
      <c r="AD98" s="101"/>
      <c r="AE98" s="101"/>
    </row>
    <row r="99" spans="1:31">
      <c r="A99" s="153"/>
      <c r="B99" s="121"/>
      <c r="C99" s="579"/>
      <c r="D99" s="595"/>
      <c r="E99" s="580"/>
      <c r="F99" s="580"/>
      <c r="G99" s="580"/>
      <c r="H99" s="580"/>
      <c r="I99" s="580"/>
      <c r="J99" s="580"/>
      <c r="K99" s="580"/>
      <c r="L99" s="580"/>
      <c r="M99" s="580"/>
      <c r="N99" s="579"/>
      <c r="O99" s="585"/>
      <c r="P99" s="352"/>
      <c r="Q99" s="101"/>
      <c r="R99" s="101"/>
      <c r="S99" s="101"/>
      <c r="T99" s="101"/>
      <c r="U99" s="101"/>
      <c r="V99" s="581"/>
      <c r="W99" s="121"/>
      <c r="X99" s="116"/>
      <c r="Y99" s="582"/>
      <c r="Z99" s="101"/>
      <c r="AA99" s="588"/>
      <c r="AB99" s="101"/>
      <c r="AC99" s="101"/>
      <c r="AD99" s="101"/>
      <c r="AE99" s="101"/>
    </row>
    <row r="100" spans="1:31">
      <c r="A100" s="153"/>
      <c r="B100" s="121"/>
      <c r="C100" s="579"/>
      <c r="D100" s="595"/>
      <c r="E100" s="580"/>
      <c r="F100" s="580"/>
      <c r="G100" s="580"/>
      <c r="H100" s="580"/>
      <c r="I100" s="580"/>
      <c r="J100" s="580"/>
      <c r="K100" s="580"/>
      <c r="L100" s="580"/>
      <c r="M100" s="580"/>
      <c r="N100" s="579"/>
      <c r="O100" s="585"/>
      <c r="P100" s="352"/>
      <c r="Q100" s="101"/>
      <c r="R100" s="101"/>
      <c r="S100" s="101"/>
      <c r="T100" s="101"/>
      <c r="U100" s="101"/>
      <c r="V100" s="581"/>
      <c r="W100" s="121"/>
      <c r="X100" s="116"/>
      <c r="Y100" s="582"/>
      <c r="Z100" s="101"/>
      <c r="AA100" s="586"/>
      <c r="AB100" s="101"/>
      <c r="AC100" s="101"/>
      <c r="AD100" s="101"/>
      <c r="AE100" s="101"/>
    </row>
    <row r="101" spans="1:31">
      <c r="A101" s="153"/>
      <c r="B101" s="121"/>
      <c r="C101" s="579"/>
      <c r="D101" s="595"/>
      <c r="E101" s="580"/>
      <c r="F101" s="93"/>
      <c r="G101" s="590"/>
      <c r="H101" s="595"/>
      <c r="I101" s="580"/>
      <c r="J101" s="580"/>
      <c r="K101" s="580"/>
      <c r="L101" s="580"/>
      <c r="M101" s="580"/>
      <c r="N101" s="589"/>
      <c r="O101" s="585"/>
      <c r="P101" s="352"/>
      <c r="Q101" s="101"/>
      <c r="R101" s="101"/>
      <c r="S101" s="101"/>
      <c r="T101" s="101"/>
      <c r="U101" s="101"/>
      <c r="V101" s="581"/>
      <c r="W101" s="121"/>
      <c r="X101" s="116"/>
      <c r="Y101" s="582"/>
      <c r="Z101" s="101"/>
      <c r="AA101" s="588"/>
      <c r="AB101" s="101"/>
      <c r="AC101" s="101"/>
      <c r="AD101" s="101"/>
      <c r="AE101" s="101"/>
    </row>
    <row r="102" spans="1:31">
      <c r="A102" s="153"/>
      <c r="B102" s="121"/>
      <c r="C102" s="579"/>
      <c r="D102" s="595"/>
      <c r="E102" s="580"/>
      <c r="F102" s="580"/>
      <c r="G102" s="580"/>
      <c r="H102" s="580"/>
      <c r="I102" s="580"/>
      <c r="J102" s="580"/>
      <c r="K102" s="580"/>
      <c r="L102" s="580"/>
      <c r="M102" s="580"/>
      <c r="N102" s="579"/>
      <c r="O102" s="585"/>
      <c r="P102" s="352"/>
      <c r="Q102" s="101"/>
      <c r="R102" s="101"/>
      <c r="S102" s="101"/>
      <c r="T102" s="101"/>
      <c r="U102" s="101"/>
      <c r="V102" s="581"/>
      <c r="W102" s="121"/>
      <c r="X102" s="116"/>
      <c r="Y102" s="582"/>
      <c r="Z102" s="101"/>
      <c r="AA102" s="583"/>
      <c r="AB102" s="101"/>
      <c r="AC102" s="101"/>
      <c r="AD102" s="101"/>
      <c r="AE102" s="101"/>
    </row>
    <row r="103" spans="1:31">
      <c r="A103" s="153"/>
      <c r="B103" s="121"/>
      <c r="C103" s="579"/>
      <c r="D103" s="595"/>
      <c r="E103" s="580"/>
      <c r="F103" s="580"/>
      <c r="G103" s="580"/>
      <c r="H103" s="580"/>
      <c r="I103" s="580"/>
      <c r="J103" s="580"/>
      <c r="K103" s="580"/>
      <c r="L103" s="580"/>
      <c r="M103" s="580"/>
      <c r="N103" s="579"/>
      <c r="O103" s="585"/>
      <c r="P103" s="352"/>
      <c r="Q103" s="101"/>
      <c r="R103" s="101"/>
      <c r="S103" s="101"/>
      <c r="T103" s="101"/>
      <c r="U103" s="101"/>
      <c r="V103" s="581"/>
      <c r="W103" s="121"/>
      <c r="X103" s="116"/>
      <c r="Y103" s="582"/>
      <c r="Z103" s="101"/>
      <c r="AA103" s="583"/>
      <c r="AB103" s="101"/>
      <c r="AC103" s="101"/>
      <c r="AD103" s="101"/>
      <c r="AE103" s="101"/>
    </row>
    <row r="104" spans="1:31" ht="12.75" customHeight="1">
      <c r="A104" s="153"/>
      <c r="B104" s="121"/>
      <c r="C104" s="579"/>
      <c r="D104" s="595"/>
      <c r="E104" s="580"/>
      <c r="F104" s="580"/>
      <c r="G104" s="580"/>
      <c r="H104" s="580"/>
      <c r="I104" s="580"/>
      <c r="J104" s="580"/>
      <c r="K104" s="580"/>
      <c r="L104" s="580"/>
      <c r="M104" s="580"/>
      <c r="N104" s="579"/>
      <c r="O104" s="585"/>
      <c r="P104" s="352"/>
      <c r="Q104" s="101"/>
      <c r="R104" s="101"/>
      <c r="S104" s="101"/>
      <c r="T104" s="101"/>
      <c r="U104" s="101"/>
      <c r="V104" s="581"/>
      <c r="W104" s="121"/>
      <c r="X104" s="116"/>
      <c r="Y104" s="582"/>
      <c r="Z104" s="101"/>
      <c r="AA104" s="583"/>
      <c r="AB104" s="101"/>
      <c r="AC104" s="101"/>
      <c r="AD104" s="101"/>
      <c r="AE104" s="101"/>
    </row>
    <row r="105" spans="1:31" ht="13.5" customHeight="1">
      <c r="A105" s="153"/>
      <c r="B105" s="121"/>
      <c r="C105" s="579"/>
      <c r="D105" s="595"/>
      <c r="E105" s="580"/>
      <c r="F105" s="580"/>
      <c r="G105" s="580"/>
      <c r="H105" s="580"/>
      <c r="I105" s="580"/>
      <c r="J105" s="580"/>
      <c r="K105" s="580"/>
      <c r="L105" s="580"/>
      <c r="M105" s="580"/>
      <c r="N105" s="579"/>
      <c r="O105" s="585"/>
      <c r="P105" s="352"/>
      <c r="Q105" s="101"/>
      <c r="R105" s="101"/>
      <c r="S105" s="101"/>
      <c r="T105" s="101"/>
      <c r="U105" s="101"/>
      <c r="V105" s="581"/>
      <c r="W105" s="121"/>
      <c r="X105" s="116"/>
      <c r="Y105" s="582"/>
      <c r="Z105" s="101"/>
      <c r="AA105" s="583"/>
      <c r="AB105" s="101"/>
      <c r="AC105" s="101"/>
      <c r="AD105" s="101"/>
      <c r="AE105" s="101"/>
    </row>
    <row r="106" spans="1:31" ht="12.75" customHeight="1">
      <c r="A106" s="153"/>
      <c r="B106" s="121"/>
      <c r="C106" s="579"/>
      <c r="D106" s="595"/>
      <c r="E106" s="580"/>
      <c r="F106" s="580"/>
      <c r="G106" s="580"/>
      <c r="H106" s="580"/>
      <c r="I106" s="580"/>
      <c r="J106" s="580"/>
      <c r="K106" s="580"/>
      <c r="L106" s="580"/>
      <c r="M106" s="580"/>
      <c r="N106" s="579"/>
      <c r="O106" s="585"/>
      <c r="P106" s="352"/>
      <c r="Q106" s="101"/>
      <c r="R106" s="101"/>
      <c r="S106" s="101"/>
      <c r="T106" s="101"/>
      <c r="U106" s="101"/>
      <c r="V106" s="581"/>
      <c r="W106" s="121"/>
      <c r="X106" s="116"/>
      <c r="Y106" s="582"/>
      <c r="Z106" s="101"/>
      <c r="AA106" s="583"/>
      <c r="AB106" s="101"/>
      <c r="AC106" s="101"/>
      <c r="AD106" s="101"/>
      <c r="AE106" s="101"/>
    </row>
    <row r="107" spans="1:31">
      <c r="A107" s="153"/>
      <c r="B107" s="121"/>
      <c r="C107" s="579"/>
      <c r="D107" s="595"/>
      <c r="E107" s="580"/>
      <c r="F107" s="580"/>
      <c r="G107" s="580"/>
      <c r="H107" s="580"/>
      <c r="I107" s="580"/>
      <c r="J107" s="580"/>
      <c r="K107" s="580"/>
      <c r="L107" s="580"/>
      <c r="M107" s="580"/>
      <c r="N107" s="579"/>
      <c r="O107" s="585"/>
      <c r="P107" s="352"/>
      <c r="Q107" s="101"/>
      <c r="R107" s="101"/>
      <c r="S107" s="101"/>
      <c r="T107" s="101"/>
      <c r="U107" s="101"/>
      <c r="V107" s="581"/>
      <c r="W107" s="121"/>
      <c r="X107" s="116"/>
      <c r="Y107" s="582"/>
      <c r="Z107" s="101"/>
      <c r="AA107" s="583"/>
      <c r="AB107" s="101"/>
      <c r="AC107" s="101"/>
      <c r="AD107" s="101"/>
      <c r="AE107" s="101"/>
    </row>
    <row r="108" spans="1:31">
      <c r="A108" s="153"/>
      <c r="B108" s="121"/>
      <c r="C108" s="579"/>
      <c r="D108" s="595"/>
      <c r="E108" s="580"/>
      <c r="F108" s="580"/>
      <c r="G108" s="580"/>
      <c r="H108" s="580"/>
      <c r="I108" s="580"/>
      <c r="J108" s="580"/>
      <c r="K108" s="580"/>
      <c r="L108" s="580"/>
      <c r="M108" s="580"/>
      <c r="N108" s="579"/>
      <c r="O108" s="585"/>
      <c r="P108" s="352"/>
      <c r="Q108" s="101"/>
      <c r="R108" s="101"/>
      <c r="S108" s="101"/>
      <c r="T108" s="101"/>
      <c r="U108" s="101"/>
      <c r="V108" s="581"/>
      <c r="W108" s="121"/>
      <c r="X108" s="116"/>
      <c r="Y108" s="582"/>
      <c r="Z108" s="101"/>
      <c r="AA108" s="583"/>
      <c r="AB108" s="101"/>
      <c r="AC108" s="101"/>
      <c r="AD108" s="101"/>
      <c r="AE108" s="101"/>
    </row>
    <row r="109" spans="1:31">
      <c r="A109" s="153"/>
      <c r="B109" s="121"/>
      <c r="C109" s="579"/>
      <c r="D109" s="595"/>
      <c r="E109" s="580"/>
      <c r="F109" s="580"/>
      <c r="G109" s="580"/>
      <c r="H109" s="580"/>
      <c r="I109" s="580"/>
      <c r="J109" s="580"/>
      <c r="K109" s="580"/>
      <c r="L109" s="580"/>
      <c r="M109" s="580"/>
      <c r="N109" s="579"/>
      <c r="O109" s="585"/>
      <c r="P109" s="352"/>
      <c r="Q109" s="101"/>
      <c r="R109" s="101"/>
      <c r="S109" s="101"/>
      <c r="T109" s="101"/>
      <c r="U109" s="101"/>
      <c r="V109" s="581"/>
      <c r="W109" s="121"/>
      <c r="X109" s="116"/>
      <c r="Y109" s="582"/>
      <c r="Z109" s="101"/>
      <c r="AA109" s="586"/>
      <c r="AB109" s="101"/>
      <c r="AC109" s="101"/>
      <c r="AD109" s="101"/>
      <c r="AE109" s="101"/>
    </row>
    <row r="110" spans="1:31" ht="12.75" customHeight="1">
      <c r="A110" s="153"/>
      <c r="B110" s="121"/>
      <c r="C110" s="579"/>
      <c r="D110" s="598"/>
      <c r="E110" s="590"/>
      <c r="F110" s="591"/>
      <c r="G110" s="580"/>
      <c r="H110" s="580"/>
      <c r="I110" s="580"/>
      <c r="J110" s="580"/>
      <c r="K110" s="590"/>
      <c r="L110" s="590"/>
      <c r="M110" s="580"/>
      <c r="N110" s="584"/>
      <c r="O110" s="585"/>
      <c r="P110" s="352"/>
      <c r="Q110" s="101"/>
      <c r="R110" s="101"/>
      <c r="S110" s="101"/>
      <c r="T110" s="101"/>
      <c r="U110" s="101"/>
      <c r="V110" s="581"/>
      <c r="W110" s="121"/>
      <c r="X110" s="116"/>
      <c r="Y110" s="582"/>
      <c r="Z110" s="101"/>
      <c r="AA110" s="592"/>
      <c r="AB110" s="101"/>
      <c r="AC110" s="101"/>
      <c r="AD110" s="101"/>
      <c r="AE110" s="101"/>
    </row>
    <row r="111" spans="1:31" ht="12.75" customHeight="1">
      <c r="A111" s="153"/>
      <c r="B111" s="121"/>
      <c r="C111" s="579"/>
      <c r="D111" s="598"/>
      <c r="E111" s="590"/>
      <c r="F111" s="591"/>
      <c r="G111" s="580"/>
      <c r="H111" s="580"/>
      <c r="I111" s="580"/>
      <c r="J111" s="580"/>
      <c r="K111" s="590"/>
      <c r="L111" s="590"/>
      <c r="M111" s="580"/>
      <c r="N111" s="579"/>
      <c r="O111" s="585"/>
      <c r="P111" s="352"/>
      <c r="Q111" s="101"/>
      <c r="R111" s="101"/>
      <c r="S111" s="101"/>
      <c r="T111" s="101"/>
      <c r="U111" s="101"/>
      <c r="V111" s="581"/>
      <c r="W111" s="121"/>
      <c r="X111" s="116"/>
      <c r="Y111" s="582"/>
      <c r="Z111" s="101"/>
      <c r="AA111" s="583"/>
      <c r="AB111" s="101"/>
      <c r="AC111" s="101"/>
      <c r="AD111" s="101"/>
      <c r="AE111" s="101"/>
    </row>
    <row r="112" spans="1:31" ht="11.25" customHeight="1">
      <c r="A112" s="153"/>
      <c r="B112" s="121"/>
      <c r="C112" s="579"/>
      <c r="D112" s="598"/>
      <c r="E112" s="590"/>
      <c r="F112" s="591"/>
      <c r="G112" s="580"/>
      <c r="H112" s="580"/>
      <c r="I112" s="580"/>
      <c r="J112" s="580"/>
      <c r="K112" s="590"/>
      <c r="L112" s="590"/>
      <c r="M112" s="580"/>
      <c r="N112" s="579"/>
      <c r="O112" s="585"/>
      <c r="P112" s="352"/>
      <c r="Q112" s="101"/>
      <c r="R112" s="101"/>
      <c r="S112" s="101"/>
      <c r="T112" s="101"/>
      <c r="U112" s="101"/>
      <c r="V112" s="581"/>
      <c r="W112" s="121"/>
      <c r="X112" s="116"/>
      <c r="Y112" s="582"/>
      <c r="Z112" s="101"/>
      <c r="AA112" s="583"/>
      <c r="AB112" s="101"/>
      <c r="AC112" s="101"/>
      <c r="AD112" s="101"/>
      <c r="AE112" s="101"/>
    </row>
    <row r="113" spans="1:31" ht="12.75" customHeight="1">
      <c r="A113" s="153"/>
      <c r="B113" s="121"/>
      <c r="C113" s="579"/>
      <c r="D113" s="598"/>
      <c r="E113" s="590"/>
      <c r="F113" s="591"/>
      <c r="G113" s="580"/>
      <c r="H113" s="602"/>
      <c r="I113" s="580"/>
      <c r="J113" s="602"/>
      <c r="K113" s="595"/>
      <c r="L113" s="595"/>
      <c r="M113" s="580"/>
      <c r="N113" s="579"/>
      <c r="O113" s="585"/>
      <c r="P113" s="352"/>
      <c r="Q113" s="101"/>
      <c r="R113" s="101"/>
      <c r="S113" s="101"/>
      <c r="T113" s="101"/>
      <c r="U113" s="101"/>
      <c r="V113" s="581"/>
      <c r="W113" s="121"/>
      <c r="X113" s="116"/>
      <c r="Y113" s="582"/>
      <c r="Z113" s="101"/>
      <c r="AA113" s="588"/>
      <c r="AB113" s="101"/>
      <c r="AC113" s="101"/>
      <c r="AD113" s="101"/>
      <c r="AE113" s="101"/>
    </row>
    <row r="114" spans="1:31" ht="13.5" customHeight="1">
      <c r="A114" s="153"/>
      <c r="B114" s="121"/>
      <c r="C114" s="579"/>
      <c r="D114" s="598"/>
      <c r="E114" s="595"/>
      <c r="F114" s="591"/>
      <c r="G114" s="580"/>
      <c r="H114" s="580"/>
      <c r="I114" s="580"/>
      <c r="J114" s="580"/>
      <c r="K114" s="595"/>
      <c r="L114" s="595"/>
      <c r="M114" s="580"/>
      <c r="N114" s="579"/>
      <c r="O114" s="585"/>
      <c r="P114" s="352"/>
      <c r="Q114" s="101"/>
      <c r="R114" s="101"/>
      <c r="S114" s="101"/>
      <c r="T114" s="101"/>
      <c r="U114" s="101"/>
      <c r="V114" s="581"/>
      <c r="W114" s="121"/>
      <c r="X114" s="116"/>
      <c r="Y114" s="582"/>
      <c r="Z114" s="101"/>
      <c r="AA114" s="583"/>
      <c r="AB114" s="101"/>
      <c r="AC114" s="101"/>
      <c r="AD114" s="101"/>
      <c r="AE114" s="101"/>
    </row>
    <row r="115" spans="1:31" ht="14.25" customHeight="1">
      <c r="A115" s="153"/>
      <c r="B115" s="121"/>
      <c r="C115" s="579"/>
      <c r="D115" s="598"/>
      <c r="E115" s="590"/>
      <c r="F115" s="591"/>
      <c r="G115" s="580"/>
      <c r="H115" s="580"/>
      <c r="I115" s="580"/>
      <c r="J115" s="580"/>
      <c r="K115" s="595"/>
      <c r="L115" s="590"/>
      <c r="M115" s="580"/>
      <c r="N115" s="579"/>
      <c r="O115" s="585"/>
      <c r="P115" s="352"/>
      <c r="Q115" s="101"/>
      <c r="R115" s="101"/>
      <c r="S115" s="101"/>
      <c r="T115" s="101"/>
      <c r="U115" s="101"/>
      <c r="V115" s="581"/>
      <c r="W115" s="121"/>
      <c r="X115" s="116"/>
      <c r="Y115" s="582"/>
      <c r="Z115" s="101"/>
      <c r="AA115" s="583"/>
      <c r="AB115" s="101"/>
      <c r="AC115" s="101"/>
      <c r="AD115" s="101"/>
      <c r="AE115" s="101"/>
    </row>
    <row r="116" spans="1:31">
      <c r="A116" s="153"/>
      <c r="B116" s="121"/>
      <c r="C116" s="579"/>
      <c r="D116" s="598"/>
      <c r="E116" s="595"/>
      <c r="F116" s="591"/>
      <c r="G116" s="580"/>
      <c r="H116" s="580"/>
      <c r="I116" s="580"/>
      <c r="J116" s="580"/>
      <c r="K116" s="591"/>
      <c r="L116" s="591"/>
      <c r="M116" s="93"/>
      <c r="N116" s="579"/>
      <c r="O116" s="585"/>
      <c r="P116" s="352"/>
      <c r="Q116" s="101"/>
      <c r="R116" s="101"/>
      <c r="S116" s="101"/>
      <c r="T116" s="101"/>
      <c r="U116" s="101"/>
      <c r="V116" s="581"/>
      <c r="W116" s="121"/>
      <c r="X116" s="116"/>
      <c r="Y116" s="582"/>
      <c r="Z116" s="101"/>
      <c r="AA116" s="583"/>
      <c r="AB116" s="101"/>
      <c r="AC116" s="101"/>
      <c r="AD116" s="101"/>
      <c r="AE116" s="101"/>
    </row>
    <row r="117" spans="1:31" ht="14.25" customHeight="1">
      <c r="A117" s="153"/>
      <c r="B117" s="121"/>
      <c r="C117" s="579"/>
      <c r="D117" s="598"/>
      <c r="E117" s="595"/>
      <c r="F117" s="595"/>
      <c r="G117" s="580"/>
      <c r="H117" s="580"/>
      <c r="I117" s="580"/>
      <c r="J117" s="590"/>
      <c r="K117" s="602"/>
      <c r="L117" s="595"/>
      <c r="M117" s="591"/>
      <c r="N117" s="579"/>
      <c r="O117" s="585"/>
      <c r="P117" s="352"/>
      <c r="Q117" s="101"/>
      <c r="R117" s="101"/>
      <c r="S117" s="101"/>
      <c r="T117" s="101"/>
      <c r="U117" s="101"/>
      <c r="V117" s="581"/>
      <c r="W117" s="121"/>
      <c r="X117" s="116"/>
      <c r="Y117" s="582"/>
      <c r="Z117" s="101"/>
      <c r="AA117" s="583"/>
      <c r="AB117" s="101"/>
      <c r="AC117" s="101"/>
      <c r="AD117" s="101"/>
      <c r="AE117" s="101"/>
    </row>
    <row r="118" spans="1:31">
      <c r="A118" s="153"/>
      <c r="B118" s="121"/>
      <c r="C118" s="579"/>
      <c r="D118" s="598"/>
      <c r="E118" s="590"/>
      <c r="F118" s="591"/>
      <c r="G118" s="580"/>
      <c r="H118" s="580"/>
      <c r="I118" s="580"/>
      <c r="J118" s="580"/>
      <c r="K118" s="590"/>
      <c r="L118" s="590"/>
      <c r="M118" s="580"/>
      <c r="N118" s="579"/>
      <c r="O118" s="585"/>
      <c r="P118" s="352"/>
      <c r="Q118" s="101"/>
      <c r="R118" s="101"/>
      <c r="S118" s="101"/>
      <c r="T118" s="101"/>
      <c r="U118" s="101"/>
      <c r="V118" s="581"/>
      <c r="W118" s="121"/>
      <c r="X118" s="116"/>
      <c r="Y118" s="582"/>
      <c r="Z118" s="101"/>
      <c r="AA118" s="583"/>
      <c r="AB118" s="101"/>
      <c r="AC118" s="101"/>
      <c r="AD118" s="101"/>
      <c r="AE118" s="101"/>
    </row>
    <row r="119" spans="1:31" ht="11.25" customHeight="1">
      <c r="A119" s="153"/>
      <c r="B119" s="121"/>
      <c r="C119" s="579"/>
      <c r="D119" s="598"/>
      <c r="E119" s="595"/>
      <c r="F119" s="591"/>
      <c r="G119" s="580"/>
      <c r="H119" s="580"/>
      <c r="I119" s="580"/>
      <c r="J119" s="580"/>
      <c r="K119" s="591"/>
      <c r="L119" s="591"/>
      <c r="M119" s="580"/>
      <c r="N119" s="579"/>
      <c r="O119" s="593"/>
      <c r="P119" s="352"/>
      <c r="Q119" s="101"/>
      <c r="R119" s="101"/>
      <c r="S119" s="101"/>
      <c r="T119" s="101"/>
      <c r="U119" s="101"/>
      <c r="V119" s="581"/>
      <c r="W119" s="121"/>
      <c r="X119" s="116"/>
      <c r="Y119" s="582"/>
      <c r="Z119" s="101"/>
      <c r="AA119" s="594"/>
      <c r="AB119" s="101"/>
      <c r="AC119" s="101"/>
      <c r="AD119" s="101"/>
      <c r="AE119" s="101"/>
    </row>
    <row r="120" spans="1:31">
      <c r="A120" s="153"/>
      <c r="B120" s="121"/>
      <c r="C120" s="579"/>
      <c r="D120" s="598"/>
      <c r="E120" s="590"/>
      <c r="F120" s="591"/>
      <c r="G120" s="580"/>
      <c r="H120" s="580"/>
      <c r="I120" s="580"/>
      <c r="J120" s="580"/>
      <c r="K120" s="591"/>
      <c r="L120" s="591"/>
      <c r="M120" s="580"/>
      <c r="N120" s="579"/>
      <c r="O120" s="585"/>
      <c r="P120" s="352"/>
      <c r="Q120" s="101"/>
      <c r="R120" s="101"/>
      <c r="S120" s="101"/>
      <c r="T120" s="101"/>
      <c r="U120" s="101"/>
      <c r="V120" s="581"/>
      <c r="W120" s="121"/>
      <c r="X120" s="116"/>
      <c r="Y120" s="582"/>
      <c r="Z120" s="101"/>
      <c r="AA120" s="583"/>
      <c r="AB120" s="101"/>
      <c r="AC120" s="101"/>
      <c r="AD120" s="101"/>
      <c r="AE120" s="101"/>
    </row>
    <row r="121" spans="1:31">
      <c r="A121" s="153"/>
      <c r="B121" s="121"/>
      <c r="C121" s="579"/>
      <c r="D121" s="598"/>
      <c r="E121" s="591"/>
      <c r="F121" s="595"/>
      <c r="G121" s="580"/>
      <c r="H121" s="580"/>
      <c r="I121" s="580"/>
      <c r="J121" s="580"/>
      <c r="K121" s="602"/>
      <c r="L121" s="595"/>
      <c r="M121" s="580"/>
      <c r="N121" s="579"/>
      <c r="O121" s="593"/>
      <c r="P121" s="352"/>
      <c r="Q121" s="101"/>
      <c r="R121" s="101"/>
      <c r="S121" s="101"/>
      <c r="T121" s="101"/>
      <c r="U121" s="101"/>
      <c r="V121" s="581"/>
      <c r="W121" s="121"/>
      <c r="X121" s="116"/>
      <c r="Y121" s="582"/>
      <c r="Z121" s="101"/>
      <c r="AA121" s="594"/>
      <c r="AB121" s="101"/>
      <c r="AC121" s="101"/>
      <c r="AD121" s="101"/>
      <c r="AE121" s="101"/>
    </row>
    <row r="122" spans="1:31" hidden="1">
      <c r="A122" s="153"/>
      <c r="B122" s="121"/>
      <c r="C122" s="579"/>
      <c r="D122" s="598"/>
      <c r="E122" s="595"/>
      <c r="F122" s="591"/>
      <c r="G122" s="580"/>
      <c r="H122" s="580"/>
      <c r="I122" s="580"/>
      <c r="J122" s="580"/>
      <c r="K122" s="590"/>
      <c r="L122" s="590"/>
      <c r="M122" s="580"/>
      <c r="N122" s="579"/>
      <c r="O122" s="585"/>
      <c r="P122" s="352"/>
      <c r="Q122" s="101"/>
      <c r="R122" s="101"/>
      <c r="S122" s="101"/>
      <c r="T122" s="101"/>
      <c r="U122" s="101"/>
      <c r="V122" s="581"/>
      <c r="W122" s="121"/>
      <c r="X122" s="116"/>
      <c r="Y122" s="582"/>
      <c r="Z122" s="101"/>
      <c r="AA122" s="588"/>
      <c r="AB122" s="101"/>
      <c r="AC122" s="101"/>
      <c r="AD122" s="101"/>
      <c r="AE122" s="101"/>
    </row>
    <row r="123" spans="1:31">
      <c r="A123" s="153"/>
      <c r="B123" s="96"/>
      <c r="C123" s="579"/>
      <c r="D123" s="598"/>
      <c r="E123" s="591"/>
      <c r="F123" s="591"/>
      <c r="G123" s="580"/>
      <c r="H123" s="580"/>
      <c r="I123" s="580"/>
      <c r="J123" s="580"/>
      <c r="K123" s="595"/>
      <c r="L123" s="595"/>
      <c r="M123" s="580"/>
      <c r="N123" s="579"/>
      <c r="O123" s="585"/>
      <c r="P123" s="352"/>
      <c r="Q123" s="101"/>
      <c r="R123" s="101"/>
      <c r="S123" s="101"/>
      <c r="T123" s="101"/>
      <c r="U123" s="101"/>
      <c r="V123" s="581"/>
      <c r="W123" s="121"/>
      <c r="X123" s="116"/>
      <c r="Y123" s="582"/>
      <c r="Z123" s="101"/>
      <c r="AA123" s="583"/>
      <c r="AB123" s="101"/>
      <c r="AC123" s="101"/>
      <c r="AD123" s="101"/>
      <c r="AE123" s="101"/>
    </row>
    <row r="124" spans="1:31">
      <c r="A124" s="153"/>
      <c r="B124" s="121"/>
      <c r="C124" s="579"/>
      <c r="D124" s="598"/>
      <c r="E124" s="590"/>
      <c r="F124" s="591"/>
      <c r="G124" s="602"/>
      <c r="H124" s="580"/>
      <c r="I124" s="580"/>
      <c r="J124" s="580"/>
      <c r="K124" s="590"/>
      <c r="L124" s="591"/>
      <c r="M124" s="580"/>
      <c r="N124" s="584"/>
      <c r="O124" s="593"/>
      <c r="P124" s="352"/>
      <c r="Q124" s="101"/>
      <c r="R124" s="101"/>
      <c r="S124" s="101"/>
      <c r="T124" s="101"/>
      <c r="U124" s="101"/>
      <c r="V124" s="581"/>
      <c r="W124" s="121"/>
      <c r="X124" s="116"/>
      <c r="Y124" s="582"/>
      <c r="Z124" s="101"/>
      <c r="AA124" s="594"/>
      <c r="AB124" s="101"/>
      <c r="AC124" s="101"/>
      <c r="AD124" s="101"/>
      <c r="AE124" s="101"/>
    </row>
    <row r="125" spans="1:31">
      <c r="A125" s="153"/>
      <c r="B125" s="121"/>
      <c r="C125" s="579"/>
      <c r="D125" s="598"/>
      <c r="E125" s="602"/>
      <c r="F125" s="602"/>
      <c r="G125" s="580"/>
      <c r="H125" s="580"/>
      <c r="I125" s="580"/>
      <c r="J125" s="580"/>
      <c r="K125" s="603"/>
      <c r="L125" s="602"/>
      <c r="M125" s="580"/>
      <c r="N125" s="584"/>
      <c r="O125" s="585"/>
      <c r="P125" s="352"/>
      <c r="Q125" s="101"/>
      <c r="R125" s="101"/>
      <c r="S125" s="101"/>
      <c r="T125" s="101"/>
      <c r="U125" s="101"/>
      <c r="V125" s="581"/>
      <c r="W125" s="121"/>
      <c r="X125" s="116"/>
      <c r="Y125" s="582"/>
      <c r="Z125" s="101"/>
      <c r="AA125" s="597"/>
      <c r="AB125" s="101"/>
      <c r="AC125" s="101"/>
      <c r="AD125" s="101"/>
      <c r="AE125" s="101"/>
    </row>
    <row r="126" spans="1:31">
      <c r="A126" s="153"/>
      <c r="B126" s="121"/>
      <c r="C126" s="579"/>
      <c r="D126" s="598"/>
      <c r="E126" s="150"/>
      <c r="F126" s="150"/>
      <c r="G126" s="150"/>
      <c r="H126" s="150"/>
      <c r="I126" s="150"/>
      <c r="J126" s="150"/>
      <c r="K126" s="150"/>
      <c r="L126" s="150"/>
      <c r="M126" s="150"/>
      <c r="N126" s="584"/>
      <c r="O126" s="585"/>
      <c r="P126" s="352"/>
      <c r="Q126" s="101"/>
      <c r="R126" s="101"/>
      <c r="S126" s="101"/>
      <c r="T126" s="101"/>
      <c r="U126" s="101"/>
      <c r="V126" s="581"/>
      <c r="W126" s="121"/>
      <c r="X126" s="116"/>
      <c r="Y126" s="582"/>
      <c r="Z126" s="101"/>
      <c r="AA126" s="583"/>
      <c r="AB126" s="101"/>
      <c r="AC126" s="101"/>
      <c r="AD126" s="101"/>
      <c r="AE126" s="101"/>
    </row>
    <row r="127" spans="1:31" ht="11.25" customHeight="1">
      <c r="A127" s="153"/>
      <c r="B127" s="121"/>
      <c r="C127" s="579"/>
      <c r="D127" s="598"/>
      <c r="E127" s="150"/>
      <c r="F127" s="150"/>
      <c r="G127" s="150"/>
      <c r="H127" s="150"/>
      <c r="I127" s="150"/>
      <c r="J127" s="150"/>
      <c r="K127" s="150"/>
      <c r="L127" s="150"/>
      <c r="M127" s="150"/>
      <c r="N127" s="584"/>
      <c r="O127" s="585"/>
      <c r="P127" s="352"/>
      <c r="Q127" s="101"/>
      <c r="R127" s="101"/>
      <c r="S127" s="101"/>
      <c r="T127" s="101"/>
      <c r="U127" s="101"/>
      <c r="V127" s="581"/>
      <c r="W127" s="121"/>
      <c r="X127" s="116"/>
      <c r="Y127" s="582"/>
      <c r="Z127" s="101"/>
      <c r="AA127" s="583"/>
      <c r="AB127" s="101"/>
      <c r="AC127" s="101"/>
      <c r="AD127" s="101"/>
      <c r="AE127" s="101"/>
    </row>
    <row r="128" spans="1:31" ht="12.75" customHeight="1">
      <c r="A128" s="153"/>
      <c r="B128" s="121"/>
      <c r="C128" s="579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584"/>
      <c r="O128" s="585"/>
      <c r="P128" s="352"/>
      <c r="Q128" s="101"/>
      <c r="R128" s="101"/>
      <c r="S128" s="101"/>
      <c r="T128" s="101"/>
      <c r="U128" s="101"/>
      <c r="V128" s="581"/>
      <c r="W128" s="121"/>
      <c r="X128" s="116"/>
      <c r="Y128" s="582"/>
      <c r="Z128" s="101"/>
      <c r="AA128" s="583"/>
      <c r="AB128" s="101"/>
      <c r="AC128" s="101"/>
      <c r="AD128" s="101"/>
      <c r="AE128" s="101"/>
    </row>
    <row r="129" spans="1:31" ht="11.25" customHeight="1">
      <c r="A129" s="153"/>
      <c r="B129" s="121"/>
      <c r="C129" s="579"/>
      <c r="D129" s="150"/>
      <c r="E129" s="150"/>
      <c r="F129" s="150"/>
      <c r="G129" s="150"/>
      <c r="H129" s="150"/>
      <c r="I129" s="150"/>
      <c r="J129" s="599"/>
      <c r="K129" s="150"/>
      <c r="L129" s="150"/>
      <c r="M129" s="150"/>
      <c r="N129" s="587"/>
      <c r="O129" s="585"/>
      <c r="P129" s="352"/>
      <c r="Q129" s="101"/>
      <c r="R129" s="101"/>
      <c r="S129" s="101"/>
      <c r="T129" s="101"/>
      <c r="U129" s="101"/>
      <c r="V129" s="600"/>
      <c r="W129" s="121"/>
      <c r="X129" s="601"/>
      <c r="Y129" s="582"/>
      <c r="Z129" s="101"/>
      <c r="AA129" s="583"/>
      <c r="AB129" s="101"/>
      <c r="AC129" s="101"/>
      <c r="AD129" s="101"/>
      <c r="AE129" s="101"/>
    </row>
    <row r="130" spans="1:31">
      <c r="A130" s="196"/>
      <c r="B130" s="101"/>
      <c r="C130" s="196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94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</row>
    <row r="131" spans="1:31">
      <c r="A131" s="101"/>
      <c r="B131" s="121"/>
      <c r="C131" s="352"/>
      <c r="D131" s="199"/>
      <c r="E131" s="199"/>
      <c r="F131" s="199"/>
      <c r="G131" s="199"/>
      <c r="H131" s="199"/>
      <c r="I131" s="199"/>
      <c r="J131" s="199"/>
      <c r="K131" s="199"/>
      <c r="L131" s="121"/>
      <c r="M131" s="121"/>
      <c r="N131" s="93"/>
      <c r="O131" s="93"/>
      <c r="P131" s="121"/>
      <c r="Q131" s="352"/>
      <c r="R131" s="101"/>
      <c r="S131" s="352"/>
      <c r="T131" s="12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</row>
    <row r="132" spans="1:31">
      <c r="A132" s="101"/>
      <c r="B132" s="121"/>
      <c r="C132" s="93"/>
      <c r="D132" s="574"/>
      <c r="E132" s="199"/>
      <c r="F132" s="199"/>
      <c r="G132" s="199"/>
      <c r="H132" s="199"/>
      <c r="I132" s="199"/>
      <c r="J132" s="199"/>
      <c r="K132" s="199"/>
      <c r="L132" s="121"/>
      <c r="M132" s="121"/>
      <c r="N132" s="93"/>
      <c r="O132" s="93"/>
      <c r="P132" s="121"/>
      <c r="Q132" s="352"/>
      <c r="R132" s="101"/>
      <c r="S132" s="352"/>
      <c r="T132" s="12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</row>
    <row r="133" spans="1:31">
      <c r="A133" s="101"/>
      <c r="B133" s="352"/>
      <c r="C133" s="352"/>
      <c r="D133" s="199"/>
      <c r="E133" s="199"/>
      <c r="F133" s="199"/>
      <c r="G133" s="199"/>
      <c r="H133" s="101"/>
      <c r="I133" s="101"/>
      <c r="J133" s="199"/>
      <c r="K133" s="99"/>
      <c r="L133" s="121"/>
      <c r="M133" s="121"/>
      <c r="N133" s="93"/>
      <c r="O133" s="93"/>
      <c r="P133" s="352"/>
      <c r="Q133" s="352"/>
      <c r="R133" s="101"/>
      <c r="S133" s="352"/>
      <c r="T133" s="121"/>
      <c r="U133" s="101"/>
      <c r="V133" s="101"/>
      <c r="W133" s="101"/>
      <c r="X133" s="101"/>
      <c r="Y133" s="101"/>
      <c r="Z133" s="101"/>
      <c r="AA133" s="576"/>
      <c r="AB133" s="101"/>
      <c r="AC133" s="101"/>
      <c r="AD133" s="101"/>
      <c r="AE133" s="101"/>
    </row>
    <row r="134" spans="1:31">
      <c r="A134" s="101"/>
      <c r="B134" s="121"/>
      <c r="C134" s="121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93"/>
      <c r="O134" s="93"/>
      <c r="P134" s="352"/>
      <c r="Q134" s="352"/>
      <c r="R134" s="101"/>
      <c r="S134" s="352"/>
      <c r="T134" s="121"/>
      <c r="U134" s="101"/>
      <c r="V134" s="101"/>
      <c r="W134" s="101"/>
      <c r="X134" s="101"/>
      <c r="Y134" s="327"/>
      <c r="Z134" s="101"/>
      <c r="AA134" s="576"/>
      <c r="AB134" s="101"/>
      <c r="AC134" s="101"/>
      <c r="AD134" s="101"/>
      <c r="AE134" s="101"/>
    </row>
    <row r="135" spans="1:31">
      <c r="A135" s="101"/>
      <c r="B135" s="352"/>
      <c r="C135" s="101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93"/>
      <c r="O135" s="93"/>
      <c r="P135" s="121"/>
      <c r="Q135" s="352"/>
      <c r="R135" s="101"/>
      <c r="S135" s="352"/>
      <c r="T135" s="121"/>
      <c r="U135" s="101"/>
      <c r="V135" s="101"/>
      <c r="W135" s="101"/>
      <c r="X135" s="101"/>
      <c r="Y135" s="327"/>
      <c r="Z135" s="101"/>
      <c r="AA135" s="577"/>
      <c r="AB135" s="101"/>
      <c r="AC135" s="101"/>
      <c r="AD135" s="101"/>
      <c r="AE135" s="101"/>
    </row>
    <row r="136" spans="1:31">
      <c r="A136" s="101"/>
      <c r="B136" s="121"/>
      <c r="C136" s="199"/>
      <c r="D136" s="121"/>
      <c r="E136" s="121"/>
      <c r="F136" s="121"/>
      <c r="G136" s="121"/>
      <c r="H136" s="96"/>
      <c r="I136" s="121"/>
      <c r="J136" s="121"/>
      <c r="K136" s="121"/>
      <c r="L136" s="121"/>
      <c r="M136" s="96"/>
      <c r="N136" s="93"/>
      <c r="O136" s="93"/>
      <c r="P136" s="199"/>
      <c r="Q136" s="352"/>
      <c r="R136" s="121"/>
      <c r="S136" s="352"/>
      <c r="T136" s="121"/>
      <c r="U136" s="101"/>
      <c r="V136" s="266"/>
      <c r="W136" s="352"/>
      <c r="X136" s="153"/>
      <c r="Y136" s="578"/>
      <c r="Z136" s="101"/>
      <c r="AA136" s="577"/>
      <c r="AB136" s="101"/>
      <c r="AC136" s="101"/>
      <c r="AD136" s="101"/>
      <c r="AE136" s="101"/>
    </row>
    <row r="137" spans="1:31">
      <c r="A137" s="153"/>
      <c r="B137" s="121"/>
      <c r="C137" s="579"/>
      <c r="D137" s="580"/>
      <c r="E137" s="580"/>
      <c r="F137" s="580"/>
      <c r="G137" s="580"/>
      <c r="H137" s="580"/>
      <c r="I137" s="580"/>
      <c r="J137" s="580"/>
      <c r="K137" s="580"/>
      <c r="L137" s="580"/>
      <c r="M137" s="580"/>
      <c r="N137" s="579"/>
      <c r="O137" s="352"/>
      <c r="P137" s="352"/>
      <c r="Q137" s="101"/>
      <c r="R137" s="475"/>
      <c r="S137" s="101"/>
      <c r="T137" s="101"/>
      <c r="U137" s="101"/>
      <c r="V137" s="581"/>
      <c r="W137" s="121"/>
      <c r="X137" s="116"/>
      <c r="Y137" s="582"/>
      <c r="Z137" s="101"/>
      <c r="AA137" s="583"/>
      <c r="AB137" s="101"/>
      <c r="AC137" s="101"/>
      <c r="AD137" s="101"/>
      <c r="AE137" s="101"/>
    </row>
    <row r="138" spans="1:31">
      <c r="A138" s="153"/>
      <c r="B138" s="121"/>
      <c r="C138" s="579"/>
      <c r="D138" s="580"/>
      <c r="E138" s="580"/>
      <c r="F138" s="580"/>
      <c r="G138" s="580"/>
      <c r="H138" s="580"/>
      <c r="I138" s="580"/>
      <c r="J138" s="580"/>
      <c r="K138" s="580"/>
      <c r="L138" s="580"/>
      <c r="M138" s="580"/>
      <c r="N138" s="584"/>
      <c r="O138" s="585"/>
      <c r="P138" s="352"/>
      <c r="Q138" s="101"/>
      <c r="R138" s="101"/>
      <c r="S138" s="101"/>
      <c r="T138" s="101"/>
      <c r="U138" s="101"/>
      <c r="V138" s="581"/>
      <c r="W138" s="121"/>
      <c r="X138" s="116"/>
      <c r="Y138" s="582"/>
      <c r="Z138" s="101"/>
      <c r="AA138" s="583"/>
      <c r="AB138" s="101"/>
      <c r="AC138" s="101"/>
      <c r="AD138" s="101"/>
      <c r="AE138" s="101"/>
    </row>
    <row r="139" spans="1:31">
      <c r="A139" s="153"/>
      <c r="B139" s="121"/>
      <c r="C139" s="579"/>
      <c r="D139" s="580"/>
      <c r="E139" s="580"/>
      <c r="F139" s="580"/>
      <c r="G139" s="595"/>
      <c r="H139" s="580"/>
      <c r="I139" s="580"/>
      <c r="J139" s="595"/>
      <c r="K139" s="580"/>
      <c r="L139" s="580"/>
      <c r="M139" s="580"/>
      <c r="N139" s="579"/>
      <c r="O139" s="585"/>
      <c r="P139" s="352"/>
      <c r="Q139" s="101"/>
      <c r="R139" s="101"/>
      <c r="S139" s="101"/>
      <c r="T139" s="101"/>
      <c r="U139" s="101"/>
      <c r="V139" s="581"/>
      <c r="W139" s="121"/>
      <c r="X139" s="116"/>
      <c r="Y139" s="582"/>
      <c r="Z139" s="101"/>
      <c r="AA139" s="586"/>
      <c r="AB139" s="101"/>
      <c r="AC139" s="101"/>
      <c r="AD139" s="101"/>
      <c r="AE139" s="101"/>
    </row>
    <row r="140" spans="1:31">
      <c r="A140" s="153"/>
      <c r="B140" s="121"/>
      <c r="C140" s="579"/>
      <c r="D140" s="580"/>
      <c r="E140" s="580"/>
      <c r="F140" s="580"/>
      <c r="G140" s="580"/>
      <c r="H140" s="580"/>
      <c r="I140" s="580"/>
      <c r="J140" s="580"/>
      <c r="K140" s="580"/>
      <c r="L140" s="580"/>
      <c r="M140" s="595"/>
      <c r="N140" s="587"/>
      <c r="O140" s="585"/>
      <c r="P140" s="352"/>
      <c r="Q140" s="101"/>
      <c r="R140" s="101"/>
      <c r="S140" s="101"/>
      <c r="T140" s="101"/>
      <c r="U140" s="101"/>
      <c r="V140" s="581"/>
      <c r="W140" s="121"/>
      <c r="X140" s="116"/>
      <c r="Y140" s="582"/>
      <c r="Z140" s="101"/>
      <c r="AA140" s="583"/>
      <c r="AB140" s="101"/>
      <c r="AC140" s="101"/>
      <c r="AD140" s="101"/>
      <c r="AE140" s="101"/>
    </row>
    <row r="141" spans="1:31">
      <c r="A141" s="153"/>
      <c r="B141" s="121"/>
      <c r="C141" s="579"/>
      <c r="D141" s="580"/>
      <c r="E141" s="580"/>
      <c r="F141" s="580"/>
      <c r="G141" s="580"/>
      <c r="H141" s="580"/>
      <c r="I141" s="580"/>
      <c r="J141" s="580"/>
      <c r="K141" s="580"/>
      <c r="L141" s="580"/>
      <c r="M141" s="580"/>
      <c r="N141" s="579"/>
      <c r="O141" s="585"/>
      <c r="P141" s="352"/>
      <c r="Q141" s="101"/>
      <c r="R141" s="101"/>
      <c r="S141" s="101"/>
      <c r="T141" s="101"/>
      <c r="U141" s="101"/>
      <c r="V141" s="581"/>
      <c r="W141" s="121"/>
      <c r="X141" s="116"/>
      <c r="Y141" s="582"/>
      <c r="Z141" s="101"/>
      <c r="AA141" s="588"/>
      <c r="AB141" s="101"/>
      <c r="AC141" s="101"/>
      <c r="AD141" s="101"/>
      <c r="AE141" s="101"/>
    </row>
    <row r="142" spans="1:31">
      <c r="A142" s="153"/>
      <c r="B142" s="121"/>
      <c r="C142" s="579"/>
      <c r="D142" s="580"/>
      <c r="E142" s="580"/>
      <c r="F142" s="580"/>
      <c r="G142" s="580"/>
      <c r="H142" s="580"/>
      <c r="I142" s="580"/>
      <c r="J142" s="580"/>
      <c r="K142" s="580"/>
      <c r="L142" s="580"/>
      <c r="M142" s="580"/>
      <c r="N142" s="579"/>
      <c r="O142" s="585"/>
      <c r="P142" s="352"/>
      <c r="Q142" s="101"/>
      <c r="R142" s="101"/>
      <c r="S142" s="101"/>
      <c r="T142" s="101"/>
      <c r="U142" s="101"/>
      <c r="V142" s="581"/>
      <c r="W142" s="121"/>
      <c r="X142" s="116"/>
      <c r="Y142" s="582"/>
      <c r="Z142" s="101"/>
      <c r="AA142" s="586"/>
      <c r="AB142" s="101"/>
      <c r="AC142" s="101"/>
      <c r="AD142" s="101"/>
      <c r="AE142" s="101"/>
    </row>
    <row r="143" spans="1:31">
      <c r="A143" s="153"/>
      <c r="B143" s="121"/>
      <c r="C143" s="579"/>
      <c r="D143" s="580"/>
      <c r="E143" s="580"/>
      <c r="F143" s="93"/>
      <c r="G143" s="590"/>
      <c r="H143" s="595"/>
      <c r="I143" s="580"/>
      <c r="J143" s="580"/>
      <c r="K143" s="580"/>
      <c r="L143" s="580"/>
      <c r="M143" s="580"/>
      <c r="N143" s="589"/>
      <c r="O143" s="585"/>
      <c r="P143" s="352"/>
      <c r="Q143" s="101"/>
      <c r="R143" s="101"/>
      <c r="S143" s="101"/>
      <c r="T143" s="101"/>
      <c r="U143" s="101"/>
      <c r="V143" s="581"/>
      <c r="W143" s="121"/>
      <c r="X143" s="116"/>
      <c r="Y143" s="582"/>
      <c r="Z143" s="101"/>
      <c r="AA143" s="588"/>
      <c r="AB143" s="101"/>
      <c r="AC143" s="101"/>
      <c r="AD143" s="101"/>
      <c r="AE143" s="101"/>
    </row>
    <row r="144" spans="1:31">
      <c r="A144" s="153"/>
      <c r="B144" s="121"/>
      <c r="C144" s="579"/>
      <c r="D144" s="469"/>
      <c r="E144" s="580"/>
      <c r="F144" s="580"/>
      <c r="G144" s="580"/>
      <c r="H144" s="580"/>
      <c r="I144" s="580"/>
      <c r="J144" s="580"/>
      <c r="K144" s="580"/>
      <c r="L144" s="580"/>
      <c r="M144" s="580"/>
      <c r="N144" s="579"/>
      <c r="O144" s="585"/>
      <c r="P144" s="352"/>
      <c r="Q144" s="101"/>
      <c r="R144" s="101"/>
      <c r="S144" s="101"/>
      <c r="T144" s="101"/>
      <c r="U144" s="101"/>
      <c r="V144" s="581"/>
      <c r="W144" s="121"/>
      <c r="X144" s="116"/>
      <c r="Y144" s="582"/>
      <c r="Z144" s="101"/>
      <c r="AA144" s="583"/>
      <c r="AB144" s="101"/>
      <c r="AC144" s="101"/>
      <c r="AD144" s="101"/>
      <c r="AE144" s="101"/>
    </row>
    <row r="145" spans="1:31">
      <c r="A145" s="153"/>
      <c r="B145" s="121"/>
      <c r="C145" s="579"/>
      <c r="D145" s="469"/>
      <c r="E145" s="580"/>
      <c r="F145" s="580"/>
      <c r="G145" s="580"/>
      <c r="H145" s="580"/>
      <c r="I145" s="580"/>
      <c r="J145" s="580"/>
      <c r="K145" s="580"/>
      <c r="L145" s="580"/>
      <c r="M145" s="580"/>
      <c r="N145" s="579"/>
      <c r="O145" s="585"/>
      <c r="P145" s="352"/>
      <c r="Q145" s="101"/>
      <c r="R145" s="101"/>
      <c r="S145" s="101"/>
      <c r="T145" s="101"/>
      <c r="U145" s="101"/>
      <c r="V145" s="581"/>
      <c r="W145" s="121"/>
      <c r="X145" s="116"/>
      <c r="Y145" s="582"/>
      <c r="Z145" s="101"/>
      <c r="AA145" s="583"/>
      <c r="AB145" s="101"/>
      <c r="AC145" s="101"/>
      <c r="AD145" s="101"/>
      <c r="AE145" s="101"/>
    </row>
    <row r="146" spans="1:31">
      <c r="A146" s="153"/>
      <c r="B146" s="121"/>
      <c r="C146" s="579"/>
      <c r="D146" s="469"/>
      <c r="E146" s="580"/>
      <c r="F146" s="580"/>
      <c r="G146" s="580"/>
      <c r="H146" s="580"/>
      <c r="I146" s="580"/>
      <c r="J146" s="580"/>
      <c r="K146" s="580"/>
      <c r="L146" s="580"/>
      <c r="M146" s="580"/>
      <c r="N146" s="579"/>
      <c r="O146" s="585"/>
      <c r="P146" s="352"/>
      <c r="Q146" s="101"/>
      <c r="R146" s="101"/>
      <c r="S146" s="101"/>
      <c r="T146" s="101"/>
      <c r="U146" s="101"/>
      <c r="V146" s="581"/>
      <c r="W146" s="121"/>
      <c r="X146" s="116"/>
      <c r="Y146" s="582"/>
      <c r="Z146" s="101"/>
      <c r="AA146" s="583"/>
      <c r="AB146" s="101"/>
      <c r="AC146" s="101"/>
      <c r="AD146" s="101"/>
      <c r="AE146" s="101"/>
    </row>
    <row r="147" spans="1:31">
      <c r="A147" s="153"/>
      <c r="B147" s="121"/>
      <c r="C147" s="579"/>
      <c r="D147" s="469"/>
      <c r="E147" s="580"/>
      <c r="F147" s="580"/>
      <c r="G147" s="580"/>
      <c r="H147" s="580"/>
      <c r="I147" s="580"/>
      <c r="J147" s="580"/>
      <c r="K147" s="580"/>
      <c r="L147" s="580"/>
      <c r="M147" s="580"/>
      <c r="N147" s="579"/>
      <c r="O147" s="585"/>
      <c r="P147" s="352"/>
      <c r="Q147" s="101"/>
      <c r="R147" s="101"/>
      <c r="S147" s="101"/>
      <c r="T147" s="101"/>
      <c r="U147" s="101"/>
      <c r="V147" s="581"/>
      <c r="W147" s="121"/>
      <c r="X147" s="116"/>
      <c r="Y147" s="582"/>
      <c r="Z147" s="101"/>
      <c r="AA147" s="583"/>
      <c r="AB147" s="101"/>
      <c r="AC147" s="101"/>
      <c r="AD147" s="101"/>
      <c r="AE147" s="101"/>
    </row>
    <row r="148" spans="1:31">
      <c r="A148" s="153"/>
      <c r="B148" s="121"/>
      <c r="C148" s="579"/>
      <c r="D148" s="469"/>
      <c r="E148" s="580"/>
      <c r="F148" s="580"/>
      <c r="G148" s="580"/>
      <c r="H148" s="580"/>
      <c r="I148" s="580"/>
      <c r="J148" s="580"/>
      <c r="K148" s="580"/>
      <c r="L148" s="580"/>
      <c r="M148" s="580"/>
      <c r="N148" s="579"/>
      <c r="O148" s="585"/>
      <c r="P148" s="352"/>
      <c r="Q148" s="101"/>
      <c r="R148" s="101"/>
      <c r="S148" s="101"/>
      <c r="T148" s="101"/>
      <c r="U148" s="101"/>
      <c r="V148" s="581"/>
      <c r="W148" s="121"/>
      <c r="X148" s="116"/>
      <c r="Y148" s="582"/>
      <c r="Z148" s="101"/>
      <c r="AA148" s="583"/>
      <c r="AB148" s="101"/>
      <c r="AC148" s="101"/>
      <c r="AD148" s="101"/>
      <c r="AE148" s="101"/>
    </row>
    <row r="149" spans="1:31">
      <c r="A149" s="153"/>
      <c r="B149" s="121"/>
      <c r="C149" s="579"/>
      <c r="D149" s="469"/>
      <c r="E149" s="580"/>
      <c r="F149" s="580"/>
      <c r="G149" s="580"/>
      <c r="H149" s="580"/>
      <c r="I149" s="580"/>
      <c r="J149" s="580"/>
      <c r="K149" s="580"/>
      <c r="L149" s="580"/>
      <c r="M149" s="580"/>
      <c r="N149" s="579"/>
      <c r="O149" s="585"/>
      <c r="P149" s="352"/>
      <c r="Q149" s="101"/>
      <c r="R149" s="101"/>
      <c r="S149" s="101"/>
      <c r="T149" s="101"/>
      <c r="U149" s="101"/>
      <c r="V149" s="581"/>
      <c r="W149" s="121"/>
      <c r="X149" s="116"/>
      <c r="Y149" s="582"/>
      <c r="Z149" s="101"/>
      <c r="AA149" s="583"/>
      <c r="AB149" s="101"/>
      <c r="AC149" s="101"/>
      <c r="AD149" s="101"/>
      <c r="AE149" s="101"/>
    </row>
    <row r="150" spans="1:31" ht="13.5" customHeight="1">
      <c r="A150" s="153"/>
      <c r="B150" s="121"/>
      <c r="C150" s="579"/>
      <c r="D150" s="469"/>
      <c r="E150" s="580"/>
      <c r="F150" s="580"/>
      <c r="G150" s="580"/>
      <c r="H150" s="580"/>
      <c r="I150" s="580"/>
      <c r="J150" s="580"/>
      <c r="K150" s="580"/>
      <c r="L150" s="580"/>
      <c r="M150" s="580"/>
      <c r="N150" s="579"/>
      <c r="O150" s="585"/>
      <c r="P150" s="352"/>
      <c r="Q150" s="101"/>
      <c r="R150" s="101"/>
      <c r="S150" s="101"/>
      <c r="T150" s="101"/>
      <c r="U150" s="101"/>
      <c r="V150" s="581"/>
      <c r="W150" s="121"/>
      <c r="X150" s="116"/>
      <c r="Y150" s="582"/>
      <c r="Z150" s="101"/>
      <c r="AA150" s="583"/>
      <c r="AB150" s="101"/>
      <c r="AC150" s="101"/>
      <c r="AD150" s="101"/>
      <c r="AE150" s="101"/>
    </row>
    <row r="151" spans="1:31">
      <c r="A151" s="153"/>
      <c r="B151" s="121"/>
      <c r="C151" s="579"/>
      <c r="D151" s="469"/>
      <c r="E151" s="580"/>
      <c r="F151" s="580"/>
      <c r="G151" s="580"/>
      <c r="H151" s="580"/>
      <c r="I151" s="580"/>
      <c r="J151" s="580"/>
      <c r="K151" s="580"/>
      <c r="L151" s="580"/>
      <c r="M151" s="580"/>
      <c r="N151" s="579"/>
      <c r="O151" s="585"/>
      <c r="P151" s="352"/>
      <c r="Q151" s="101"/>
      <c r="R151" s="101"/>
      <c r="S151" s="101"/>
      <c r="T151" s="101"/>
      <c r="U151" s="101"/>
      <c r="V151" s="581"/>
      <c r="W151" s="121"/>
      <c r="X151" s="116"/>
      <c r="Y151" s="582"/>
      <c r="Z151" s="101"/>
      <c r="AA151" s="586"/>
      <c r="AB151" s="101"/>
      <c r="AC151" s="101"/>
      <c r="AD151" s="101"/>
      <c r="AE151" s="101"/>
    </row>
    <row r="152" spans="1:31" ht="12.75" customHeight="1">
      <c r="A152" s="153"/>
      <c r="B152" s="121"/>
      <c r="C152" s="579"/>
      <c r="D152" s="469"/>
      <c r="E152" s="590"/>
      <c r="F152" s="591"/>
      <c r="G152" s="580"/>
      <c r="H152" s="580"/>
      <c r="I152" s="580"/>
      <c r="J152" s="580"/>
      <c r="K152" s="590"/>
      <c r="L152" s="590"/>
      <c r="M152" s="580"/>
      <c r="N152" s="584"/>
      <c r="O152" s="585"/>
      <c r="P152" s="352"/>
      <c r="Q152" s="101"/>
      <c r="R152" s="101"/>
      <c r="S152" s="101"/>
      <c r="T152" s="101"/>
      <c r="U152" s="101"/>
      <c r="V152" s="581"/>
      <c r="W152" s="121"/>
      <c r="X152" s="116"/>
      <c r="Y152" s="582"/>
      <c r="Z152" s="101"/>
      <c r="AA152" s="592"/>
      <c r="AB152" s="101"/>
      <c r="AC152" s="101"/>
      <c r="AD152" s="101"/>
      <c r="AE152" s="101"/>
    </row>
    <row r="153" spans="1:31">
      <c r="A153" s="153"/>
      <c r="B153" s="121"/>
      <c r="C153" s="579"/>
      <c r="D153" s="469"/>
      <c r="E153" s="590"/>
      <c r="F153" s="591"/>
      <c r="G153" s="580"/>
      <c r="H153" s="580"/>
      <c r="I153" s="580"/>
      <c r="J153" s="580"/>
      <c r="K153" s="590"/>
      <c r="L153" s="590"/>
      <c r="M153" s="580"/>
      <c r="N153" s="579"/>
      <c r="O153" s="585"/>
      <c r="P153" s="352"/>
      <c r="Q153" s="101"/>
      <c r="R153" s="101"/>
      <c r="S153" s="101"/>
      <c r="T153" s="101"/>
      <c r="U153" s="101"/>
      <c r="V153" s="581"/>
      <c r="W153" s="121"/>
      <c r="X153" s="116"/>
      <c r="Y153" s="582"/>
      <c r="Z153" s="101"/>
      <c r="AA153" s="583"/>
      <c r="AB153" s="101"/>
      <c r="AC153" s="101"/>
      <c r="AD153" s="101"/>
      <c r="AE153" s="101"/>
    </row>
    <row r="154" spans="1:31" ht="12.75" customHeight="1">
      <c r="A154" s="153"/>
      <c r="B154" s="121"/>
      <c r="C154" s="579"/>
      <c r="D154" s="469"/>
      <c r="E154" s="590"/>
      <c r="F154" s="591"/>
      <c r="G154" s="580"/>
      <c r="H154" s="580"/>
      <c r="I154" s="580"/>
      <c r="J154" s="580"/>
      <c r="K154" s="590"/>
      <c r="L154" s="590"/>
      <c r="M154" s="580"/>
      <c r="N154" s="579"/>
      <c r="O154" s="585"/>
      <c r="P154" s="352"/>
      <c r="Q154" s="101"/>
      <c r="R154" s="101"/>
      <c r="S154" s="101"/>
      <c r="T154" s="101"/>
      <c r="U154" s="101"/>
      <c r="V154" s="581"/>
      <c r="W154" s="121"/>
      <c r="X154" s="116"/>
      <c r="Y154" s="582"/>
      <c r="Z154" s="101"/>
      <c r="AA154" s="583"/>
      <c r="AB154" s="101"/>
      <c r="AC154" s="101"/>
      <c r="AD154" s="101"/>
      <c r="AE154" s="101"/>
    </row>
    <row r="155" spans="1:31">
      <c r="A155" s="153"/>
      <c r="B155" s="121"/>
      <c r="C155" s="579"/>
      <c r="D155" s="604"/>
      <c r="E155" s="590"/>
      <c r="F155" s="591"/>
      <c r="G155" s="580"/>
      <c r="H155" s="602"/>
      <c r="I155" s="580"/>
      <c r="J155" s="602"/>
      <c r="K155" s="595"/>
      <c r="L155" s="595"/>
      <c r="M155" s="580"/>
      <c r="N155" s="579"/>
      <c r="O155" s="585"/>
      <c r="P155" s="352"/>
      <c r="Q155" s="101"/>
      <c r="R155" s="101"/>
      <c r="S155" s="101"/>
      <c r="T155" s="101"/>
      <c r="U155" s="101"/>
      <c r="V155" s="581"/>
      <c r="W155" s="121"/>
      <c r="X155" s="116"/>
      <c r="Y155" s="582"/>
      <c r="Z155" s="101"/>
      <c r="AA155" s="588"/>
      <c r="AB155" s="101"/>
      <c r="AC155" s="101"/>
      <c r="AD155" s="101"/>
      <c r="AE155" s="101"/>
    </row>
    <row r="156" spans="1:31">
      <c r="A156" s="153"/>
      <c r="B156" s="121"/>
      <c r="C156" s="579"/>
      <c r="D156" s="469"/>
      <c r="E156" s="595"/>
      <c r="F156" s="591"/>
      <c r="G156" s="580"/>
      <c r="H156" s="580"/>
      <c r="I156" s="580"/>
      <c r="J156" s="580"/>
      <c r="K156" s="595"/>
      <c r="L156" s="595"/>
      <c r="M156" s="580"/>
      <c r="N156" s="579"/>
      <c r="O156" s="585"/>
      <c r="P156" s="352"/>
      <c r="Q156" s="101"/>
      <c r="R156" s="101"/>
      <c r="S156" s="101"/>
      <c r="T156" s="101"/>
      <c r="U156" s="101"/>
      <c r="V156" s="581"/>
      <c r="W156" s="121"/>
      <c r="X156" s="116"/>
      <c r="Y156" s="582"/>
      <c r="Z156" s="101"/>
      <c r="AA156" s="583"/>
      <c r="AB156" s="101"/>
      <c r="AC156" s="101"/>
      <c r="AD156" s="101"/>
      <c r="AE156" s="101"/>
    </row>
    <row r="157" spans="1:31">
      <c r="A157" s="153"/>
      <c r="B157" s="121"/>
      <c r="C157" s="579"/>
      <c r="D157" s="469"/>
      <c r="E157" s="590"/>
      <c r="F157" s="591"/>
      <c r="G157" s="580"/>
      <c r="H157" s="580"/>
      <c r="I157" s="580"/>
      <c r="J157" s="580"/>
      <c r="K157" s="595"/>
      <c r="L157" s="590"/>
      <c r="M157" s="580"/>
      <c r="N157" s="579"/>
      <c r="O157" s="585"/>
      <c r="P157" s="352"/>
      <c r="Q157" s="101"/>
      <c r="R157" s="101"/>
      <c r="S157" s="101"/>
      <c r="T157" s="101"/>
      <c r="U157" s="101"/>
      <c r="V157" s="581"/>
      <c r="W157" s="121"/>
      <c r="X157" s="116"/>
      <c r="Y157" s="582"/>
      <c r="Z157" s="101"/>
      <c r="AA157" s="583"/>
      <c r="AB157" s="101"/>
      <c r="AC157" s="101"/>
      <c r="AD157" s="101"/>
      <c r="AE157" s="101"/>
    </row>
    <row r="158" spans="1:31">
      <c r="A158" s="153"/>
      <c r="B158" s="121"/>
      <c r="C158" s="579"/>
      <c r="D158" s="469"/>
      <c r="E158" s="595"/>
      <c r="F158" s="591"/>
      <c r="G158" s="580"/>
      <c r="H158" s="580"/>
      <c r="I158" s="580"/>
      <c r="J158" s="580"/>
      <c r="K158" s="591"/>
      <c r="L158" s="591"/>
      <c r="M158" s="93"/>
      <c r="N158" s="579"/>
      <c r="O158" s="585"/>
      <c r="P158" s="352"/>
      <c r="Q158" s="101"/>
      <c r="R158" s="101"/>
      <c r="S158" s="101"/>
      <c r="T158" s="101"/>
      <c r="U158" s="101"/>
      <c r="V158" s="581"/>
      <c r="W158" s="121"/>
      <c r="X158" s="116"/>
      <c r="Y158" s="582"/>
      <c r="Z158" s="101"/>
      <c r="AA158" s="583"/>
      <c r="AB158" s="101"/>
      <c r="AC158" s="101"/>
      <c r="AD158" s="101"/>
      <c r="AE158" s="101"/>
    </row>
    <row r="159" spans="1:31">
      <c r="A159" s="153"/>
      <c r="B159" s="121"/>
      <c r="C159" s="579"/>
      <c r="D159" s="469"/>
      <c r="E159" s="595"/>
      <c r="F159" s="595"/>
      <c r="G159" s="580"/>
      <c r="H159" s="580"/>
      <c r="I159" s="580"/>
      <c r="J159" s="590"/>
      <c r="K159" s="602"/>
      <c r="L159" s="595"/>
      <c r="M159" s="591"/>
      <c r="N159" s="579"/>
      <c r="O159" s="585"/>
      <c r="P159" s="352"/>
      <c r="Q159" s="101"/>
      <c r="R159" s="101"/>
      <c r="S159" s="101"/>
      <c r="T159" s="101"/>
      <c r="U159" s="101"/>
      <c r="V159" s="581"/>
      <c r="W159" s="121"/>
      <c r="X159" s="116"/>
      <c r="Y159" s="582"/>
      <c r="Z159" s="101"/>
      <c r="AA159" s="583"/>
      <c r="AB159" s="101"/>
      <c r="AC159" s="101"/>
      <c r="AD159" s="101"/>
      <c r="AE159" s="101"/>
    </row>
    <row r="160" spans="1:31" ht="10.5" customHeight="1">
      <c r="A160" s="153"/>
      <c r="B160" s="121"/>
      <c r="C160" s="579"/>
      <c r="D160" s="469"/>
      <c r="E160" s="590"/>
      <c r="F160" s="591"/>
      <c r="G160" s="580"/>
      <c r="H160" s="580"/>
      <c r="I160" s="580"/>
      <c r="J160" s="580"/>
      <c r="K160" s="590"/>
      <c r="L160" s="590"/>
      <c r="M160" s="580"/>
      <c r="N160" s="579"/>
      <c r="O160" s="585"/>
      <c r="P160" s="352"/>
      <c r="Q160" s="101"/>
      <c r="R160" s="101"/>
      <c r="S160" s="101"/>
      <c r="T160" s="101"/>
      <c r="U160" s="101"/>
      <c r="V160" s="581"/>
      <c r="W160" s="121"/>
      <c r="X160" s="116"/>
      <c r="Y160" s="582"/>
      <c r="Z160" s="101"/>
      <c r="AA160" s="583"/>
      <c r="AB160" s="101"/>
      <c r="AC160" s="101"/>
      <c r="AD160" s="101"/>
      <c r="AE160" s="101"/>
    </row>
    <row r="161" spans="1:31" ht="12.75" customHeight="1">
      <c r="A161" s="153"/>
      <c r="B161" s="121"/>
      <c r="C161" s="579"/>
      <c r="D161" s="469"/>
      <c r="E161" s="595"/>
      <c r="F161" s="591"/>
      <c r="G161" s="580"/>
      <c r="H161" s="580"/>
      <c r="I161" s="580"/>
      <c r="J161" s="580"/>
      <c r="K161" s="591"/>
      <c r="L161" s="591"/>
      <c r="M161" s="580"/>
      <c r="N161" s="579"/>
      <c r="O161" s="593"/>
      <c r="P161" s="352"/>
      <c r="Q161" s="101"/>
      <c r="R161" s="101"/>
      <c r="S161" s="101"/>
      <c r="T161" s="101"/>
      <c r="U161" s="101"/>
      <c r="V161" s="581"/>
      <c r="W161" s="121"/>
      <c r="X161" s="116"/>
      <c r="Y161" s="582"/>
      <c r="Z161" s="101"/>
      <c r="AA161" s="594"/>
      <c r="AB161" s="101"/>
      <c r="AC161" s="101"/>
      <c r="AD161" s="101"/>
      <c r="AE161" s="101"/>
    </row>
    <row r="162" spans="1:31">
      <c r="A162" s="153"/>
      <c r="B162" s="121"/>
      <c r="C162" s="579"/>
      <c r="D162" s="469"/>
      <c r="E162" s="590"/>
      <c r="F162" s="591"/>
      <c r="G162" s="580"/>
      <c r="H162" s="580"/>
      <c r="I162" s="580"/>
      <c r="J162" s="580"/>
      <c r="K162" s="591"/>
      <c r="L162" s="591"/>
      <c r="M162" s="580"/>
      <c r="N162" s="579"/>
      <c r="O162" s="585"/>
      <c r="P162" s="352"/>
      <c r="Q162" s="101"/>
      <c r="R162" s="101"/>
      <c r="S162" s="101"/>
      <c r="T162" s="101"/>
      <c r="U162" s="101"/>
      <c r="V162" s="581"/>
      <c r="W162" s="121"/>
      <c r="X162" s="116"/>
      <c r="Y162" s="582"/>
      <c r="Z162" s="101"/>
      <c r="AA162" s="583"/>
      <c r="AB162" s="101"/>
      <c r="AC162" s="101"/>
      <c r="AD162" s="101"/>
      <c r="AE162" s="101"/>
    </row>
    <row r="163" spans="1:31" ht="12.75" customHeight="1">
      <c r="A163" s="153"/>
      <c r="B163" s="121"/>
      <c r="C163" s="579"/>
      <c r="D163" s="469"/>
      <c r="E163" s="591"/>
      <c r="F163" s="595"/>
      <c r="G163" s="580"/>
      <c r="H163" s="580"/>
      <c r="I163" s="580"/>
      <c r="J163" s="580"/>
      <c r="K163" s="602"/>
      <c r="L163" s="595"/>
      <c r="M163" s="580"/>
      <c r="N163" s="579"/>
      <c r="O163" s="593"/>
      <c r="P163" s="352"/>
      <c r="Q163" s="101"/>
      <c r="R163" s="101"/>
      <c r="S163" s="101"/>
      <c r="T163" s="101"/>
      <c r="U163" s="101"/>
      <c r="V163" s="581"/>
      <c r="W163" s="121"/>
      <c r="X163" s="116"/>
      <c r="Y163" s="582"/>
      <c r="Z163" s="101"/>
      <c r="AA163" s="594"/>
      <c r="AB163" s="101"/>
      <c r="AC163" s="101"/>
      <c r="AD163" s="101"/>
      <c r="AE163" s="101"/>
    </row>
    <row r="164" spans="1:31" hidden="1">
      <c r="A164" s="153"/>
      <c r="B164" s="121"/>
      <c r="C164" s="579"/>
      <c r="D164" s="469"/>
      <c r="E164" s="595"/>
      <c r="F164" s="591"/>
      <c r="G164" s="580"/>
      <c r="H164" s="580"/>
      <c r="I164" s="580"/>
      <c r="J164" s="580"/>
      <c r="K164" s="590"/>
      <c r="L164" s="590"/>
      <c r="M164" s="580"/>
      <c r="N164" s="579"/>
      <c r="O164" s="585"/>
      <c r="P164" s="352"/>
      <c r="Q164" s="101"/>
      <c r="R164" s="101"/>
      <c r="S164" s="101"/>
      <c r="T164" s="101"/>
      <c r="U164" s="101"/>
      <c r="V164" s="581"/>
      <c r="W164" s="121"/>
      <c r="X164" s="116"/>
      <c r="Y164" s="582"/>
      <c r="Z164" s="101"/>
      <c r="AA164" s="588"/>
      <c r="AB164" s="101"/>
      <c r="AC164" s="101"/>
      <c r="AD164" s="101"/>
      <c r="AE164" s="101"/>
    </row>
    <row r="165" spans="1:31" ht="13.5" customHeight="1">
      <c r="A165" s="153"/>
      <c r="B165" s="96"/>
      <c r="C165" s="579"/>
      <c r="D165" s="469"/>
      <c r="E165" s="591"/>
      <c r="F165" s="591"/>
      <c r="G165" s="580"/>
      <c r="H165" s="580"/>
      <c r="I165" s="580"/>
      <c r="J165" s="580"/>
      <c r="K165" s="595"/>
      <c r="L165" s="595"/>
      <c r="M165" s="580"/>
      <c r="N165" s="579"/>
      <c r="O165" s="585"/>
      <c r="P165" s="352"/>
      <c r="Q165" s="101"/>
      <c r="R165" s="101"/>
      <c r="S165" s="101"/>
      <c r="T165" s="101"/>
      <c r="U165" s="101"/>
      <c r="V165" s="581"/>
      <c r="W165" s="121"/>
      <c r="X165" s="116"/>
      <c r="Y165" s="582"/>
      <c r="Z165" s="101"/>
      <c r="AA165" s="583"/>
      <c r="AB165" s="101"/>
      <c r="AC165" s="101"/>
      <c r="AD165" s="101"/>
      <c r="AE165" s="101"/>
    </row>
    <row r="166" spans="1:31" ht="12.75" customHeight="1">
      <c r="A166" s="153"/>
      <c r="B166" s="121"/>
      <c r="C166" s="579"/>
      <c r="D166" s="469"/>
      <c r="E166" s="590"/>
      <c r="F166" s="591"/>
      <c r="G166" s="602"/>
      <c r="H166" s="580"/>
      <c r="I166" s="580"/>
      <c r="J166" s="580"/>
      <c r="K166" s="590"/>
      <c r="L166" s="591"/>
      <c r="M166" s="580"/>
      <c r="N166" s="584"/>
      <c r="O166" s="593"/>
      <c r="P166" s="352"/>
      <c r="Q166" s="101"/>
      <c r="R166" s="101"/>
      <c r="S166" s="101"/>
      <c r="T166" s="101"/>
      <c r="U166" s="101"/>
      <c r="V166" s="581"/>
      <c r="W166" s="121"/>
      <c r="X166" s="116"/>
      <c r="Y166" s="582"/>
      <c r="Z166" s="101"/>
      <c r="AA166" s="594"/>
      <c r="AB166" s="101"/>
      <c r="AC166" s="101"/>
      <c r="AD166" s="101"/>
      <c r="AE166" s="101"/>
    </row>
    <row r="167" spans="1:31" ht="12.75" customHeight="1">
      <c r="A167" s="153"/>
      <c r="B167" s="121"/>
      <c r="C167" s="579"/>
      <c r="D167" s="469"/>
      <c r="E167" s="602"/>
      <c r="F167" s="602"/>
      <c r="G167" s="580"/>
      <c r="H167" s="580"/>
      <c r="I167" s="580"/>
      <c r="J167" s="580"/>
      <c r="K167" s="603"/>
      <c r="L167" s="602"/>
      <c r="M167" s="580"/>
      <c r="N167" s="584"/>
      <c r="O167" s="585"/>
      <c r="P167" s="352"/>
      <c r="Q167" s="101"/>
      <c r="R167" s="101"/>
      <c r="S167" s="101"/>
      <c r="T167" s="101"/>
      <c r="U167" s="101"/>
      <c r="V167" s="581"/>
      <c r="W167" s="121"/>
      <c r="X167" s="116"/>
      <c r="Y167" s="582"/>
      <c r="Z167" s="101"/>
      <c r="AA167" s="597"/>
      <c r="AB167" s="101"/>
      <c r="AC167" s="101"/>
      <c r="AD167" s="101"/>
      <c r="AE167" s="101"/>
    </row>
    <row r="168" spans="1:31" ht="12.75" customHeight="1">
      <c r="A168" s="153"/>
      <c r="B168" s="121"/>
      <c r="C168" s="579"/>
      <c r="D168" s="598"/>
      <c r="E168" s="150"/>
      <c r="F168" s="150"/>
      <c r="G168" s="150"/>
      <c r="H168" s="150"/>
      <c r="I168" s="150"/>
      <c r="J168" s="150"/>
      <c r="K168" s="150"/>
      <c r="L168" s="150"/>
      <c r="M168" s="150"/>
      <c r="N168" s="584"/>
      <c r="O168" s="585"/>
      <c r="P168" s="352"/>
      <c r="Q168" s="101"/>
      <c r="R168" s="101"/>
      <c r="S168" s="101"/>
      <c r="T168" s="101"/>
      <c r="U168" s="101"/>
      <c r="V168" s="581"/>
      <c r="W168" s="121"/>
      <c r="X168" s="116"/>
      <c r="Y168" s="582"/>
      <c r="Z168" s="101"/>
      <c r="AA168" s="583"/>
      <c r="AB168" s="101"/>
      <c r="AC168" s="101"/>
      <c r="AD168" s="101"/>
      <c r="AE168" s="101"/>
    </row>
    <row r="169" spans="1:31" ht="12.75" customHeight="1">
      <c r="A169" s="153"/>
      <c r="B169" s="121"/>
      <c r="C169" s="579"/>
      <c r="D169" s="598"/>
      <c r="E169" s="150"/>
      <c r="F169" s="150"/>
      <c r="G169" s="150"/>
      <c r="H169" s="150"/>
      <c r="I169" s="150"/>
      <c r="J169" s="150"/>
      <c r="K169" s="150"/>
      <c r="L169" s="150"/>
      <c r="M169" s="150"/>
      <c r="N169" s="584"/>
      <c r="O169" s="585"/>
      <c r="P169" s="352"/>
      <c r="Q169" s="101"/>
      <c r="R169" s="101"/>
      <c r="S169" s="101"/>
      <c r="T169" s="101"/>
      <c r="U169" s="101"/>
      <c r="V169" s="581"/>
      <c r="W169" s="121"/>
      <c r="X169" s="116"/>
      <c r="Y169" s="582"/>
      <c r="Z169" s="101"/>
      <c r="AA169" s="583"/>
      <c r="AB169" s="101"/>
      <c r="AC169" s="101"/>
      <c r="AD169" s="101"/>
      <c r="AE169" s="101"/>
    </row>
    <row r="170" spans="1:31" ht="11.25" customHeight="1">
      <c r="A170" s="153"/>
      <c r="B170" s="121"/>
      <c r="C170" s="579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584"/>
      <c r="O170" s="585"/>
      <c r="P170" s="352"/>
      <c r="Q170" s="101"/>
      <c r="R170" s="101"/>
      <c r="S170" s="101"/>
      <c r="T170" s="101"/>
      <c r="U170" s="101"/>
      <c r="V170" s="581"/>
      <c r="W170" s="121"/>
      <c r="X170" s="116"/>
      <c r="Y170" s="582"/>
      <c r="Z170" s="101"/>
      <c r="AA170" s="583"/>
      <c r="AB170" s="101"/>
      <c r="AC170" s="101"/>
      <c r="AD170" s="101"/>
      <c r="AE170" s="101"/>
    </row>
    <row r="171" spans="1:31" ht="12.75" customHeight="1">
      <c r="A171" s="153"/>
      <c r="B171" s="121"/>
      <c r="C171" s="579"/>
      <c r="D171" s="150"/>
      <c r="E171" s="150"/>
      <c r="F171" s="150"/>
      <c r="G171" s="150"/>
      <c r="H171" s="150"/>
      <c r="I171" s="150"/>
      <c r="J171" s="599"/>
      <c r="K171" s="150"/>
      <c r="L171" s="150"/>
      <c r="M171" s="150"/>
      <c r="N171" s="587"/>
      <c r="O171" s="585"/>
      <c r="P171" s="352"/>
      <c r="Q171" s="101"/>
      <c r="R171" s="101"/>
      <c r="S171" s="101"/>
      <c r="T171" s="101"/>
      <c r="U171" s="101"/>
      <c r="V171" s="600"/>
      <c r="W171" s="121"/>
      <c r="X171" s="601"/>
      <c r="Y171" s="582"/>
      <c r="Z171" s="101"/>
      <c r="AA171" s="583"/>
      <c r="AB171" s="101"/>
      <c r="AC171" s="101"/>
      <c r="AD171" s="101"/>
      <c r="AE171" s="101"/>
    </row>
    <row r="172" spans="1:31" ht="11.2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</row>
    <row r="173" spans="1:31" ht="12.75" customHeight="1">
      <c r="A173" s="196"/>
      <c r="B173" s="101"/>
      <c r="C173" s="196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94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</row>
    <row r="174" spans="1:31">
      <c r="A174" s="101"/>
      <c r="B174" s="121"/>
      <c r="C174" s="352"/>
      <c r="D174" s="199"/>
      <c r="E174" s="199"/>
      <c r="F174" s="199"/>
      <c r="G174" s="199"/>
      <c r="H174" s="199"/>
      <c r="I174" s="199"/>
      <c r="J174" s="199"/>
      <c r="K174" s="199"/>
      <c r="L174" s="121"/>
      <c r="M174" s="121"/>
      <c r="N174" s="93"/>
      <c r="O174" s="93"/>
      <c r="P174" s="121"/>
      <c r="Q174" s="352"/>
      <c r="R174" s="101"/>
      <c r="S174" s="352"/>
      <c r="T174" s="12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</row>
    <row r="175" spans="1:31">
      <c r="A175" s="101"/>
      <c r="B175" s="121"/>
      <c r="C175" s="93"/>
      <c r="D175" s="199"/>
      <c r="E175" s="199"/>
      <c r="F175" s="199"/>
      <c r="G175" s="199"/>
      <c r="H175" s="199"/>
      <c r="I175" s="199"/>
      <c r="J175" s="199"/>
      <c r="K175" s="199"/>
      <c r="L175" s="121"/>
      <c r="M175" s="121"/>
      <c r="N175" s="93"/>
      <c r="O175" s="93"/>
      <c r="P175" s="121"/>
      <c r="Q175" s="352"/>
      <c r="R175" s="101"/>
      <c r="S175" s="352"/>
      <c r="T175" s="12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</row>
    <row r="176" spans="1:31">
      <c r="A176" s="101"/>
      <c r="B176" s="352"/>
      <c r="C176" s="352"/>
      <c r="D176" s="199"/>
      <c r="E176" s="199"/>
      <c r="F176" s="199"/>
      <c r="G176" s="199"/>
      <c r="H176" s="101"/>
      <c r="I176" s="101"/>
      <c r="J176" s="199"/>
      <c r="K176" s="99"/>
      <c r="L176" s="121"/>
      <c r="M176" s="121"/>
      <c r="N176" s="93"/>
      <c r="O176" s="93"/>
      <c r="P176" s="352"/>
      <c r="Q176" s="352"/>
      <c r="R176" s="101"/>
      <c r="S176" s="352"/>
      <c r="T176" s="121"/>
      <c r="U176" s="101"/>
      <c r="V176" s="101"/>
      <c r="W176" s="101"/>
      <c r="X176" s="101"/>
      <c r="Y176" s="101"/>
      <c r="Z176" s="101"/>
      <c r="AA176" s="576"/>
      <c r="AB176" s="101"/>
      <c r="AC176" s="101"/>
      <c r="AD176" s="101"/>
      <c r="AE176" s="101"/>
    </row>
    <row r="177" spans="1:31">
      <c r="A177" s="101"/>
      <c r="B177" s="121"/>
      <c r="C177" s="121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93"/>
      <c r="O177" s="93"/>
      <c r="P177" s="352"/>
      <c r="Q177" s="352"/>
      <c r="R177" s="101"/>
      <c r="S177" s="352"/>
      <c r="T177" s="121"/>
      <c r="U177" s="101"/>
      <c r="V177" s="101"/>
      <c r="W177" s="101"/>
      <c r="X177" s="101"/>
      <c r="Y177" s="327"/>
      <c r="Z177" s="101"/>
      <c r="AA177" s="576"/>
      <c r="AB177" s="101"/>
      <c r="AC177" s="101"/>
      <c r="AD177" s="101"/>
      <c r="AE177" s="101"/>
    </row>
    <row r="178" spans="1:31">
      <c r="A178" s="101"/>
      <c r="B178" s="352"/>
      <c r="C178" s="101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93"/>
      <c r="O178" s="93"/>
      <c r="P178" s="121"/>
      <c r="Q178" s="352"/>
      <c r="R178" s="101"/>
      <c r="S178" s="352"/>
      <c r="T178" s="121"/>
      <c r="U178" s="101"/>
      <c r="V178" s="101"/>
      <c r="W178" s="101"/>
      <c r="X178" s="101"/>
      <c r="Y178" s="327"/>
      <c r="Z178" s="101"/>
      <c r="AA178" s="577"/>
      <c r="AB178" s="101"/>
      <c r="AC178" s="101"/>
      <c r="AD178" s="101"/>
      <c r="AE178" s="101"/>
    </row>
    <row r="179" spans="1:31">
      <c r="A179" s="101"/>
      <c r="B179" s="121"/>
      <c r="C179" s="199"/>
      <c r="D179" s="121"/>
      <c r="E179" s="121"/>
      <c r="F179" s="121"/>
      <c r="G179" s="121"/>
      <c r="H179" s="96"/>
      <c r="I179" s="121"/>
      <c r="J179" s="121"/>
      <c r="K179" s="121"/>
      <c r="L179" s="121"/>
      <c r="M179" s="96"/>
      <c r="N179" s="93"/>
      <c r="O179" s="93"/>
      <c r="P179" s="199"/>
      <c r="Q179" s="352"/>
      <c r="R179" s="121"/>
      <c r="S179" s="352"/>
      <c r="T179" s="121"/>
      <c r="U179" s="101"/>
      <c r="V179" s="266"/>
      <c r="W179" s="352"/>
      <c r="X179" s="153"/>
      <c r="Y179" s="578"/>
      <c r="Z179" s="101"/>
      <c r="AA179" s="577"/>
      <c r="AB179" s="101"/>
      <c r="AC179" s="101"/>
      <c r="AD179" s="101"/>
      <c r="AE179" s="101"/>
    </row>
    <row r="180" spans="1:31">
      <c r="A180" s="153"/>
      <c r="B180" s="121"/>
      <c r="C180" s="579"/>
      <c r="D180" s="595"/>
      <c r="E180" s="580"/>
      <c r="F180" s="580"/>
      <c r="G180" s="580"/>
      <c r="H180" s="580"/>
      <c r="I180" s="580"/>
      <c r="J180" s="580"/>
      <c r="K180" s="580"/>
      <c r="L180" s="580"/>
      <c r="M180" s="580"/>
      <c r="N180" s="579"/>
      <c r="O180" s="352"/>
      <c r="P180" s="352"/>
      <c r="Q180" s="101"/>
      <c r="R180" s="475"/>
      <c r="S180" s="101"/>
      <c r="T180" s="101"/>
      <c r="U180" s="101"/>
      <c r="V180" s="581"/>
      <c r="W180" s="121"/>
      <c r="X180" s="116"/>
      <c r="Y180" s="582"/>
      <c r="Z180" s="101"/>
      <c r="AA180" s="583"/>
      <c r="AB180" s="101"/>
      <c r="AC180" s="101"/>
      <c r="AD180" s="101"/>
      <c r="AE180" s="101"/>
    </row>
    <row r="181" spans="1:31">
      <c r="A181" s="153"/>
      <c r="B181" s="121"/>
      <c r="C181" s="579"/>
      <c r="D181" s="595"/>
      <c r="E181" s="580"/>
      <c r="F181" s="580"/>
      <c r="G181" s="580"/>
      <c r="H181" s="580"/>
      <c r="I181" s="580"/>
      <c r="J181" s="580"/>
      <c r="K181" s="580"/>
      <c r="L181" s="580"/>
      <c r="M181" s="580"/>
      <c r="N181" s="584"/>
      <c r="O181" s="585"/>
      <c r="P181" s="352"/>
      <c r="Q181" s="101"/>
      <c r="R181" s="101"/>
      <c r="S181" s="101"/>
      <c r="T181" s="101"/>
      <c r="U181" s="101"/>
      <c r="V181" s="581"/>
      <c r="W181" s="121"/>
      <c r="X181" s="116"/>
      <c r="Y181" s="582"/>
      <c r="Z181" s="101"/>
      <c r="AA181" s="583"/>
      <c r="AB181" s="101"/>
      <c r="AC181" s="101"/>
      <c r="AD181" s="101"/>
      <c r="AE181" s="101"/>
    </row>
    <row r="182" spans="1:31" ht="12" customHeight="1">
      <c r="A182" s="153"/>
      <c r="B182" s="121"/>
      <c r="C182" s="579"/>
      <c r="D182" s="595"/>
      <c r="E182" s="580"/>
      <c r="F182" s="580"/>
      <c r="G182" s="595"/>
      <c r="H182" s="580"/>
      <c r="I182" s="580"/>
      <c r="J182" s="595"/>
      <c r="K182" s="580"/>
      <c r="L182" s="580"/>
      <c r="M182" s="580"/>
      <c r="N182" s="579"/>
      <c r="O182" s="585"/>
      <c r="P182" s="352"/>
      <c r="Q182" s="101"/>
      <c r="R182" s="101"/>
      <c r="S182" s="101"/>
      <c r="T182" s="101"/>
      <c r="U182" s="101"/>
      <c r="V182" s="581"/>
      <c r="W182" s="121"/>
      <c r="X182" s="116"/>
      <c r="Y182" s="582"/>
      <c r="Z182" s="101"/>
      <c r="AA182" s="586"/>
      <c r="AB182" s="101"/>
      <c r="AC182" s="101"/>
      <c r="AD182" s="101"/>
      <c r="AE182" s="101"/>
    </row>
    <row r="183" spans="1:31">
      <c r="A183" s="153"/>
      <c r="B183" s="121"/>
      <c r="C183" s="579"/>
      <c r="D183" s="595"/>
      <c r="E183" s="580"/>
      <c r="F183" s="580"/>
      <c r="G183" s="580"/>
      <c r="H183" s="580"/>
      <c r="I183" s="580"/>
      <c r="J183" s="580"/>
      <c r="K183" s="580"/>
      <c r="L183" s="580"/>
      <c r="M183" s="595"/>
      <c r="N183" s="587"/>
      <c r="O183" s="585"/>
      <c r="P183" s="352"/>
      <c r="Q183" s="101"/>
      <c r="R183" s="101"/>
      <c r="S183" s="101"/>
      <c r="T183" s="101"/>
      <c r="U183" s="101"/>
      <c r="V183" s="581"/>
      <c r="W183" s="121"/>
      <c r="X183" s="116"/>
      <c r="Y183" s="582"/>
      <c r="Z183" s="101"/>
      <c r="AA183" s="583"/>
      <c r="AB183" s="101"/>
      <c r="AC183" s="101"/>
      <c r="AD183" s="101"/>
      <c r="AE183" s="101"/>
    </row>
    <row r="184" spans="1:31" ht="12.75" customHeight="1">
      <c r="A184" s="153"/>
      <c r="B184" s="121"/>
      <c r="C184" s="579"/>
      <c r="D184" s="595"/>
      <c r="E184" s="580"/>
      <c r="F184" s="580"/>
      <c r="G184" s="580"/>
      <c r="H184" s="580"/>
      <c r="I184" s="580"/>
      <c r="J184" s="580"/>
      <c r="K184" s="580"/>
      <c r="L184" s="580"/>
      <c r="M184" s="580"/>
      <c r="N184" s="579"/>
      <c r="O184" s="585"/>
      <c r="P184" s="352"/>
      <c r="Q184" s="101"/>
      <c r="R184" s="101"/>
      <c r="S184" s="101"/>
      <c r="T184" s="101"/>
      <c r="U184" s="101"/>
      <c r="V184" s="581"/>
      <c r="W184" s="121"/>
      <c r="X184" s="116"/>
      <c r="Y184" s="582"/>
      <c r="Z184" s="101"/>
      <c r="AA184" s="588"/>
      <c r="AB184" s="101"/>
      <c r="AC184" s="101"/>
      <c r="AD184" s="101"/>
      <c r="AE184" s="101"/>
    </row>
    <row r="185" spans="1:31">
      <c r="A185" s="153"/>
      <c r="B185" s="121"/>
      <c r="C185" s="579"/>
      <c r="D185" s="595"/>
      <c r="E185" s="580"/>
      <c r="F185" s="580"/>
      <c r="G185" s="580"/>
      <c r="H185" s="580"/>
      <c r="I185" s="580"/>
      <c r="J185" s="580"/>
      <c r="K185" s="580"/>
      <c r="L185" s="580"/>
      <c r="M185" s="580"/>
      <c r="N185" s="579"/>
      <c r="O185" s="585"/>
      <c r="P185" s="352"/>
      <c r="Q185" s="101"/>
      <c r="R185" s="101"/>
      <c r="S185" s="101"/>
      <c r="T185" s="101"/>
      <c r="U185" s="101"/>
      <c r="V185" s="581"/>
      <c r="W185" s="121"/>
      <c r="X185" s="116"/>
      <c r="Y185" s="582"/>
      <c r="Z185" s="101"/>
      <c r="AA185" s="586"/>
      <c r="AB185" s="101"/>
      <c r="AC185" s="101"/>
      <c r="AD185" s="101"/>
      <c r="AE185" s="101"/>
    </row>
    <row r="186" spans="1:31" ht="15" customHeight="1">
      <c r="A186" s="153"/>
      <c r="B186" s="121"/>
      <c r="C186" s="579"/>
      <c r="D186" s="595"/>
      <c r="E186" s="580"/>
      <c r="F186" s="93"/>
      <c r="G186" s="590"/>
      <c r="H186" s="595"/>
      <c r="I186" s="580"/>
      <c r="J186" s="580"/>
      <c r="K186" s="580"/>
      <c r="L186" s="580"/>
      <c r="M186" s="580"/>
      <c r="N186" s="589"/>
      <c r="O186" s="585"/>
      <c r="P186" s="352"/>
      <c r="Q186" s="101"/>
      <c r="R186" s="101"/>
      <c r="S186" s="101"/>
      <c r="T186" s="101"/>
      <c r="U186" s="101"/>
      <c r="V186" s="581"/>
      <c r="W186" s="121"/>
      <c r="X186" s="116"/>
      <c r="Y186" s="582"/>
      <c r="Z186" s="101"/>
      <c r="AA186" s="588"/>
      <c r="AB186" s="101"/>
      <c r="AC186" s="101"/>
      <c r="AD186" s="101"/>
      <c r="AE186" s="101"/>
    </row>
    <row r="187" spans="1:31">
      <c r="A187" s="153"/>
      <c r="B187" s="121"/>
      <c r="C187" s="579"/>
      <c r="D187" s="595"/>
      <c r="E187" s="580"/>
      <c r="F187" s="580"/>
      <c r="G187" s="580"/>
      <c r="H187" s="580"/>
      <c r="I187" s="580"/>
      <c r="J187" s="580"/>
      <c r="K187" s="580"/>
      <c r="L187" s="580"/>
      <c r="M187" s="580"/>
      <c r="N187" s="579"/>
      <c r="O187" s="585"/>
      <c r="P187" s="352"/>
      <c r="Q187" s="101"/>
      <c r="R187" s="101"/>
      <c r="S187" s="101"/>
      <c r="T187" s="101"/>
      <c r="U187" s="101"/>
      <c r="V187" s="581"/>
      <c r="W187" s="121"/>
      <c r="X187" s="116"/>
      <c r="Y187" s="582"/>
      <c r="Z187" s="101"/>
      <c r="AA187" s="583"/>
      <c r="AB187" s="101"/>
      <c r="AC187" s="101"/>
      <c r="AD187" s="101"/>
      <c r="AE187" s="101"/>
    </row>
    <row r="188" spans="1:31">
      <c r="A188" s="153"/>
      <c r="B188" s="121"/>
      <c r="C188" s="579"/>
      <c r="D188" s="595"/>
      <c r="E188" s="580"/>
      <c r="F188" s="580"/>
      <c r="G188" s="580"/>
      <c r="H188" s="580"/>
      <c r="I188" s="580"/>
      <c r="J188" s="580"/>
      <c r="K188" s="580"/>
      <c r="L188" s="580"/>
      <c r="M188" s="580"/>
      <c r="N188" s="579"/>
      <c r="O188" s="585"/>
      <c r="P188" s="352"/>
      <c r="Q188" s="101"/>
      <c r="R188" s="101"/>
      <c r="S188" s="101"/>
      <c r="T188" s="101"/>
      <c r="U188" s="101"/>
      <c r="V188" s="581"/>
      <c r="W188" s="121"/>
      <c r="X188" s="116"/>
      <c r="Y188" s="582"/>
      <c r="Z188" s="101"/>
      <c r="AA188" s="583"/>
      <c r="AB188" s="101"/>
      <c r="AC188" s="101"/>
      <c r="AD188" s="101"/>
      <c r="AE188" s="101"/>
    </row>
    <row r="189" spans="1:31">
      <c r="A189" s="153"/>
      <c r="B189" s="121"/>
      <c r="C189" s="579"/>
      <c r="D189" s="595"/>
      <c r="E189" s="580"/>
      <c r="F189" s="580"/>
      <c r="G189" s="580"/>
      <c r="H189" s="580"/>
      <c r="I189" s="580"/>
      <c r="J189" s="580"/>
      <c r="K189" s="580"/>
      <c r="L189" s="580"/>
      <c r="M189" s="580"/>
      <c r="N189" s="579"/>
      <c r="O189" s="585"/>
      <c r="P189" s="352"/>
      <c r="Q189" s="101"/>
      <c r="R189" s="101"/>
      <c r="S189" s="101"/>
      <c r="T189" s="101"/>
      <c r="U189" s="101"/>
      <c r="V189" s="581"/>
      <c r="W189" s="121"/>
      <c r="X189" s="116"/>
      <c r="Y189" s="582"/>
      <c r="Z189" s="101"/>
      <c r="AA189" s="583"/>
      <c r="AB189" s="101"/>
      <c r="AC189" s="101"/>
      <c r="AD189" s="101"/>
      <c r="AE189" s="101"/>
    </row>
    <row r="190" spans="1:31">
      <c r="A190" s="153"/>
      <c r="B190" s="121"/>
      <c r="C190" s="579"/>
      <c r="D190" s="595"/>
      <c r="E190" s="580"/>
      <c r="F190" s="580"/>
      <c r="G190" s="580"/>
      <c r="H190" s="580"/>
      <c r="I190" s="580"/>
      <c r="J190" s="580"/>
      <c r="K190" s="580"/>
      <c r="L190" s="580"/>
      <c r="M190" s="580"/>
      <c r="N190" s="579"/>
      <c r="O190" s="585"/>
      <c r="P190" s="352"/>
      <c r="Q190" s="101"/>
      <c r="R190" s="101"/>
      <c r="S190" s="101"/>
      <c r="T190" s="101"/>
      <c r="U190" s="101"/>
      <c r="V190" s="581"/>
      <c r="W190" s="121"/>
      <c r="X190" s="116"/>
      <c r="Y190" s="582"/>
      <c r="Z190" s="101"/>
      <c r="AA190" s="583"/>
      <c r="AB190" s="101"/>
      <c r="AC190" s="101"/>
      <c r="AD190" s="101"/>
      <c r="AE190" s="101"/>
    </row>
    <row r="191" spans="1:31">
      <c r="A191" s="153"/>
      <c r="B191" s="121"/>
      <c r="C191" s="579"/>
      <c r="D191" s="595"/>
      <c r="E191" s="580"/>
      <c r="F191" s="580"/>
      <c r="G191" s="580"/>
      <c r="H191" s="580"/>
      <c r="I191" s="580"/>
      <c r="J191" s="580"/>
      <c r="K191" s="580"/>
      <c r="L191" s="580"/>
      <c r="M191" s="580"/>
      <c r="N191" s="579"/>
      <c r="O191" s="585"/>
      <c r="P191" s="352"/>
      <c r="Q191" s="101"/>
      <c r="R191" s="101"/>
      <c r="S191" s="101"/>
      <c r="T191" s="101"/>
      <c r="U191" s="101"/>
      <c r="V191" s="581"/>
      <c r="W191" s="121"/>
      <c r="X191" s="116"/>
      <c r="Y191" s="582"/>
      <c r="Z191" s="101"/>
      <c r="AA191" s="583"/>
      <c r="AB191" s="101"/>
      <c r="AC191" s="101"/>
      <c r="AD191" s="101"/>
      <c r="AE191" s="101"/>
    </row>
    <row r="192" spans="1:31">
      <c r="A192" s="153"/>
      <c r="B192" s="121"/>
      <c r="C192" s="579"/>
      <c r="D192" s="595"/>
      <c r="E192" s="580"/>
      <c r="F192" s="580"/>
      <c r="G192" s="580"/>
      <c r="H192" s="580"/>
      <c r="I192" s="580"/>
      <c r="J192" s="580"/>
      <c r="K192" s="580"/>
      <c r="L192" s="580"/>
      <c r="M192" s="580"/>
      <c r="N192" s="579"/>
      <c r="O192" s="585"/>
      <c r="P192" s="352"/>
      <c r="Q192" s="101"/>
      <c r="R192" s="101"/>
      <c r="S192" s="101"/>
      <c r="T192" s="101"/>
      <c r="U192" s="101"/>
      <c r="V192" s="581"/>
      <c r="W192" s="121"/>
      <c r="X192" s="116"/>
      <c r="Y192" s="582"/>
      <c r="Z192" s="101"/>
      <c r="AA192" s="583"/>
      <c r="AB192" s="101"/>
      <c r="AC192" s="101"/>
      <c r="AD192" s="101"/>
      <c r="AE192" s="101"/>
    </row>
    <row r="193" spans="1:31">
      <c r="A193" s="153"/>
      <c r="B193" s="121"/>
      <c r="C193" s="579"/>
      <c r="D193" s="595"/>
      <c r="E193" s="580"/>
      <c r="F193" s="580"/>
      <c r="G193" s="580"/>
      <c r="H193" s="580"/>
      <c r="I193" s="580"/>
      <c r="J193" s="580"/>
      <c r="K193" s="580"/>
      <c r="L193" s="580"/>
      <c r="M193" s="580"/>
      <c r="N193" s="579"/>
      <c r="O193" s="585"/>
      <c r="P193" s="352"/>
      <c r="Q193" s="101"/>
      <c r="R193" s="101"/>
      <c r="S193" s="101"/>
      <c r="T193" s="101"/>
      <c r="U193" s="101"/>
      <c r="V193" s="581"/>
      <c r="W193" s="121"/>
      <c r="X193" s="116"/>
      <c r="Y193" s="582"/>
      <c r="Z193" s="101"/>
      <c r="AA193" s="583"/>
      <c r="AB193" s="101"/>
      <c r="AC193" s="101"/>
      <c r="AD193" s="101"/>
      <c r="AE193" s="101"/>
    </row>
    <row r="194" spans="1:31" ht="13.5" customHeight="1">
      <c r="A194" s="153"/>
      <c r="B194" s="121"/>
      <c r="C194" s="579"/>
      <c r="D194" s="595"/>
      <c r="E194" s="580"/>
      <c r="F194" s="580"/>
      <c r="G194" s="580"/>
      <c r="H194" s="580"/>
      <c r="I194" s="580"/>
      <c r="J194" s="580"/>
      <c r="K194" s="580"/>
      <c r="L194" s="580"/>
      <c r="M194" s="580"/>
      <c r="N194" s="579"/>
      <c r="O194" s="585"/>
      <c r="P194" s="352"/>
      <c r="Q194" s="101"/>
      <c r="R194" s="101"/>
      <c r="S194" s="101"/>
      <c r="T194" s="101"/>
      <c r="U194" s="101"/>
      <c r="V194" s="581"/>
      <c r="W194" s="121"/>
      <c r="X194" s="116"/>
      <c r="Y194" s="582"/>
      <c r="Z194" s="101"/>
      <c r="AA194" s="586"/>
      <c r="AB194" s="101"/>
      <c r="AC194" s="101"/>
      <c r="AD194" s="101"/>
      <c r="AE194" s="101"/>
    </row>
    <row r="195" spans="1:31" ht="12" customHeight="1">
      <c r="A195" s="153"/>
      <c r="B195" s="121"/>
      <c r="C195" s="579"/>
      <c r="D195" s="598"/>
      <c r="E195" s="590"/>
      <c r="F195" s="591"/>
      <c r="G195" s="580"/>
      <c r="H195" s="580"/>
      <c r="I195" s="580"/>
      <c r="J195" s="580"/>
      <c r="K195" s="590"/>
      <c r="L195" s="590"/>
      <c r="M195" s="580"/>
      <c r="N195" s="584"/>
      <c r="O195" s="585"/>
      <c r="P195" s="352"/>
      <c r="Q195" s="101"/>
      <c r="R195" s="101"/>
      <c r="S195" s="101"/>
      <c r="T195" s="101"/>
      <c r="U195" s="101"/>
      <c r="V195" s="581"/>
      <c r="W195" s="121"/>
      <c r="X195" s="116"/>
      <c r="Y195" s="582"/>
      <c r="Z195" s="101"/>
      <c r="AA195" s="592"/>
      <c r="AB195" s="101"/>
      <c r="AC195" s="101"/>
      <c r="AD195" s="101"/>
      <c r="AE195" s="101"/>
    </row>
    <row r="196" spans="1:31">
      <c r="A196" s="153"/>
      <c r="B196" s="121"/>
      <c r="C196" s="579"/>
      <c r="D196" s="598"/>
      <c r="E196" s="590"/>
      <c r="F196" s="591"/>
      <c r="G196" s="580"/>
      <c r="H196" s="580"/>
      <c r="I196" s="580"/>
      <c r="J196" s="580"/>
      <c r="K196" s="590"/>
      <c r="L196" s="590"/>
      <c r="M196" s="580"/>
      <c r="N196" s="579"/>
      <c r="O196" s="585"/>
      <c r="P196" s="352"/>
      <c r="Q196" s="101"/>
      <c r="R196" s="101"/>
      <c r="S196" s="101"/>
      <c r="T196" s="101"/>
      <c r="U196" s="101"/>
      <c r="V196" s="581"/>
      <c r="W196" s="121"/>
      <c r="X196" s="116"/>
      <c r="Y196" s="582"/>
      <c r="Z196" s="101"/>
      <c r="AA196" s="583"/>
      <c r="AB196" s="101"/>
      <c r="AC196" s="101"/>
      <c r="AD196" s="101"/>
      <c r="AE196" s="101"/>
    </row>
    <row r="197" spans="1:31" ht="13.5" customHeight="1">
      <c r="A197" s="153"/>
      <c r="B197" s="121"/>
      <c r="C197" s="579"/>
      <c r="D197" s="598"/>
      <c r="E197" s="590"/>
      <c r="F197" s="591"/>
      <c r="G197" s="580"/>
      <c r="H197" s="580"/>
      <c r="I197" s="580"/>
      <c r="J197" s="580"/>
      <c r="K197" s="590"/>
      <c r="L197" s="590"/>
      <c r="M197" s="580"/>
      <c r="N197" s="579"/>
      <c r="O197" s="585"/>
      <c r="P197" s="352"/>
      <c r="Q197" s="101"/>
      <c r="R197" s="101"/>
      <c r="S197" s="101"/>
      <c r="T197" s="101"/>
      <c r="U197" s="101"/>
      <c r="V197" s="581"/>
      <c r="W197" s="121"/>
      <c r="X197" s="116"/>
      <c r="Y197" s="582"/>
      <c r="Z197" s="101"/>
      <c r="AA197" s="583"/>
      <c r="AB197" s="101"/>
      <c r="AC197" s="101"/>
      <c r="AD197" s="101"/>
      <c r="AE197" s="101"/>
    </row>
    <row r="198" spans="1:31">
      <c r="A198" s="153"/>
      <c r="B198" s="121"/>
      <c r="C198" s="579"/>
      <c r="D198" s="598"/>
      <c r="E198" s="590"/>
      <c r="F198" s="591"/>
      <c r="G198" s="580"/>
      <c r="H198" s="602"/>
      <c r="I198" s="580"/>
      <c r="J198" s="602"/>
      <c r="K198" s="595"/>
      <c r="L198" s="595"/>
      <c r="M198" s="580"/>
      <c r="N198" s="579"/>
      <c r="O198" s="585"/>
      <c r="P198" s="352"/>
      <c r="Q198" s="101"/>
      <c r="R198" s="101"/>
      <c r="S198" s="101"/>
      <c r="T198" s="101"/>
      <c r="U198" s="101"/>
      <c r="V198" s="581"/>
      <c r="W198" s="121"/>
      <c r="X198" s="116"/>
      <c r="Y198" s="582"/>
      <c r="Z198" s="101"/>
      <c r="AA198" s="588"/>
      <c r="AB198" s="101"/>
      <c r="AC198" s="101"/>
      <c r="AD198" s="101"/>
      <c r="AE198" s="101"/>
    </row>
    <row r="199" spans="1:31">
      <c r="A199" s="153"/>
      <c r="B199" s="121"/>
      <c r="C199" s="579"/>
      <c r="D199" s="598"/>
      <c r="E199" s="595"/>
      <c r="F199" s="591"/>
      <c r="G199" s="580"/>
      <c r="H199" s="580"/>
      <c r="I199" s="580"/>
      <c r="J199" s="580"/>
      <c r="K199" s="595"/>
      <c r="L199" s="595"/>
      <c r="M199" s="580"/>
      <c r="N199" s="579"/>
      <c r="O199" s="585"/>
      <c r="P199" s="352"/>
      <c r="Q199" s="101"/>
      <c r="R199" s="101"/>
      <c r="S199" s="101"/>
      <c r="T199" s="101"/>
      <c r="U199" s="101"/>
      <c r="V199" s="581"/>
      <c r="W199" s="121"/>
      <c r="X199" s="116"/>
      <c r="Y199" s="582"/>
      <c r="Z199" s="101"/>
      <c r="AA199" s="583"/>
      <c r="AB199" s="101"/>
      <c r="AC199" s="101"/>
      <c r="AD199" s="101"/>
      <c r="AE199" s="101"/>
    </row>
    <row r="200" spans="1:31" ht="12" customHeight="1">
      <c r="A200" s="153"/>
      <c r="B200" s="121"/>
      <c r="C200" s="579"/>
      <c r="D200" s="598"/>
      <c r="E200" s="590"/>
      <c r="F200" s="591"/>
      <c r="G200" s="580"/>
      <c r="H200" s="580"/>
      <c r="I200" s="580"/>
      <c r="J200" s="580"/>
      <c r="K200" s="595"/>
      <c r="L200" s="590"/>
      <c r="M200" s="580"/>
      <c r="N200" s="579"/>
      <c r="O200" s="585"/>
      <c r="P200" s="352"/>
      <c r="Q200" s="101"/>
      <c r="R200" s="101"/>
      <c r="S200" s="101"/>
      <c r="T200" s="101"/>
      <c r="U200" s="101"/>
      <c r="V200" s="581"/>
      <c r="W200" s="121"/>
      <c r="X200" s="116"/>
      <c r="Y200" s="582"/>
      <c r="Z200" s="101"/>
      <c r="AA200" s="583"/>
      <c r="AB200" s="101"/>
      <c r="AC200" s="101"/>
      <c r="AD200" s="101"/>
      <c r="AE200" s="101"/>
    </row>
    <row r="201" spans="1:31" ht="12.75" customHeight="1">
      <c r="A201" s="153"/>
      <c r="B201" s="121"/>
      <c r="C201" s="579"/>
      <c r="D201" s="598"/>
      <c r="E201" s="595"/>
      <c r="F201" s="591"/>
      <c r="G201" s="580"/>
      <c r="H201" s="580"/>
      <c r="I201" s="580"/>
      <c r="J201" s="580"/>
      <c r="K201" s="591"/>
      <c r="L201" s="591"/>
      <c r="M201" s="93"/>
      <c r="N201" s="579"/>
      <c r="O201" s="585"/>
      <c r="P201" s="352"/>
      <c r="Q201" s="101"/>
      <c r="R201" s="101"/>
      <c r="S201" s="101"/>
      <c r="T201" s="101"/>
      <c r="U201" s="101"/>
      <c r="V201" s="581"/>
      <c r="W201" s="121"/>
      <c r="X201" s="116"/>
      <c r="Y201" s="582"/>
      <c r="Z201" s="101"/>
      <c r="AA201" s="583"/>
      <c r="AB201" s="101"/>
      <c r="AC201" s="101"/>
      <c r="AD201" s="101"/>
      <c r="AE201" s="101"/>
    </row>
    <row r="202" spans="1:31" ht="11.25" customHeight="1">
      <c r="A202" s="153"/>
      <c r="B202" s="121"/>
      <c r="C202" s="579"/>
      <c r="D202" s="598"/>
      <c r="E202" s="595"/>
      <c r="F202" s="595"/>
      <c r="G202" s="580"/>
      <c r="H202" s="580"/>
      <c r="I202" s="580"/>
      <c r="J202" s="590"/>
      <c r="K202" s="602"/>
      <c r="L202" s="595"/>
      <c r="M202" s="591"/>
      <c r="N202" s="579"/>
      <c r="O202" s="585"/>
      <c r="P202" s="352"/>
      <c r="Q202" s="101"/>
      <c r="R202" s="101"/>
      <c r="S202" s="101"/>
      <c r="T202" s="101"/>
      <c r="U202" s="101"/>
      <c r="V202" s="581"/>
      <c r="W202" s="121"/>
      <c r="X202" s="116"/>
      <c r="Y202" s="582"/>
      <c r="Z202" s="101"/>
      <c r="AA202" s="583"/>
      <c r="AB202" s="101"/>
      <c r="AC202" s="101"/>
      <c r="AD202" s="101"/>
      <c r="AE202" s="101"/>
    </row>
    <row r="203" spans="1:31" ht="12" customHeight="1">
      <c r="A203" s="153"/>
      <c r="B203" s="121"/>
      <c r="C203" s="579"/>
      <c r="D203" s="598"/>
      <c r="E203" s="590"/>
      <c r="F203" s="591"/>
      <c r="G203" s="580"/>
      <c r="H203" s="580"/>
      <c r="I203" s="580"/>
      <c r="J203" s="580"/>
      <c r="K203" s="590"/>
      <c r="L203" s="590"/>
      <c r="M203" s="580"/>
      <c r="N203" s="579"/>
      <c r="O203" s="585"/>
      <c r="P203" s="352"/>
      <c r="Q203" s="101"/>
      <c r="R203" s="101"/>
      <c r="S203" s="101"/>
      <c r="T203" s="101"/>
      <c r="U203" s="101"/>
      <c r="V203" s="581"/>
      <c r="W203" s="121"/>
      <c r="X203" s="116"/>
      <c r="Y203" s="582"/>
      <c r="Z203" s="101"/>
      <c r="AA203" s="583"/>
      <c r="AB203" s="101"/>
      <c r="AC203" s="101"/>
      <c r="AD203" s="101"/>
      <c r="AE203" s="101"/>
    </row>
    <row r="204" spans="1:31">
      <c r="A204" s="153"/>
      <c r="B204" s="121"/>
      <c r="C204" s="579"/>
      <c r="D204" s="598"/>
      <c r="E204" s="595"/>
      <c r="F204" s="591"/>
      <c r="G204" s="580"/>
      <c r="H204" s="580"/>
      <c r="I204" s="580"/>
      <c r="J204" s="580"/>
      <c r="K204" s="591"/>
      <c r="L204" s="591"/>
      <c r="M204" s="580"/>
      <c r="N204" s="579"/>
      <c r="O204" s="593"/>
      <c r="P204" s="352"/>
      <c r="Q204" s="101"/>
      <c r="R204" s="101"/>
      <c r="S204" s="101"/>
      <c r="T204" s="101"/>
      <c r="U204" s="101"/>
      <c r="V204" s="581"/>
      <c r="W204" s="121"/>
      <c r="X204" s="116"/>
      <c r="Y204" s="582"/>
      <c r="Z204" s="101"/>
      <c r="AA204" s="594"/>
      <c r="AB204" s="101"/>
      <c r="AC204" s="101"/>
      <c r="AD204" s="101"/>
      <c r="AE204" s="101"/>
    </row>
    <row r="205" spans="1:31" ht="13.5" customHeight="1">
      <c r="A205" s="153"/>
      <c r="B205" s="121"/>
      <c r="C205" s="579"/>
      <c r="D205" s="598"/>
      <c r="E205" s="590"/>
      <c r="F205" s="591"/>
      <c r="G205" s="580"/>
      <c r="H205" s="580"/>
      <c r="I205" s="580"/>
      <c r="J205" s="580"/>
      <c r="K205" s="591"/>
      <c r="L205" s="591"/>
      <c r="M205" s="580"/>
      <c r="N205" s="579"/>
      <c r="O205" s="585"/>
      <c r="P205" s="352"/>
      <c r="Q205" s="101"/>
      <c r="R205" s="101"/>
      <c r="S205" s="101"/>
      <c r="T205" s="101"/>
      <c r="U205" s="101"/>
      <c r="V205" s="581"/>
      <c r="W205" s="121"/>
      <c r="X205" s="116"/>
      <c r="Y205" s="582"/>
      <c r="Z205" s="101"/>
      <c r="AA205" s="583"/>
      <c r="AB205" s="101"/>
      <c r="AC205" s="101"/>
      <c r="AD205" s="101"/>
      <c r="AE205" s="101"/>
    </row>
    <row r="206" spans="1:31" ht="13.5" customHeight="1">
      <c r="A206" s="153"/>
      <c r="B206" s="121"/>
      <c r="C206" s="579"/>
      <c r="D206" s="598"/>
      <c r="E206" s="591"/>
      <c r="F206" s="595"/>
      <c r="G206" s="580"/>
      <c r="H206" s="580"/>
      <c r="I206" s="580"/>
      <c r="J206" s="580"/>
      <c r="K206" s="602"/>
      <c r="L206" s="595"/>
      <c r="M206" s="580"/>
      <c r="N206" s="579"/>
      <c r="O206" s="593"/>
      <c r="P206" s="352"/>
      <c r="Q206" s="101"/>
      <c r="R206" s="101"/>
      <c r="S206" s="101"/>
      <c r="T206" s="101"/>
      <c r="U206" s="101"/>
      <c r="V206" s="581"/>
      <c r="W206" s="121"/>
      <c r="X206" s="116"/>
      <c r="Y206" s="582"/>
      <c r="Z206" s="101"/>
      <c r="AA206" s="594"/>
      <c r="AB206" s="101"/>
      <c r="AC206" s="101"/>
      <c r="AD206" s="101"/>
      <c r="AE206" s="101"/>
    </row>
    <row r="207" spans="1:31" hidden="1">
      <c r="A207" s="153"/>
      <c r="B207" s="121"/>
      <c r="C207" s="579"/>
      <c r="D207" s="598"/>
      <c r="E207" s="595"/>
      <c r="F207" s="591"/>
      <c r="G207" s="580"/>
      <c r="H207" s="580"/>
      <c r="I207" s="580"/>
      <c r="J207" s="580"/>
      <c r="K207" s="590"/>
      <c r="L207" s="590"/>
      <c r="M207" s="580"/>
      <c r="N207" s="579"/>
      <c r="O207" s="585"/>
      <c r="P207" s="352"/>
      <c r="Q207" s="101"/>
      <c r="R207" s="101"/>
      <c r="S207" s="101"/>
      <c r="T207" s="101"/>
      <c r="U207" s="101"/>
      <c r="V207" s="581"/>
      <c r="W207" s="121"/>
      <c r="X207" s="116"/>
      <c r="Y207" s="582"/>
      <c r="Z207" s="101"/>
      <c r="AA207" s="588"/>
      <c r="AB207" s="101"/>
      <c r="AC207" s="101"/>
      <c r="AD207" s="101"/>
      <c r="AE207" s="101"/>
    </row>
    <row r="208" spans="1:31" ht="13.5" customHeight="1">
      <c r="A208" s="153"/>
      <c r="B208" s="96"/>
      <c r="C208" s="579"/>
      <c r="D208" s="598"/>
      <c r="E208" s="591"/>
      <c r="F208" s="591"/>
      <c r="G208" s="580"/>
      <c r="H208" s="580"/>
      <c r="I208" s="580"/>
      <c r="J208" s="580"/>
      <c r="K208" s="595"/>
      <c r="L208" s="595"/>
      <c r="M208" s="580"/>
      <c r="N208" s="579"/>
      <c r="O208" s="585"/>
      <c r="P208" s="352"/>
      <c r="Q208" s="101"/>
      <c r="R208" s="101"/>
      <c r="S208" s="101"/>
      <c r="T208" s="101"/>
      <c r="U208" s="101"/>
      <c r="V208" s="581"/>
      <c r="W208" s="121"/>
      <c r="X208" s="116"/>
      <c r="Y208" s="582"/>
      <c r="Z208" s="101"/>
      <c r="AA208" s="583"/>
      <c r="AB208" s="101"/>
      <c r="AC208" s="101"/>
      <c r="AD208" s="101"/>
      <c r="AE208" s="101"/>
    </row>
    <row r="209" spans="1:31" ht="12" customHeight="1">
      <c r="A209" s="153"/>
      <c r="B209" s="121"/>
      <c r="C209" s="579"/>
      <c r="D209" s="598"/>
      <c r="E209" s="590"/>
      <c r="F209" s="591"/>
      <c r="G209" s="602"/>
      <c r="H209" s="580"/>
      <c r="I209" s="580"/>
      <c r="J209" s="580"/>
      <c r="K209" s="590"/>
      <c r="L209" s="591"/>
      <c r="M209" s="580"/>
      <c r="N209" s="584"/>
      <c r="O209" s="593"/>
      <c r="P209" s="352"/>
      <c r="Q209" s="101"/>
      <c r="R209" s="101"/>
      <c r="S209" s="101"/>
      <c r="T209" s="101"/>
      <c r="U209" s="101"/>
      <c r="V209" s="581"/>
      <c r="W209" s="121"/>
      <c r="X209" s="116"/>
      <c r="Y209" s="582"/>
      <c r="Z209" s="101"/>
      <c r="AA209" s="594"/>
      <c r="AB209" s="101"/>
      <c r="AC209" s="101"/>
      <c r="AD209" s="101"/>
      <c r="AE209" s="101"/>
    </row>
    <row r="210" spans="1:31" ht="13.5" customHeight="1">
      <c r="A210" s="153"/>
      <c r="B210" s="121"/>
      <c r="C210" s="579"/>
      <c r="D210" s="598"/>
      <c r="E210" s="602"/>
      <c r="F210" s="602"/>
      <c r="G210" s="580"/>
      <c r="H210" s="580"/>
      <c r="I210" s="580"/>
      <c r="J210" s="580"/>
      <c r="K210" s="603"/>
      <c r="L210" s="602"/>
      <c r="M210" s="580"/>
      <c r="N210" s="584"/>
      <c r="O210" s="585"/>
      <c r="P210" s="352"/>
      <c r="Q210" s="101"/>
      <c r="R210" s="101"/>
      <c r="S210" s="101"/>
      <c r="T210" s="101"/>
      <c r="U210" s="101"/>
      <c r="V210" s="581"/>
      <c r="W210" s="121"/>
      <c r="X210" s="116"/>
      <c r="Y210" s="582"/>
      <c r="Z210" s="101"/>
      <c r="AA210" s="597"/>
      <c r="AB210" s="101"/>
      <c r="AC210" s="101"/>
      <c r="AD210" s="101"/>
      <c r="AE210" s="101"/>
    </row>
    <row r="211" spans="1:31">
      <c r="A211" s="153"/>
      <c r="B211" s="121"/>
      <c r="C211" s="579"/>
      <c r="D211" s="598"/>
      <c r="E211" s="150"/>
      <c r="F211" s="150"/>
      <c r="G211" s="150"/>
      <c r="H211" s="150"/>
      <c r="I211" s="150"/>
      <c r="J211" s="150"/>
      <c r="K211" s="150"/>
      <c r="L211" s="150"/>
      <c r="M211" s="150"/>
      <c r="N211" s="584"/>
      <c r="O211" s="585"/>
      <c r="P211" s="352"/>
      <c r="Q211" s="101"/>
      <c r="R211" s="101"/>
      <c r="S211" s="101"/>
      <c r="T211" s="101"/>
      <c r="U211" s="101"/>
      <c r="V211" s="581"/>
      <c r="W211" s="121"/>
      <c r="X211" s="116"/>
      <c r="Y211" s="582"/>
      <c r="Z211" s="101"/>
      <c r="AA211" s="583"/>
      <c r="AB211" s="101"/>
      <c r="AC211" s="101"/>
      <c r="AD211" s="101"/>
      <c r="AE211" s="101"/>
    </row>
    <row r="212" spans="1:31" ht="12.75" customHeight="1">
      <c r="A212" s="153"/>
      <c r="B212" s="121"/>
      <c r="C212" s="579"/>
      <c r="D212" s="598"/>
      <c r="E212" s="150"/>
      <c r="F212" s="150"/>
      <c r="G212" s="150"/>
      <c r="H212" s="150"/>
      <c r="I212" s="150"/>
      <c r="J212" s="150"/>
      <c r="K212" s="150"/>
      <c r="L212" s="150"/>
      <c r="M212" s="150"/>
      <c r="N212" s="584"/>
      <c r="O212" s="585"/>
      <c r="P212" s="352"/>
      <c r="Q212" s="101"/>
      <c r="R212" s="101"/>
      <c r="S212" s="101"/>
      <c r="T212" s="101"/>
      <c r="U212" s="101"/>
      <c r="V212" s="581"/>
      <c r="W212" s="121"/>
      <c r="X212" s="116"/>
      <c r="Y212" s="582"/>
      <c r="Z212" s="101"/>
      <c r="AA212" s="583"/>
      <c r="AB212" s="101"/>
      <c r="AC212" s="101"/>
      <c r="AD212" s="101"/>
      <c r="AE212" s="101"/>
    </row>
    <row r="213" spans="1:31" ht="12" customHeight="1">
      <c r="A213" s="153"/>
      <c r="B213" s="121"/>
      <c r="C213" s="579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584"/>
      <c r="O213" s="585"/>
      <c r="P213" s="352"/>
      <c r="Q213" s="101"/>
      <c r="R213" s="101"/>
      <c r="S213" s="101"/>
      <c r="T213" s="101"/>
      <c r="U213" s="101"/>
      <c r="V213" s="581"/>
      <c r="W213" s="121"/>
      <c r="X213" s="116"/>
      <c r="Y213" s="582"/>
      <c r="Z213" s="101"/>
      <c r="AA213" s="583"/>
      <c r="AB213" s="101"/>
      <c r="AC213" s="101"/>
      <c r="AD213" s="101"/>
      <c r="AE213" s="101"/>
    </row>
    <row r="214" spans="1:31" ht="12.75" customHeight="1">
      <c r="A214" s="153"/>
      <c r="B214" s="121"/>
      <c r="C214" s="579"/>
      <c r="D214" s="150"/>
      <c r="E214" s="150"/>
      <c r="F214" s="150"/>
      <c r="G214" s="150"/>
      <c r="H214" s="150"/>
      <c r="I214" s="150"/>
      <c r="J214" s="599"/>
      <c r="K214" s="150"/>
      <c r="L214" s="150"/>
      <c r="M214" s="150"/>
      <c r="N214" s="587"/>
      <c r="O214" s="585"/>
      <c r="P214" s="352"/>
      <c r="Q214" s="101"/>
      <c r="R214" s="101"/>
      <c r="S214" s="101"/>
      <c r="T214" s="101"/>
      <c r="U214" s="101"/>
      <c r="V214" s="600"/>
      <c r="W214" s="121"/>
      <c r="X214" s="601"/>
      <c r="Y214" s="582"/>
      <c r="Z214" s="101"/>
      <c r="AA214" s="583"/>
      <c r="AB214" s="101"/>
      <c r="AC214" s="101"/>
      <c r="AD214" s="101"/>
      <c r="AE214" s="101"/>
    </row>
    <row r="215" spans="1:3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</row>
    <row r="216" spans="1:3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</row>
    <row r="217" spans="1:31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</row>
    <row r="218" spans="1:31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</row>
    <row r="219" spans="1:31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</row>
    <row r="220" spans="1:31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</row>
    <row r="221" spans="1:31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</row>
    <row r="222" spans="1:31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</row>
    <row r="223" spans="1:31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</row>
    <row r="224" spans="1:31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</row>
    <row r="225" spans="1:31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</row>
    <row r="226" spans="1:31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</row>
    <row r="227" spans="1:31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</row>
    <row r="228" spans="1:31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</row>
    <row r="229" spans="1:31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</row>
    <row r="230" spans="1:31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</row>
    <row r="231" spans="1:31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</row>
    <row r="232" spans="1:31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</row>
    <row r="233" spans="1:31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</row>
    <row r="234" spans="1:31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</row>
    <row r="235" spans="1:31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</row>
    <row r="236" spans="1:31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</row>
    <row r="237" spans="1:31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</row>
    <row r="238" spans="1:31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</row>
    <row r="239" spans="1:31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</row>
    <row r="240" spans="1:31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</row>
    <row r="241" spans="1:31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</row>
    <row r="242" spans="1:31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</row>
    <row r="243" spans="1:31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</row>
    <row r="244" spans="1:31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</row>
    <row r="245" spans="1:31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</row>
    <row r="246" spans="1:31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</row>
    <row r="247" spans="1:31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</row>
    <row r="248" spans="1:31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</row>
    <row r="249" spans="1:31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</row>
    <row r="250" spans="1:31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</row>
    <row r="251" spans="1:31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</row>
    <row r="252" spans="1:31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</row>
    <row r="253" spans="1:31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</row>
    <row r="254" spans="1:31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</row>
    <row r="255" spans="1:31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</row>
    <row r="256" spans="1:31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</row>
    <row r="257" spans="1:31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</row>
    <row r="258" spans="1:31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</row>
    <row r="259" spans="1:31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</row>
    <row r="260" spans="1:31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</row>
    <row r="261" spans="1:31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</row>
    <row r="262" spans="1:31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</row>
    <row r="263" spans="1:31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</row>
    <row r="264" spans="1:31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</row>
    <row r="265" spans="1:31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</row>
    <row r="266" spans="1:31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</row>
    <row r="267" spans="1:31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</row>
    <row r="268" spans="1:31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</row>
    <row r="269" spans="1:31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</row>
    <row r="270" spans="1:31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</row>
    <row r="271" spans="1:31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</row>
    <row r="272" spans="1:31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</row>
    <row r="273" spans="1:31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</row>
    <row r="274" spans="1:31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</row>
    <row r="275" spans="1:31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</row>
    <row r="276" spans="1:31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</row>
    <row r="277" spans="1:31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</row>
    <row r="278" spans="1:31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</row>
    <row r="279" spans="1:31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</row>
    <row r="280" spans="1:31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</row>
    <row r="281" spans="1:31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</row>
    <row r="282" spans="1:31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</row>
    <row r="283" spans="1:31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</row>
    <row r="284" spans="1:31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</row>
    <row r="285" spans="1:31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</row>
    <row r="286" spans="1:31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</row>
    <row r="287" spans="1:31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</row>
    <row r="288" spans="1:31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</row>
    <row r="289" spans="1:31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</row>
    <row r="290" spans="1:31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</row>
    <row r="291" spans="1:31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</row>
    <row r="292" spans="1:31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</row>
    <row r="293" spans="1:31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</row>
    <row r="294" spans="1:31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</row>
    <row r="295" spans="1:31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</row>
    <row r="296" spans="1:31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</row>
    <row r="297" spans="1:31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</row>
    <row r="298" spans="1:31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</row>
    <row r="299" spans="1:31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</row>
    <row r="300" spans="1:31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</row>
    <row r="301" spans="1:31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</row>
    <row r="302" spans="1:31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</row>
    <row r="303" spans="1:31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</row>
    <row r="304" spans="1:31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</row>
    <row r="305" spans="1:31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</row>
    <row r="306" spans="1:31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</row>
    <row r="307" spans="1:31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</row>
    <row r="308" spans="1:31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</row>
    <row r="309" spans="1:31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</row>
    <row r="310" spans="1:31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</row>
    <row r="311" spans="1:31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</row>
    <row r="312" spans="1:31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</row>
    <row r="313" spans="1:31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</row>
    <row r="314" spans="1:31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</row>
    <row r="315" spans="1:31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</row>
    <row r="316" spans="1:31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</row>
    <row r="317" spans="1:31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</row>
    <row r="318" spans="1:31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</row>
    <row r="319" spans="1:31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</row>
    <row r="320" spans="1:31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</row>
    <row r="321" spans="1:31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</row>
    <row r="322" spans="1:31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</row>
    <row r="323" spans="1:31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</row>
    <row r="324" spans="1:31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</row>
    <row r="325" spans="1:31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</row>
    <row r="326" spans="1:31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</row>
    <row r="327" spans="1:31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</row>
    <row r="328" spans="1:31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</row>
    <row r="329" spans="1:31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</row>
    <row r="330" spans="1:31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</row>
    <row r="331" spans="1:31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</row>
    <row r="332" spans="1:31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</row>
    <row r="333" spans="1:31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</row>
    <row r="334" spans="1:31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</row>
    <row r="335" spans="1:31">
      <c r="A335" s="101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</row>
    <row r="336" spans="1:31">
      <c r="A336" s="101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</row>
    <row r="337" spans="1:31">
      <c r="A337" s="101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I216"/>
  <sheetViews>
    <sheetView topLeftCell="A16" workbookViewId="0">
      <pane xSplit="1" topLeftCell="B1" activePane="topRight" state="frozen"/>
      <selection pane="topRight" activeCell="A2" sqref="A2:Q45"/>
    </sheetView>
  </sheetViews>
  <sheetFormatPr defaultRowHeight="15"/>
  <cols>
    <col min="1" max="1" width="4" customWidth="1"/>
    <col min="2" max="2" width="32.7109375" customWidth="1"/>
    <col min="3" max="3" width="8.7109375" customWidth="1"/>
    <col min="4" max="4" width="7.28515625" customWidth="1"/>
    <col min="5" max="5" width="6.85546875" customWidth="1"/>
    <col min="6" max="6" width="7" customWidth="1"/>
    <col min="7" max="7" width="7.140625" customWidth="1"/>
    <col min="8" max="8" width="6.85546875" customWidth="1"/>
    <col min="9" max="9" width="7.28515625" customWidth="1"/>
    <col min="10" max="10" width="7.5703125" customWidth="1"/>
    <col min="11" max="11" width="7.42578125" customWidth="1"/>
    <col min="12" max="12" width="7" customWidth="1"/>
    <col min="13" max="13" width="6.85546875" customWidth="1"/>
    <col min="14" max="14" width="6.7109375" customWidth="1"/>
    <col min="15" max="15" width="6.5703125" customWidth="1"/>
    <col min="16" max="16" width="6.42578125" customWidth="1"/>
    <col min="17" max="17" width="7.140625" customWidth="1"/>
    <col min="18" max="18" width="1.85546875" customWidth="1"/>
    <col min="22" max="22" width="7.7109375" customWidth="1"/>
    <col min="23" max="23" width="7.42578125" customWidth="1"/>
    <col min="24" max="24" width="8.140625" customWidth="1"/>
    <col min="25" max="25" width="7.28515625" customWidth="1"/>
    <col min="27" max="27" width="9.85546875" customWidth="1"/>
    <col min="28" max="28" width="6" customWidth="1"/>
    <col min="29" max="29" width="9" customWidth="1"/>
    <col min="30" max="30" width="8" customWidth="1"/>
  </cols>
  <sheetData>
    <row r="1" spans="1:35" ht="10.5" customHeight="1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</row>
    <row r="2" spans="1:35" ht="15.75" thickBot="1">
      <c r="A2" s="94" t="s">
        <v>483</v>
      </c>
      <c r="C2" s="94" t="s">
        <v>17</v>
      </c>
      <c r="I2" t="s">
        <v>219</v>
      </c>
      <c r="S2" s="11"/>
      <c r="T2" s="11"/>
      <c r="U2" s="101"/>
      <c r="V2" s="194"/>
      <c r="W2" s="101"/>
      <c r="AG2" s="101"/>
      <c r="AH2" s="101"/>
      <c r="AI2" s="101"/>
    </row>
    <row r="3" spans="1:35" ht="13.5" customHeight="1">
      <c r="A3" s="78"/>
      <c r="B3" s="450"/>
      <c r="C3" s="36" t="s">
        <v>18</v>
      </c>
      <c r="D3" s="64" t="s">
        <v>204</v>
      </c>
      <c r="E3" s="64"/>
      <c r="F3" s="64"/>
      <c r="G3" s="64"/>
      <c r="H3" s="64"/>
      <c r="I3" s="64"/>
      <c r="J3" s="64"/>
      <c r="K3" s="64"/>
      <c r="L3" s="51"/>
      <c r="M3" s="51"/>
      <c r="N3" s="169" t="s">
        <v>19</v>
      </c>
      <c r="O3" s="169" t="s">
        <v>20</v>
      </c>
      <c r="P3" s="793" t="s">
        <v>288</v>
      </c>
      <c r="Q3" s="809" t="s">
        <v>288</v>
      </c>
      <c r="S3" s="93"/>
      <c r="T3" s="93"/>
      <c r="U3" s="121"/>
      <c r="V3" s="101"/>
      <c r="W3" s="352"/>
      <c r="X3" s="121"/>
      <c r="Y3" s="101"/>
      <c r="Z3" s="101"/>
      <c r="AA3" s="101"/>
      <c r="AB3" s="101"/>
      <c r="AC3" s="101"/>
      <c r="AD3" s="101"/>
      <c r="AE3" s="101"/>
      <c r="AG3" s="101"/>
      <c r="AH3" s="101"/>
      <c r="AI3" s="101"/>
    </row>
    <row r="4" spans="1:35" ht="13.5" customHeight="1">
      <c r="A4" s="58"/>
      <c r="B4" s="451"/>
      <c r="C4" s="452" t="s">
        <v>175</v>
      </c>
      <c r="D4" s="20" t="s">
        <v>218</v>
      </c>
      <c r="E4" s="20"/>
      <c r="F4" s="20"/>
      <c r="G4" s="20"/>
      <c r="H4" s="20"/>
      <c r="I4" s="20"/>
      <c r="J4" s="20" t="s">
        <v>189</v>
      </c>
      <c r="K4" s="20"/>
      <c r="L4" s="19"/>
      <c r="M4" s="19"/>
      <c r="N4" s="452" t="s">
        <v>190</v>
      </c>
      <c r="O4" s="452" t="s">
        <v>21</v>
      </c>
      <c r="P4" s="792" t="s">
        <v>95</v>
      </c>
      <c r="Q4" s="810" t="s">
        <v>95</v>
      </c>
      <c r="S4" s="93"/>
      <c r="T4" s="93"/>
      <c r="U4" s="121"/>
      <c r="V4" s="101"/>
      <c r="W4" s="352"/>
      <c r="X4" s="121"/>
      <c r="Y4" s="101"/>
      <c r="Z4" s="101"/>
      <c r="AA4" s="101"/>
      <c r="AB4" s="101"/>
      <c r="AC4" s="101"/>
      <c r="AD4" s="101"/>
      <c r="AE4" s="101"/>
      <c r="AG4" s="101"/>
      <c r="AH4" s="101"/>
      <c r="AI4" s="101"/>
    </row>
    <row r="5" spans="1:35" ht="12.75" customHeight="1" thickBot="1">
      <c r="A5" s="58"/>
      <c r="B5" s="453" t="s">
        <v>22</v>
      </c>
      <c r="C5" s="67" t="s">
        <v>19</v>
      </c>
      <c r="E5" t="s">
        <v>188</v>
      </c>
      <c r="F5" s="69"/>
      <c r="G5" s="69"/>
      <c r="H5" s="517" t="s">
        <v>484</v>
      </c>
      <c r="J5" s="69"/>
      <c r="K5" s="59" t="s">
        <v>104</v>
      </c>
      <c r="L5" s="52"/>
      <c r="M5" s="52"/>
      <c r="N5" s="452" t="s">
        <v>24</v>
      </c>
      <c r="O5" s="452" t="s">
        <v>23</v>
      </c>
      <c r="P5" s="785" t="s">
        <v>289</v>
      </c>
      <c r="Q5" s="810" t="s">
        <v>289</v>
      </c>
      <c r="S5" s="93"/>
      <c r="T5" s="93"/>
      <c r="U5" s="352"/>
      <c r="V5" s="101"/>
      <c r="W5" s="352"/>
      <c r="X5" s="121"/>
      <c r="Y5" s="101"/>
      <c r="Z5" s="101"/>
      <c r="AA5" s="101"/>
      <c r="AB5" s="101"/>
      <c r="AC5" s="101"/>
      <c r="AD5" s="101"/>
      <c r="AE5" s="576"/>
      <c r="AG5" s="101"/>
      <c r="AH5" s="101"/>
      <c r="AI5" s="101"/>
    </row>
    <row r="6" spans="1:35">
      <c r="A6" s="58" t="s">
        <v>176</v>
      </c>
      <c r="B6" s="451"/>
      <c r="C6" s="66" t="s">
        <v>36</v>
      </c>
      <c r="D6" s="36" t="s">
        <v>25</v>
      </c>
      <c r="E6" s="36" t="s">
        <v>26</v>
      </c>
      <c r="F6" s="36" t="s">
        <v>27</v>
      </c>
      <c r="G6" s="36" t="s">
        <v>28</v>
      </c>
      <c r="H6" s="35" t="s">
        <v>29</v>
      </c>
      <c r="I6" s="36" t="s">
        <v>30</v>
      </c>
      <c r="J6" s="35" t="s">
        <v>31</v>
      </c>
      <c r="K6" s="36" t="s">
        <v>32</v>
      </c>
      <c r="L6" s="35" t="s">
        <v>33</v>
      </c>
      <c r="M6" s="36" t="s">
        <v>34</v>
      </c>
      <c r="N6" s="452">
        <v>10</v>
      </c>
      <c r="O6" s="452" t="s">
        <v>35</v>
      </c>
      <c r="P6" s="452" t="s">
        <v>24</v>
      </c>
      <c r="Q6" s="811" t="s">
        <v>290</v>
      </c>
      <c r="S6" s="93"/>
      <c r="T6" s="93"/>
      <c r="U6" s="352"/>
      <c r="V6" s="101"/>
      <c r="W6" s="352"/>
      <c r="X6" s="121"/>
      <c r="Y6" s="101"/>
      <c r="Z6" s="101"/>
      <c r="AA6" s="101"/>
      <c r="AB6" s="101"/>
      <c r="AC6" s="327"/>
      <c r="AD6" s="101"/>
      <c r="AE6" s="576"/>
      <c r="AG6" s="101"/>
      <c r="AH6" s="101"/>
      <c r="AI6" s="101"/>
    </row>
    <row r="7" spans="1:35" ht="12" customHeight="1">
      <c r="A7" s="58"/>
      <c r="B7" s="453" t="s">
        <v>177</v>
      </c>
      <c r="C7" s="801" t="s">
        <v>178</v>
      </c>
      <c r="D7" s="67" t="s">
        <v>37</v>
      </c>
      <c r="E7" s="67" t="s">
        <v>37</v>
      </c>
      <c r="F7" s="67" t="s">
        <v>37</v>
      </c>
      <c r="G7" s="67" t="s">
        <v>37</v>
      </c>
      <c r="H7" s="31" t="s">
        <v>37</v>
      </c>
      <c r="I7" s="67" t="s">
        <v>37</v>
      </c>
      <c r="J7" s="67" t="s">
        <v>37</v>
      </c>
      <c r="K7" s="31" t="s">
        <v>37</v>
      </c>
      <c r="L7" s="67" t="s">
        <v>37</v>
      </c>
      <c r="M7" s="67" t="s">
        <v>37</v>
      </c>
      <c r="N7" s="452" t="s">
        <v>287</v>
      </c>
      <c r="O7" s="452" t="s">
        <v>169</v>
      </c>
      <c r="P7" s="452">
        <v>10</v>
      </c>
      <c r="Q7" s="811"/>
      <c r="S7" s="93"/>
      <c r="T7" s="93"/>
      <c r="U7" s="121"/>
      <c r="V7" s="101"/>
      <c r="W7" s="352"/>
      <c r="X7" s="121"/>
      <c r="Y7" s="101"/>
      <c r="Z7" s="101"/>
      <c r="AA7" s="101"/>
      <c r="AB7" s="101"/>
      <c r="AC7" s="327"/>
      <c r="AD7" s="101"/>
      <c r="AE7" s="577"/>
      <c r="AG7" s="101"/>
      <c r="AH7" s="101"/>
      <c r="AI7" s="101"/>
    </row>
    <row r="8" spans="1:35" ht="14.25" customHeight="1" thickBot="1">
      <c r="A8" s="58"/>
      <c r="B8" s="451"/>
      <c r="C8" s="806">
        <v>0.6</v>
      </c>
      <c r="D8" s="52"/>
      <c r="E8" s="53"/>
      <c r="F8" s="52"/>
      <c r="G8" s="53"/>
      <c r="H8" s="85"/>
      <c r="I8" s="53"/>
      <c r="J8" s="53"/>
      <c r="K8" s="52"/>
      <c r="L8" s="53"/>
      <c r="M8" s="85"/>
      <c r="N8" s="452"/>
      <c r="O8" s="452" t="s">
        <v>170</v>
      </c>
      <c r="P8" s="452" t="s">
        <v>287</v>
      </c>
      <c r="Q8" s="812">
        <v>1</v>
      </c>
      <c r="S8" s="93"/>
      <c r="T8" s="93"/>
      <c r="U8" s="199"/>
      <c r="V8" s="121"/>
      <c r="W8" s="352"/>
      <c r="X8" s="121"/>
      <c r="Y8" s="101"/>
      <c r="Z8" s="266"/>
      <c r="AA8" s="352"/>
      <c r="AB8" s="153"/>
      <c r="AC8" s="578"/>
      <c r="AD8" s="101"/>
      <c r="AE8" s="577"/>
      <c r="AG8" s="101"/>
      <c r="AH8" s="101"/>
      <c r="AI8" s="101"/>
    </row>
    <row r="9" spans="1:35">
      <c r="A9" s="455">
        <v>1</v>
      </c>
      <c r="B9" s="456" t="s">
        <v>179</v>
      </c>
      <c r="C9" s="1448">
        <v>48</v>
      </c>
      <c r="D9" s="572">
        <f>'7-11л. РАСКЛАДКА'!V13</f>
        <v>40</v>
      </c>
      <c r="E9" s="72">
        <f>'7-11л. РАСКЛАДКА'!V71</f>
        <v>60</v>
      </c>
      <c r="F9" s="72">
        <f>'7-11л. РАСКЛАДКА'!V130</f>
        <v>30</v>
      </c>
      <c r="G9" s="72">
        <f>'7-11л. РАСКЛАДКА'!V186</f>
        <v>50</v>
      </c>
      <c r="H9" s="72">
        <f>'7-11л. РАСКЛАДКА'!V243</f>
        <v>40</v>
      </c>
      <c r="I9" s="72">
        <f>'7-11л. РАСКЛАДКА'!V299</f>
        <v>50</v>
      </c>
      <c r="J9" s="72">
        <f>'7-11л. РАСКЛАДКА'!V355</f>
        <v>60</v>
      </c>
      <c r="K9" s="72">
        <f>'7-11л. РАСКЛАДКА'!V408</f>
        <v>50</v>
      </c>
      <c r="L9" s="72">
        <f>'7-11л. РАСКЛАДКА'!V462</f>
        <v>50</v>
      </c>
      <c r="M9" s="805">
        <f>'7-11л. РАСКЛАДКА'!V515</f>
        <v>50</v>
      </c>
      <c r="N9" s="3541">
        <f>D9+E9+F9+G9+H9+I9+J9+K9+L9+M9</f>
        <v>480</v>
      </c>
      <c r="O9" s="3536">
        <v>0</v>
      </c>
      <c r="P9" s="1602">
        <v>480</v>
      </c>
      <c r="Q9" s="2248">
        <v>80</v>
      </c>
      <c r="S9" s="3512"/>
      <c r="T9" s="19"/>
      <c r="U9" s="352"/>
      <c r="V9" s="475"/>
      <c r="W9" s="101"/>
      <c r="X9" s="101"/>
      <c r="Y9" s="101"/>
      <c r="Z9" s="581"/>
      <c r="AA9" s="121"/>
      <c r="AB9" s="101"/>
      <c r="AC9" s="582"/>
      <c r="AD9" s="101"/>
      <c r="AE9" s="583"/>
      <c r="AG9" s="101"/>
      <c r="AH9" s="101"/>
      <c r="AI9" s="101"/>
    </row>
    <row r="10" spans="1:35">
      <c r="A10" s="434">
        <v>2</v>
      </c>
      <c r="B10" s="228" t="s">
        <v>39</v>
      </c>
      <c r="C10" s="1449">
        <v>90</v>
      </c>
      <c r="D10" s="572">
        <f>'7-11л. РАСКЛАДКА'!V14</f>
        <v>70</v>
      </c>
      <c r="E10" s="72">
        <f>'7-11л. РАСКЛАДКА'!V72</f>
        <v>100</v>
      </c>
      <c r="F10" s="72">
        <f>'7-11л. РАСКЛАДКА'!V131</f>
        <v>70</v>
      </c>
      <c r="G10" s="72">
        <f>'7-11л. РАСКЛАДКА'!V187</f>
        <v>95.6</v>
      </c>
      <c r="H10" s="72">
        <f>'7-11л. РАСКЛАДКА'!V244</f>
        <v>78</v>
      </c>
      <c r="I10" s="72">
        <f>'7-11л. РАСКЛАДКА'!V300</f>
        <v>90</v>
      </c>
      <c r="J10" s="72">
        <f>'7-11л. РАСКЛАДКА'!V356</f>
        <v>114.4</v>
      </c>
      <c r="K10" s="72">
        <f>'7-11л. РАСКЛАДКА'!V409</f>
        <v>55</v>
      </c>
      <c r="L10" s="72">
        <f>'7-11л. РАСКЛАДКА'!V463</f>
        <v>110</v>
      </c>
      <c r="M10" s="805">
        <f>'7-11л. РАСКЛАДКА'!V516</f>
        <v>114.4</v>
      </c>
      <c r="N10" s="807">
        <f t="shared" ref="N10:N45" si="0">D10+E10+F10+G10+H10+I10+J10+K10+L10+M10</f>
        <v>897.4</v>
      </c>
      <c r="O10" s="3467">
        <v>-0.28888888888890002</v>
      </c>
      <c r="P10" s="1561">
        <v>900</v>
      </c>
      <c r="Q10" s="2249">
        <v>150</v>
      </c>
      <c r="S10" s="3512"/>
      <c r="T10" s="19"/>
      <c r="U10" s="352"/>
      <c r="V10" s="101"/>
      <c r="W10" s="101"/>
      <c r="X10" s="101"/>
      <c r="Y10" s="101"/>
      <c r="Z10" s="581"/>
      <c r="AA10" s="121"/>
      <c r="AB10" s="101"/>
      <c r="AC10" s="582"/>
      <c r="AD10" s="101"/>
      <c r="AE10" s="583"/>
      <c r="AG10" s="101"/>
      <c r="AH10" s="101"/>
      <c r="AI10" s="101"/>
    </row>
    <row r="11" spans="1:35">
      <c r="A11" s="434">
        <v>3</v>
      </c>
      <c r="B11" s="228" t="s">
        <v>40</v>
      </c>
      <c r="C11" s="1449">
        <v>9</v>
      </c>
      <c r="D11" s="572">
        <f>'7-11л. РАСКЛАДКА'!V15</f>
        <v>0</v>
      </c>
      <c r="E11" s="72">
        <f>'7-11л. РАСКЛАДКА'!V73</f>
        <v>8.01</v>
      </c>
      <c r="F11" s="72">
        <f>'7-11л. РАСКЛАДКА'!V132</f>
        <v>6.3</v>
      </c>
      <c r="G11" s="72">
        <f>'7-11л. РАСКЛАДКА'!V188</f>
        <v>2.71</v>
      </c>
      <c r="H11" s="72">
        <f>'7-11л. РАСКЛАДКА'!V245</f>
        <v>23.400000000000002</v>
      </c>
      <c r="I11" s="72">
        <f>'7-11л. РАСКЛАДКА'!V301</f>
        <v>11.98</v>
      </c>
      <c r="J11" s="72">
        <f>'7-11л. РАСКЛАДКА'!V357</f>
        <v>1.99</v>
      </c>
      <c r="K11" s="72">
        <f>'7-11л. РАСКЛАДКА'!V410</f>
        <v>31.32</v>
      </c>
      <c r="L11" s="72">
        <f>'7-11л. РАСКЛАДКА'!V464</f>
        <v>2.4900000000000002</v>
      </c>
      <c r="M11" s="805">
        <f>'7-11л. РАСКЛАДКА'!V517</f>
        <v>1.8</v>
      </c>
      <c r="N11" s="807">
        <f t="shared" si="0"/>
        <v>90</v>
      </c>
      <c r="O11" s="3467">
        <v>0</v>
      </c>
      <c r="P11" s="1561">
        <v>90</v>
      </c>
      <c r="Q11" s="2249">
        <v>15</v>
      </c>
      <c r="S11" s="3512"/>
      <c r="T11" s="19"/>
      <c r="U11" s="352"/>
      <c r="V11" s="101"/>
      <c r="W11" s="101"/>
      <c r="X11" s="101"/>
      <c r="Y11" s="101"/>
      <c r="Z11" s="581"/>
      <c r="AA11" s="121"/>
      <c r="AB11" s="101"/>
      <c r="AC11" s="582"/>
      <c r="AD11" s="101"/>
      <c r="AE11" s="586"/>
      <c r="AG11" s="101"/>
      <c r="AH11" s="101"/>
      <c r="AI11" s="101"/>
    </row>
    <row r="12" spans="1:35">
      <c r="A12" s="434">
        <v>4</v>
      </c>
      <c r="B12" s="228" t="s">
        <v>41</v>
      </c>
      <c r="C12" s="1449">
        <v>27</v>
      </c>
      <c r="D12" s="572">
        <f>'7-11л. РАСКЛАДКА'!V16</f>
        <v>38.67</v>
      </c>
      <c r="E12" s="72">
        <f>'7-11л. РАСКЛАДКА'!V74</f>
        <v>4</v>
      </c>
      <c r="F12" s="72">
        <f>'7-11л. РАСКЛАДКА'!V133</f>
        <v>12</v>
      </c>
      <c r="G12" s="72">
        <f>'7-11л. РАСКЛАДКА'!V189</f>
        <v>36.380000000000003</v>
      </c>
      <c r="H12" s="72">
        <f>'7-11л. РАСКЛАДКА'!V246</f>
        <v>12</v>
      </c>
      <c r="I12" s="72">
        <f>'7-11л. РАСКЛАДКА'!V302</f>
        <v>42</v>
      </c>
      <c r="J12" s="72">
        <f>'7-11л. РАСКЛАДКА'!V358</f>
        <v>0</v>
      </c>
      <c r="K12" s="72">
        <f>'7-11л. РАСКЛАДКА'!V411</f>
        <v>49.95</v>
      </c>
      <c r="L12" s="72">
        <f>'7-11л. РАСКЛАДКА'!V465</f>
        <v>38.619999999999997</v>
      </c>
      <c r="M12" s="805">
        <f>'7-11л. РАСКЛАДКА'!V518</f>
        <v>36.380000000000003</v>
      </c>
      <c r="N12" s="807">
        <f t="shared" si="0"/>
        <v>270</v>
      </c>
      <c r="O12" s="3467">
        <v>0</v>
      </c>
      <c r="P12" s="1561">
        <v>270</v>
      </c>
      <c r="Q12" s="2249">
        <v>45</v>
      </c>
      <c r="S12" s="3512"/>
      <c r="T12" s="19"/>
      <c r="U12" s="352"/>
      <c r="V12" s="101"/>
      <c r="W12" s="101"/>
      <c r="X12" s="101"/>
      <c r="Y12" s="101"/>
      <c r="Z12" s="581"/>
      <c r="AA12" s="121"/>
      <c r="AB12" s="101"/>
      <c r="AC12" s="582"/>
      <c r="AD12" s="101"/>
      <c r="AE12" s="583"/>
      <c r="AG12" s="101"/>
      <c r="AH12" s="101"/>
      <c r="AI12" s="101"/>
    </row>
    <row r="13" spans="1:35">
      <c r="A13" s="434">
        <v>5</v>
      </c>
      <c r="B13" s="228" t="s">
        <v>42</v>
      </c>
      <c r="C13" s="1449">
        <v>9</v>
      </c>
      <c r="D13" s="572">
        <f>'7-11л. РАСКЛАДКА'!V17</f>
        <v>0</v>
      </c>
      <c r="E13" s="72">
        <f>'7-11л. РАСКЛАДКА'!V75</f>
        <v>0</v>
      </c>
      <c r="F13" s="72">
        <f>'7-11л. РАСКЛАДКА'!V134</f>
        <v>0</v>
      </c>
      <c r="G13" s="72">
        <f>'7-11л. РАСКЛАДКА'!V190</f>
        <v>37.5</v>
      </c>
      <c r="H13" s="72">
        <f>'7-11л. РАСКЛАДКА'!V247</f>
        <v>0</v>
      </c>
      <c r="I13" s="72">
        <f>'7-11л. РАСКЛАДКА'!V303</f>
        <v>0</v>
      </c>
      <c r="J13" s="72">
        <f>'7-11л. РАСКЛАДКА'!V359</f>
        <v>40.5</v>
      </c>
      <c r="K13" s="72">
        <f>'7-11л. РАСКЛАДКА'!V412</f>
        <v>0</v>
      </c>
      <c r="L13" s="72">
        <f>'7-11л. РАСКЛАДКА'!V466</f>
        <v>12</v>
      </c>
      <c r="M13" s="805">
        <f>'7-11л. РАСКЛАДКА'!V519</f>
        <v>0</v>
      </c>
      <c r="N13" s="807">
        <f t="shared" si="0"/>
        <v>90</v>
      </c>
      <c r="O13" s="3467">
        <v>0</v>
      </c>
      <c r="P13" s="1561">
        <v>90</v>
      </c>
      <c r="Q13" s="2249">
        <v>15</v>
      </c>
      <c r="S13" s="3512"/>
      <c r="T13" s="19"/>
      <c r="U13" s="352"/>
      <c r="V13" s="101"/>
      <c r="W13" s="101"/>
      <c r="X13" s="101"/>
      <c r="Y13" s="101"/>
      <c r="Z13" s="581"/>
      <c r="AA13" s="121"/>
      <c r="AB13" s="101"/>
      <c r="AC13" s="582"/>
      <c r="AD13" s="101"/>
      <c r="AE13" s="588"/>
      <c r="AG13" s="101"/>
      <c r="AH13" s="101"/>
      <c r="AI13" s="101"/>
    </row>
    <row r="14" spans="1:35">
      <c r="A14" s="1394">
        <v>6</v>
      </c>
      <c r="B14" s="1557" t="s">
        <v>43</v>
      </c>
      <c r="C14" s="1457">
        <v>112.2</v>
      </c>
      <c r="D14" s="1408">
        <f>'7-11л. РАСКЛАДКА'!V18</f>
        <v>67.5</v>
      </c>
      <c r="E14" s="1409">
        <f>'7-11л. РАСКЛАДКА'!V76</f>
        <v>279.53999999999996</v>
      </c>
      <c r="F14" s="1409">
        <f>'7-11л. РАСКЛАДКА'!V135</f>
        <v>153.9</v>
      </c>
      <c r="G14" s="1409">
        <f>'7-11л. РАСКЛАДКА'!V191</f>
        <v>43</v>
      </c>
      <c r="H14" s="1409">
        <f>'7-11л. РАСКЛАДКА'!V248</f>
        <v>36</v>
      </c>
      <c r="I14" s="1409">
        <f>'7-11л. РАСКЛАДКА'!V304</f>
        <v>50</v>
      </c>
      <c r="J14" s="1409">
        <f>'7-11л. РАСКЛАДКА'!V360</f>
        <v>153.9</v>
      </c>
      <c r="K14" s="1409">
        <f>'7-11л. РАСКЛАДКА'!V413</f>
        <v>177.36</v>
      </c>
      <c r="L14" s="1409">
        <f>'7-11л. РАСКЛАДКА'!V467</f>
        <v>85.56</v>
      </c>
      <c r="M14" s="1410">
        <f>'7-11л. РАСКЛАДКА'!V520</f>
        <v>75.240000000000009</v>
      </c>
      <c r="N14" s="1411">
        <f t="shared" si="0"/>
        <v>1122</v>
      </c>
      <c r="O14" s="3467">
        <v>0</v>
      </c>
      <c r="P14" s="1603">
        <v>1122</v>
      </c>
      <c r="Q14" s="2250">
        <v>187</v>
      </c>
      <c r="S14" s="3512"/>
      <c r="T14" s="19"/>
      <c r="U14" s="352"/>
      <c r="V14" s="101"/>
      <c r="W14" s="101"/>
      <c r="X14" s="101"/>
      <c r="Y14" s="101"/>
      <c r="Z14" s="581"/>
      <c r="AA14" s="121"/>
      <c r="AB14" s="101"/>
      <c r="AC14" s="582"/>
      <c r="AD14" s="101"/>
      <c r="AE14" s="586"/>
      <c r="AG14" s="101"/>
      <c r="AH14" s="101"/>
      <c r="AI14" s="101"/>
    </row>
    <row r="15" spans="1:35" ht="12.75" customHeight="1">
      <c r="A15" s="1394">
        <v>7</v>
      </c>
      <c r="B15" s="1177" t="s">
        <v>413</v>
      </c>
      <c r="C15" s="1564">
        <v>151.19999999999999</v>
      </c>
      <c r="D15" s="1533">
        <f>'7-11л. РАСКЛАДКА'!V19</f>
        <v>189.232</v>
      </c>
      <c r="E15" s="1532">
        <f>'7-11л. РАСКЛАДКА'!V77</f>
        <v>263.36</v>
      </c>
      <c r="F15" s="1533">
        <f>'7-11л. РАСКЛАДКА'!V136</f>
        <v>134</v>
      </c>
      <c r="G15" s="1532">
        <f>'7-11л. РАСКЛАДКА'!V192</f>
        <v>161.90600000000001</v>
      </c>
      <c r="H15" s="1533">
        <f>'7-11л. РАСКЛАДКА'!V249</f>
        <v>160.828</v>
      </c>
      <c r="I15" s="1532">
        <f>'7-11л. РАСКЛАДКА'!V305</f>
        <v>133.5</v>
      </c>
      <c r="J15" s="1533">
        <f>'7-11л. РАСКЛАДКА'!V361</f>
        <v>247.76400000000001</v>
      </c>
      <c r="K15" s="1532">
        <f>'7-11л. РАСКЛАДКА'!V414</f>
        <v>128.13</v>
      </c>
      <c r="L15" s="1533">
        <f>'7-11л. РАСКЛАДКА'!V468</f>
        <v>188.91</v>
      </c>
      <c r="M15" s="1605">
        <f>'7-11л. РАСКЛАДКА'!V521</f>
        <v>231.61200000000002</v>
      </c>
      <c r="N15" s="1580">
        <f t="shared" si="0"/>
        <v>1839.2420000000004</v>
      </c>
      <c r="O15" s="3537">
        <v>21.642989417989</v>
      </c>
      <c r="P15" s="1581">
        <v>1512</v>
      </c>
      <c r="Q15" s="1536">
        <f>Q17-Q16</f>
        <v>252</v>
      </c>
      <c r="S15" s="3512"/>
      <c r="T15" s="3523"/>
      <c r="U15" s="352"/>
      <c r="V15" s="1731"/>
      <c r="W15" s="101"/>
      <c r="X15" s="101"/>
      <c r="Y15" s="101"/>
      <c r="Z15" s="581"/>
      <c r="AA15" s="121"/>
      <c r="AB15" s="101"/>
      <c r="AC15" s="582"/>
      <c r="AD15" s="101"/>
      <c r="AE15" s="588"/>
      <c r="AF15" s="379"/>
      <c r="AG15" s="101"/>
      <c r="AH15" s="101"/>
      <c r="AI15" s="101"/>
    </row>
    <row r="16" spans="1:35" ht="9.75" customHeight="1">
      <c r="A16" s="1505"/>
      <c r="B16" s="1563" t="s">
        <v>414</v>
      </c>
      <c r="C16" s="1568">
        <v>16.8</v>
      </c>
      <c r="D16" s="1539">
        <f>'7-11л. РАСКЛАДКА'!V20</f>
        <v>21.614000000000001</v>
      </c>
      <c r="E16" s="1538">
        <f>'7-11л. РАСКЛАДКА'!V78</f>
        <v>6.12</v>
      </c>
      <c r="F16" s="1539">
        <f>'7-11л. РАСКЛАДКА'!V137</f>
        <v>6</v>
      </c>
      <c r="G16" s="1538">
        <f>'7-11л. РАСКЛАДКА'!V193</f>
        <v>13.8</v>
      </c>
      <c r="H16" s="1539">
        <f>'7-11л. РАСКЛАДКА'!V250</f>
        <v>4.3280000000000003</v>
      </c>
      <c r="I16" s="1538">
        <f>'7-11л. РАСКЛАДКА'!V306</f>
        <v>48.6</v>
      </c>
      <c r="J16" s="1539">
        <f>'7-11л. РАСКЛАДКА'!V362</f>
        <v>16.22</v>
      </c>
      <c r="K16" s="1538">
        <f>'7-11л. РАСКЛАДКА'!V415</f>
        <v>0</v>
      </c>
      <c r="L16" s="1539">
        <f>'7-11л. РАСКЛАДКА'!V469</f>
        <v>57.31</v>
      </c>
      <c r="M16" s="1606">
        <f>'7-11л. РАСКЛАДКА'!V522</f>
        <v>6.92</v>
      </c>
      <c r="N16" s="1607">
        <f>D16+E16+F16+G16+H16+I16+J16+K16+L16+M16</f>
        <v>180.91200000000001</v>
      </c>
      <c r="O16" s="3538">
        <v>7.6857142857139999</v>
      </c>
      <c r="P16" s="1583">
        <v>168</v>
      </c>
      <c r="Q16" s="1542">
        <f>(Q17/100)*10</f>
        <v>28</v>
      </c>
      <c r="S16" s="3512"/>
      <c r="T16" s="3524"/>
      <c r="U16" s="352"/>
      <c r="V16" s="1731"/>
      <c r="W16" s="101"/>
      <c r="X16" s="101"/>
      <c r="Y16" s="101"/>
      <c r="Z16" s="581"/>
      <c r="AA16" s="121"/>
      <c r="AB16" s="101"/>
      <c r="AC16" s="582"/>
      <c r="AD16" s="101"/>
      <c r="AE16" s="588"/>
      <c r="AF16" s="379"/>
      <c r="AG16" s="101"/>
      <c r="AH16" s="101"/>
      <c r="AI16" s="101"/>
    </row>
    <row r="17" spans="1:35" ht="11.25" customHeight="1">
      <c r="A17" s="1395"/>
      <c r="B17" s="1558" t="s">
        <v>431</v>
      </c>
      <c r="C17" s="1559">
        <v>168</v>
      </c>
      <c r="D17" s="1414">
        <f>D15+D16</f>
        <v>210.846</v>
      </c>
      <c r="E17" s="1407">
        <f t="shared" ref="E17:M17" si="1">E15+E16</f>
        <v>269.48</v>
      </c>
      <c r="F17" s="1414">
        <f t="shared" si="1"/>
        <v>140</v>
      </c>
      <c r="G17" s="1407">
        <f t="shared" si="1"/>
        <v>175.70600000000002</v>
      </c>
      <c r="H17" s="1414">
        <f>H15+H16</f>
        <v>165.15600000000001</v>
      </c>
      <c r="I17" s="1407">
        <f t="shared" si="1"/>
        <v>182.1</v>
      </c>
      <c r="J17" s="1545">
        <f t="shared" si="1"/>
        <v>263.98400000000004</v>
      </c>
      <c r="K17" s="1407">
        <f t="shared" si="1"/>
        <v>128.13</v>
      </c>
      <c r="L17" s="1414">
        <f>L15+L16</f>
        <v>246.22</v>
      </c>
      <c r="M17" s="805">
        <f t="shared" si="1"/>
        <v>238.53200000000001</v>
      </c>
      <c r="N17" s="1560">
        <f>D17+E17+F17+G17+H17+I17+J17+K17+L17+M17</f>
        <v>2020.154</v>
      </c>
      <c r="O17" s="3464">
        <v>20.247261904761999</v>
      </c>
      <c r="P17" s="1585">
        <v>1680</v>
      </c>
      <c r="Q17" s="1445">
        <v>280</v>
      </c>
      <c r="S17" s="3512"/>
      <c r="T17" s="3525"/>
      <c r="U17" s="352"/>
      <c r="V17" s="101"/>
      <c r="W17" s="101"/>
      <c r="X17" s="101"/>
      <c r="Y17" s="101"/>
      <c r="Z17" s="581"/>
      <c r="AA17" s="121"/>
      <c r="AB17" s="101"/>
      <c r="AC17" s="582"/>
      <c r="AD17" s="101"/>
      <c r="AE17" s="588"/>
      <c r="AF17" s="379"/>
      <c r="AG17" s="101"/>
      <c r="AH17" s="101"/>
      <c r="AI17" s="101"/>
    </row>
    <row r="18" spans="1:35" ht="12.75" customHeight="1">
      <c r="A18" s="1395">
        <v>8</v>
      </c>
      <c r="B18" s="1562" t="s">
        <v>180</v>
      </c>
      <c r="C18" s="1455">
        <v>111</v>
      </c>
      <c r="D18" s="572">
        <f>'7-11л. РАСКЛАДКА'!V21</f>
        <v>112.5</v>
      </c>
      <c r="E18" s="1407">
        <f>'7-11л. РАСКЛАДКА'!V79</f>
        <v>105</v>
      </c>
      <c r="F18" s="1407">
        <f>'7-11л. РАСКЛАДКА'!V138</f>
        <v>140</v>
      </c>
      <c r="G18" s="1407">
        <f>'7-11л. РАСКЛАДКА'!V194</f>
        <v>105</v>
      </c>
      <c r="H18" s="1407">
        <f>'7-11л. РАСКЛАДКА'!V251</f>
        <v>127.5</v>
      </c>
      <c r="I18" s="1407">
        <f>'7-11л. РАСКЛАДКА'!V307</f>
        <v>105</v>
      </c>
      <c r="J18" s="1407">
        <f>'7-11л. РАСКЛАДКА'!V363</f>
        <v>105</v>
      </c>
      <c r="K18" s="1407">
        <f>'7-11л. РАСКЛАДКА'!V416</f>
        <v>105</v>
      </c>
      <c r="L18" s="1407">
        <f>'7-11л. РАСКЛАДКА'!V470</f>
        <v>105</v>
      </c>
      <c r="M18" s="805">
        <f>'7-11л. РАСКЛАДКА'!V523</f>
        <v>100</v>
      </c>
      <c r="N18" s="1412">
        <f t="shared" si="0"/>
        <v>1110</v>
      </c>
      <c r="O18" s="3465">
        <v>0</v>
      </c>
      <c r="P18" s="1561">
        <v>1110</v>
      </c>
      <c r="Q18" s="2251">
        <v>185</v>
      </c>
      <c r="S18" s="3512"/>
      <c r="T18" s="19"/>
      <c r="U18" s="352"/>
      <c r="V18" s="101"/>
      <c r="W18" s="101"/>
      <c r="X18" s="101"/>
      <c r="Y18" s="101"/>
      <c r="Z18" s="581"/>
      <c r="AA18" s="121"/>
      <c r="AB18" s="101"/>
      <c r="AC18" s="582"/>
      <c r="AD18" s="101"/>
      <c r="AE18" s="588"/>
      <c r="AG18" s="101"/>
      <c r="AH18" s="101"/>
      <c r="AI18" s="101"/>
    </row>
    <row r="19" spans="1:35" ht="12.75" customHeight="1">
      <c r="A19" s="434">
        <v>9</v>
      </c>
      <c r="B19" s="228" t="s">
        <v>92</v>
      </c>
      <c r="C19" s="1449">
        <v>9</v>
      </c>
      <c r="D19" s="572">
        <f>'7-11л. РАСКЛАДКА'!V22</f>
        <v>0</v>
      </c>
      <c r="E19" s="72">
        <f>'7-11л. РАСКЛАДКА'!V80</f>
        <v>0</v>
      </c>
      <c r="F19" s="72">
        <f>'7-11л. РАСКЛАДКА'!V139</f>
        <v>30</v>
      </c>
      <c r="G19" s="72">
        <f>'7-11л. РАСКЛАДКА'!V195</f>
        <v>0</v>
      </c>
      <c r="H19" s="72">
        <f>'7-11л. РАСКЛАДКА'!V252</f>
        <v>15</v>
      </c>
      <c r="I19" s="72">
        <f>'7-11л. РАСКЛАДКА'!V308</f>
        <v>0</v>
      </c>
      <c r="J19" s="72">
        <f>'7-11л. РАСКЛАДКА'!V364</f>
        <v>7.5</v>
      </c>
      <c r="K19" s="72">
        <f>'7-11л. РАСКЛАДКА'!V417</f>
        <v>0</v>
      </c>
      <c r="L19" s="72">
        <f>'7-11л. РАСКЛАДКА'!V471</f>
        <v>25</v>
      </c>
      <c r="M19" s="805">
        <f>'7-11л. РАСКЛАДКА'!V524</f>
        <v>12.5</v>
      </c>
      <c r="N19" s="807">
        <f t="shared" si="0"/>
        <v>90</v>
      </c>
      <c r="O19" s="3465">
        <v>0</v>
      </c>
      <c r="P19" s="1561">
        <v>90</v>
      </c>
      <c r="Q19" s="2249">
        <v>15</v>
      </c>
      <c r="S19" s="3512"/>
      <c r="T19" s="19"/>
      <c r="U19" s="352"/>
      <c r="V19" s="101"/>
      <c r="W19" s="101"/>
      <c r="X19" s="101"/>
      <c r="Y19" s="101"/>
      <c r="Z19" s="581"/>
      <c r="AA19" s="121"/>
      <c r="AB19" s="101"/>
      <c r="AC19" s="582"/>
      <c r="AD19" s="101"/>
      <c r="AE19" s="583"/>
      <c r="AG19" s="101"/>
      <c r="AH19" s="101"/>
      <c r="AI19" s="101"/>
    </row>
    <row r="20" spans="1:35">
      <c r="A20" s="434">
        <v>10</v>
      </c>
      <c r="B20" s="1131" t="s">
        <v>353</v>
      </c>
      <c r="C20" s="1449">
        <v>120</v>
      </c>
      <c r="D20" s="572">
        <f>'7-11л. РАСКЛАДКА'!V23</f>
        <v>0</v>
      </c>
      <c r="E20" s="72">
        <f>'7-11л. РАСКЛАДКА'!V81</f>
        <v>200</v>
      </c>
      <c r="F20" s="72">
        <f>'7-11л. РАСКЛАДКА'!V140</f>
        <v>0</v>
      </c>
      <c r="G20" s="72">
        <f>'7-11л. РАСКЛАДКА'!V196</f>
        <v>200</v>
      </c>
      <c r="H20" s="72">
        <f>'7-11л. РАСКЛАДКА'!V253</f>
        <v>200</v>
      </c>
      <c r="I20" s="72">
        <f>'7-11л. РАСКЛАДКА'!V309</f>
        <v>200</v>
      </c>
      <c r="J20" s="72">
        <f>'7-11л. РАСКЛАДКА'!V365</f>
        <v>100</v>
      </c>
      <c r="K20" s="72">
        <f>'7-11л. РАСКЛАДКА'!V418</f>
        <v>200</v>
      </c>
      <c r="L20" s="72">
        <f>'7-11л. РАСКЛАДКА'!V472</f>
        <v>0</v>
      </c>
      <c r="M20" s="805">
        <f>'7-11л. РАСКЛАДКА'!V525</f>
        <v>100</v>
      </c>
      <c r="N20" s="807">
        <f t="shared" si="0"/>
        <v>1200</v>
      </c>
      <c r="O20" s="3465">
        <v>0</v>
      </c>
      <c r="P20" s="1561">
        <v>1200</v>
      </c>
      <c r="Q20" s="2249">
        <v>200</v>
      </c>
      <c r="S20" s="3512"/>
      <c r="T20" s="3525"/>
      <c r="U20" s="352"/>
      <c r="V20" s="101"/>
      <c r="W20" s="101"/>
      <c r="X20" s="101"/>
      <c r="Y20" s="101"/>
      <c r="Z20" s="581"/>
      <c r="AA20" s="121"/>
      <c r="AB20" s="101"/>
      <c r="AC20" s="582"/>
      <c r="AD20" s="101"/>
      <c r="AE20" s="583"/>
      <c r="AG20" s="101"/>
      <c r="AH20" s="101"/>
      <c r="AI20" s="101"/>
    </row>
    <row r="21" spans="1:35" ht="12" customHeight="1">
      <c r="A21" s="434">
        <v>11</v>
      </c>
      <c r="B21" s="228" t="s">
        <v>98</v>
      </c>
      <c r="C21" s="1449">
        <v>42</v>
      </c>
      <c r="D21" s="572">
        <f>'7-11л. РАСКЛАДКА'!V24</f>
        <v>0</v>
      </c>
      <c r="E21" s="72">
        <f>'7-11л. РАСКЛАДКА'!V82</f>
        <v>129.80000000000001</v>
      </c>
      <c r="F21" s="72">
        <f>'7-11л. РАСКЛАДКА'!V141</f>
        <v>0</v>
      </c>
      <c r="G21" s="72">
        <f>'7-11л. РАСКЛАДКА'!V197</f>
        <v>64.7</v>
      </c>
      <c r="H21" s="72">
        <f>'7-11л. РАСКЛАДКА'!V254</f>
        <v>34.200000000000003</v>
      </c>
      <c r="I21" s="72">
        <f>'7-11л. РАСКЛАДКА'!V310</f>
        <v>0</v>
      </c>
      <c r="J21" s="72">
        <f>'7-11л. РАСКЛАДКА'!V366</f>
        <v>0</v>
      </c>
      <c r="K21" s="72">
        <f>'7-11л. РАСКЛАДКА'!V419</f>
        <v>51.3</v>
      </c>
      <c r="L21" s="72">
        <f>'7-11л. РАСКЛАДКА'!V473</f>
        <v>68</v>
      </c>
      <c r="M21" s="805">
        <f>'7-11л. РАСКЛАДКА'!V526</f>
        <v>72</v>
      </c>
      <c r="N21" s="807">
        <f t="shared" si="0"/>
        <v>420</v>
      </c>
      <c r="O21" s="3465">
        <v>0</v>
      </c>
      <c r="P21" s="1561">
        <v>420</v>
      </c>
      <c r="Q21" s="2249">
        <v>70</v>
      </c>
      <c r="S21" s="3512"/>
      <c r="T21" s="19"/>
      <c r="U21" s="352"/>
      <c r="V21" s="101"/>
      <c r="W21" s="101"/>
      <c r="X21" s="101"/>
      <c r="Y21" s="101"/>
      <c r="Z21" s="581"/>
      <c r="AA21" s="121"/>
      <c r="AB21" s="101"/>
      <c r="AC21" s="582"/>
      <c r="AD21" s="101"/>
      <c r="AE21" s="583"/>
      <c r="AG21" s="101"/>
      <c r="AH21" s="101"/>
      <c r="AI21" s="101"/>
    </row>
    <row r="22" spans="1:35" ht="12.75" customHeight="1">
      <c r="A22" s="434">
        <v>12</v>
      </c>
      <c r="B22" s="228" t="s">
        <v>99</v>
      </c>
      <c r="C22" s="1449">
        <v>21</v>
      </c>
      <c r="D22" s="572">
        <f>'7-11л. РАСКЛАДКА'!V25</f>
        <v>87.5</v>
      </c>
      <c r="E22" s="72">
        <f>'7-11л. РАСКЛАДКА'!V83</f>
        <v>0</v>
      </c>
      <c r="F22" s="72">
        <f>'7-11л. РАСКЛАДКА'!V142</f>
        <v>0</v>
      </c>
      <c r="G22" s="72">
        <f>'7-11л. РАСКЛАДКА'!V198</f>
        <v>5.5</v>
      </c>
      <c r="H22" s="72">
        <f>'7-11л. РАСКЛАДКА'!V255</f>
        <v>0</v>
      </c>
      <c r="I22" s="72">
        <f>'7-11л. РАСКЛАДКА'!V311</f>
        <v>72</v>
      </c>
      <c r="J22" s="72">
        <f>'7-11л. РАСКЛАДКА'!V367</f>
        <v>0</v>
      </c>
      <c r="K22" s="72">
        <f>'7-11л. РАСКЛАДКА'!V420</f>
        <v>0</v>
      </c>
      <c r="L22" s="72">
        <f>'7-11л. РАСКЛАДКА'!V474</f>
        <v>45</v>
      </c>
      <c r="M22" s="805">
        <f>'7-11л. РАСКЛАДКА'!V527</f>
        <v>0</v>
      </c>
      <c r="N22" s="807">
        <f t="shared" si="0"/>
        <v>210</v>
      </c>
      <c r="O22" s="3465">
        <v>0</v>
      </c>
      <c r="P22" s="1561">
        <v>210</v>
      </c>
      <c r="Q22" s="2249">
        <v>35</v>
      </c>
      <c r="S22" s="3512"/>
      <c r="T22" s="19"/>
      <c r="U22" s="352"/>
      <c r="V22" s="101"/>
      <c r="W22" s="101"/>
      <c r="X22" s="101"/>
      <c r="Y22" s="101"/>
      <c r="Z22" s="581"/>
      <c r="AA22" s="121"/>
      <c r="AB22" s="101"/>
      <c r="AC22" s="582"/>
      <c r="AD22" s="101"/>
      <c r="AE22" s="583"/>
      <c r="AG22" s="101"/>
      <c r="AH22" s="101"/>
      <c r="AI22" s="101"/>
    </row>
    <row r="23" spans="1:35" ht="12.75" customHeight="1">
      <c r="A23" s="434">
        <v>13</v>
      </c>
      <c r="B23" s="228" t="s">
        <v>44</v>
      </c>
      <c r="C23" s="1449">
        <v>34.799999999999997</v>
      </c>
      <c r="D23" s="572">
        <f>'7-11л. РАСКЛАДКА'!V26</f>
        <v>0</v>
      </c>
      <c r="E23" s="72">
        <f>'7-11л. РАСКЛАДКА'!V84</f>
        <v>0</v>
      </c>
      <c r="F23" s="72">
        <f>'7-11л. РАСКЛАДКА'!V143</f>
        <v>124</v>
      </c>
      <c r="G23" s="72">
        <f>'7-11л. РАСКЛАДКА'!V199</f>
        <v>0</v>
      </c>
      <c r="H23" s="72">
        <f>'7-11л. РАСКЛАДКА'!V256</f>
        <v>65.319999999999993</v>
      </c>
      <c r="I23" s="72">
        <f>'7-11л. РАСКЛАДКА'!V312</f>
        <v>0</v>
      </c>
      <c r="J23" s="72">
        <f>'7-11л. РАСКЛАДКА'!V368</f>
        <v>79.680000000000007</v>
      </c>
      <c r="K23" s="72">
        <f>'7-11л. РАСКЛАДКА'!V421</f>
        <v>0</v>
      </c>
      <c r="L23" s="72">
        <f>'7-11л. РАСКЛАДКА'!V475</f>
        <v>0</v>
      </c>
      <c r="M23" s="805">
        <f>'7-11л. РАСКЛАДКА'!V528</f>
        <v>79</v>
      </c>
      <c r="N23" s="807">
        <f t="shared" si="0"/>
        <v>348</v>
      </c>
      <c r="O23" s="3465">
        <v>0</v>
      </c>
      <c r="P23" s="1561">
        <v>348</v>
      </c>
      <c r="Q23" s="2249">
        <v>58</v>
      </c>
      <c r="S23" s="3512"/>
      <c r="T23" s="19"/>
      <c r="U23" s="352"/>
      <c r="V23" s="101"/>
      <c r="W23" s="101"/>
      <c r="X23" s="101"/>
      <c r="Y23" s="101"/>
      <c r="Z23" s="581"/>
      <c r="AA23" s="121"/>
      <c r="AB23" s="101"/>
      <c r="AC23" s="582"/>
      <c r="AD23" s="101"/>
      <c r="AE23" s="583"/>
      <c r="AG23" s="101"/>
      <c r="AH23" s="101"/>
      <c r="AI23" s="101"/>
    </row>
    <row r="24" spans="1:35" ht="13.5" customHeight="1">
      <c r="A24" s="434">
        <v>14</v>
      </c>
      <c r="B24" s="228" t="s">
        <v>100</v>
      </c>
      <c r="C24" s="1449">
        <v>18</v>
      </c>
      <c r="D24" s="572">
        <f>'7-11л. РАСКЛАДКА'!V27</f>
        <v>0</v>
      </c>
      <c r="E24" s="72">
        <f>'7-11л. РАСКЛАДКА'!V85</f>
        <v>0</v>
      </c>
      <c r="F24" s="72">
        <f>'7-11л. РАСКЛАДКА'!V144</f>
        <v>0</v>
      </c>
      <c r="G24" s="72">
        <f>'7-11л. РАСКЛАДКА'!V200</f>
        <v>75</v>
      </c>
      <c r="H24" s="72">
        <f>'7-11л. РАСКЛАДКА'!V257</f>
        <v>0</v>
      </c>
      <c r="I24" s="72">
        <f>'7-11л. РАСКЛАДКА'!V313</f>
        <v>0</v>
      </c>
      <c r="J24" s="72">
        <f>'7-11л. РАСКЛАДКА'!V369</f>
        <v>90</v>
      </c>
      <c r="K24" s="72">
        <f>'7-11л. РАСКЛАДКА'!V422</f>
        <v>0</v>
      </c>
      <c r="L24" s="72">
        <f>'7-11л. РАСКЛАДКА'!V476</f>
        <v>15</v>
      </c>
      <c r="M24" s="805">
        <f>'7-11л. РАСКЛАДКА'!V529</f>
        <v>0</v>
      </c>
      <c r="N24" s="807">
        <f t="shared" si="0"/>
        <v>180</v>
      </c>
      <c r="O24" s="3465">
        <v>0</v>
      </c>
      <c r="P24" s="1561">
        <v>180</v>
      </c>
      <c r="Q24" s="2249">
        <v>30</v>
      </c>
      <c r="S24" s="3512"/>
      <c r="T24" s="19"/>
      <c r="U24" s="352"/>
      <c r="V24" s="101"/>
      <c r="W24" s="101"/>
      <c r="X24" s="101"/>
      <c r="Y24" s="101"/>
      <c r="Z24" s="581"/>
      <c r="AA24" s="121"/>
      <c r="AB24" s="101"/>
      <c r="AC24" s="582"/>
      <c r="AD24" s="101"/>
      <c r="AE24" s="583"/>
      <c r="AG24" s="101"/>
      <c r="AH24" s="101"/>
      <c r="AI24" s="101"/>
    </row>
    <row r="25" spans="1:35" ht="12" customHeight="1">
      <c r="A25" s="434">
        <v>15</v>
      </c>
      <c r="B25" s="228" t="s">
        <v>181</v>
      </c>
      <c r="C25" s="1449">
        <v>180</v>
      </c>
      <c r="D25" s="572">
        <f>'7-11л. РАСКЛАДКА'!V28</f>
        <v>273.10000000000002</v>
      </c>
      <c r="E25" s="72">
        <f>'7-11л. РАСКЛАДКА'!V86</f>
        <v>111.5</v>
      </c>
      <c r="F25" s="72">
        <f>'7-11л. РАСКЛАДКА'!V145</f>
        <v>38</v>
      </c>
      <c r="G25" s="72">
        <f>'7-11л. РАСКЛАДКА'!V201</f>
        <v>148</v>
      </c>
      <c r="H25" s="72">
        <f>'7-11л. РАСКЛАДКА'!V258</f>
        <v>212.9</v>
      </c>
      <c r="I25" s="72">
        <f>'7-11л. РАСКЛАДКА'!V314</f>
        <v>271.89999999999998</v>
      </c>
      <c r="J25" s="72">
        <f>'7-11л. РАСКЛАДКА'!V370</f>
        <v>227</v>
      </c>
      <c r="K25" s="72">
        <f>'7-11л. РАСКЛАДКА'!V423</f>
        <v>169.60000000000002</v>
      </c>
      <c r="L25" s="72">
        <f>'7-11л. РАСКЛАДКА'!V477</f>
        <v>130</v>
      </c>
      <c r="M25" s="805">
        <f>'7-11л. РАСКЛАДКА'!V530</f>
        <v>218</v>
      </c>
      <c r="N25" s="807">
        <f t="shared" si="0"/>
        <v>1800</v>
      </c>
      <c r="O25" s="3465">
        <v>0</v>
      </c>
      <c r="P25" s="1561">
        <v>1800</v>
      </c>
      <c r="Q25" s="2249">
        <v>300</v>
      </c>
      <c r="S25" s="3512"/>
      <c r="T25" s="19"/>
      <c r="U25" s="352"/>
      <c r="V25" s="101"/>
      <c r="W25" s="101"/>
      <c r="X25" s="101"/>
      <c r="Y25" s="101"/>
      <c r="Z25" s="581"/>
      <c r="AA25" s="121"/>
      <c r="AB25" s="101"/>
      <c r="AC25" s="582"/>
      <c r="AD25" s="101"/>
      <c r="AE25" s="586"/>
      <c r="AG25" s="101"/>
      <c r="AH25" s="101"/>
      <c r="AI25" s="101"/>
    </row>
    <row r="26" spans="1:35" ht="14.25" customHeight="1">
      <c r="A26" s="434">
        <v>16</v>
      </c>
      <c r="B26" s="228" t="s">
        <v>182</v>
      </c>
      <c r="C26" s="1449">
        <v>90</v>
      </c>
      <c r="D26" s="572">
        <f>'7-11л. РАСКЛАДКА'!V29</f>
        <v>0</v>
      </c>
      <c r="E26" s="72">
        <f>'7-11л. РАСКЛАДКА'!V87</f>
        <v>0</v>
      </c>
      <c r="F26" s="72">
        <f>'7-11л. РАСКЛАДКА'!V146</f>
        <v>0</v>
      </c>
      <c r="G26" s="72">
        <f>'7-11л. РАСКЛАДКА'!V202</f>
        <v>0</v>
      </c>
      <c r="H26" s="72">
        <f>'7-11л. РАСКЛАДКА'!V259</f>
        <v>0</v>
      </c>
      <c r="I26" s="72">
        <f>'7-11л. РАСКЛАДКА'!V315</f>
        <v>0</v>
      </c>
      <c r="J26" s="72">
        <f>'7-11л. РАСКЛАДКА'!V371</f>
        <v>0</v>
      </c>
      <c r="K26" s="72">
        <f>'7-11л. РАСКЛАДКА'!V424</f>
        <v>0</v>
      </c>
      <c r="L26" s="72">
        <f>'7-11л. РАСКЛАДКА'!V478</f>
        <v>0</v>
      </c>
      <c r="M26" s="805">
        <f>'7-11л. РАСКЛАДКА'!V531</f>
        <v>0</v>
      </c>
      <c r="N26" s="807">
        <f t="shared" si="0"/>
        <v>0</v>
      </c>
      <c r="O26" s="3540">
        <v>-100</v>
      </c>
      <c r="P26" s="1561">
        <v>900</v>
      </c>
      <c r="Q26" s="2249">
        <v>150</v>
      </c>
      <c r="S26" s="3542"/>
      <c r="T26" s="19"/>
      <c r="U26" s="352"/>
      <c r="V26" s="101"/>
      <c r="W26" s="101"/>
      <c r="X26" s="101"/>
      <c r="Y26" s="101"/>
      <c r="Z26" s="581"/>
      <c r="AA26" s="121"/>
      <c r="AB26" s="101"/>
      <c r="AC26" s="582"/>
      <c r="AD26" s="101"/>
      <c r="AE26" s="592"/>
      <c r="AG26" s="101"/>
      <c r="AH26" s="101"/>
      <c r="AI26" s="101"/>
    </row>
    <row r="27" spans="1:35" ht="12" customHeight="1">
      <c r="A27" s="434">
        <v>17</v>
      </c>
      <c r="B27" s="228" t="s">
        <v>183</v>
      </c>
      <c r="C27" s="1449">
        <v>30</v>
      </c>
      <c r="D27" s="572">
        <f>'7-11л. РАСКЛАДКА'!V30</f>
        <v>0</v>
      </c>
      <c r="E27" s="72">
        <f>'7-11л. РАСКЛАДКА'!V88</f>
        <v>0</v>
      </c>
      <c r="F27" s="72">
        <f>'7-11л. РАСКЛАДКА'!V147</f>
        <v>125</v>
      </c>
      <c r="G27" s="72">
        <f>'7-11л. РАСКЛАДКА'!V203</f>
        <v>0</v>
      </c>
      <c r="H27" s="72">
        <f>'7-11л. РАСКЛАДКА'!V260</f>
        <v>175</v>
      </c>
      <c r="I27" s="72">
        <f>'7-11л. РАСКЛАДКА'!V316</f>
        <v>0</v>
      </c>
      <c r="J27" s="72">
        <f>'7-11л. РАСКЛАДКА'!V372</f>
        <v>0</v>
      </c>
      <c r="K27" s="72">
        <f>'7-11л. РАСКЛАДКА'!V425</f>
        <v>0</v>
      </c>
      <c r="L27" s="72">
        <f>'7-11л. РАСКЛАДКА'!V479</f>
        <v>0</v>
      </c>
      <c r="M27" s="805">
        <f>'7-11л. РАСКЛАДКА'!V532</f>
        <v>0</v>
      </c>
      <c r="N27" s="807">
        <f t="shared" si="0"/>
        <v>300</v>
      </c>
      <c r="O27" s="3467">
        <v>0</v>
      </c>
      <c r="P27" s="1561">
        <v>300</v>
      </c>
      <c r="Q27" s="2249">
        <v>50</v>
      </c>
      <c r="S27" s="3512"/>
      <c r="T27" s="19"/>
      <c r="U27" s="352"/>
      <c r="V27" s="101"/>
      <c r="W27" s="101"/>
      <c r="X27" s="101"/>
      <c r="Y27" s="101"/>
      <c r="Z27" s="581"/>
      <c r="AA27" s="121"/>
      <c r="AB27" s="101"/>
      <c r="AC27" s="582"/>
      <c r="AD27" s="101"/>
      <c r="AE27" s="583"/>
      <c r="AG27" s="101"/>
      <c r="AH27" s="101"/>
      <c r="AI27" s="101"/>
    </row>
    <row r="28" spans="1:35" ht="12" customHeight="1">
      <c r="A28" s="434">
        <v>18</v>
      </c>
      <c r="B28" s="228" t="s">
        <v>45</v>
      </c>
      <c r="C28" s="1449">
        <v>6</v>
      </c>
      <c r="D28" s="572">
        <f>'7-11л. РАСКЛАДКА'!V31</f>
        <v>31.88</v>
      </c>
      <c r="E28" s="72">
        <f>'7-11л. РАСКЛАДКА'!V89</f>
        <v>5</v>
      </c>
      <c r="F28" s="72">
        <f>'7-11л. РАСКЛАДКА'!V148</f>
        <v>0</v>
      </c>
      <c r="G28" s="72">
        <f>'7-11л. РАСКЛАДКА'!V204</f>
        <v>0</v>
      </c>
      <c r="H28" s="72">
        <f>'7-11л. РАСКЛАДКА'!V261</f>
        <v>0</v>
      </c>
      <c r="I28" s="72">
        <f>'7-11л. РАСКЛАДКА'!V317</f>
        <v>0</v>
      </c>
      <c r="J28" s="72">
        <f>'7-11л. РАСКЛАДКА'!V373</f>
        <v>0</v>
      </c>
      <c r="K28" s="72">
        <f>'7-11л. РАСКЛАДКА'!V426</f>
        <v>23.12</v>
      </c>
      <c r="L28" s="72">
        <f>'7-11л. РАСКЛАДКА'!V480</f>
        <v>0</v>
      </c>
      <c r="M28" s="805">
        <f>'7-11л. РАСКЛАДКА'!V533</f>
        <v>0</v>
      </c>
      <c r="N28" s="807">
        <f t="shared" si="0"/>
        <v>60</v>
      </c>
      <c r="O28" s="3467">
        <v>0</v>
      </c>
      <c r="P28" s="1561">
        <v>60</v>
      </c>
      <c r="Q28" s="2249">
        <v>10</v>
      </c>
      <c r="S28" s="3512"/>
      <c r="T28" s="19"/>
      <c r="U28" s="352"/>
      <c r="V28" s="101"/>
      <c r="W28" s="101"/>
      <c r="X28" s="101"/>
      <c r="Y28" s="101"/>
      <c r="Z28" s="581"/>
      <c r="AA28" s="121"/>
      <c r="AB28" s="101"/>
      <c r="AC28" s="582"/>
      <c r="AD28" s="101"/>
      <c r="AE28" s="583"/>
      <c r="AG28" s="101"/>
      <c r="AH28" s="101"/>
      <c r="AI28" s="101"/>
    </row>
    <row r="29" spans="1:35" ht="12.75" customHeight="1">
      <c r="A29" s="434">
        <v>19</v>
      </c>
      <c r="B29" s="228" t="s">
        <v>184</v>
      </c>
      <c r="C29" s="1449">
        <v>6</v>
      </c>
      <c r="D29" s="572">
        <f>'7-11л. РАСКЛАДКА'!V32</f>
        <v>5</v>
      </c>
      <c r="E29" s="72">
        <f>'7-11л. РАСКЛАДКА'!V90</f>
        <v>0</v>
      </c>
      <c r="F29" s="72">
        <f>'7-11л. РАСКЛАДКА'!V149</f>
        <v>8.75</v>
      </c>
      <c r="G29" s="72">
        <f>'7-11л. РАСКЛАДКА'!V205</f>
        <v>26.25</v>
      </c>
      <c r="H29" s="72">
        <f>'7-11л. РАСКЛАДКА'!V262</f>
        <v>0</v>
      </c>
      <c r="I29" s="72">
        <f>'7-11л. РАСКЛАДКА'!V318</f>
        <v>0</v>
      </c>
      <c r="J29" s="72">
        <f>'7-11л. РАСКЛАДКА'!V374</f>
        <v>5</v>
      </c>
      <c r="K29" s="72">
        <f>'7-11л. РАСКЛАДКА'!V427</f>
        <v>10</v>
      </c>
      <c r="L29" s="72">
        <f>'7-11л. РАСКЛАДКА'!V481</f>
        <v>0</v>
      </c>
      <c r="M29" s="805">
        <f>'7-11л. РАСКЛАДКА'!V534</f>
        <v>5</v>
      </c>
      <c r="N29" s="807">
        <f t="shared" si="0"/>
        <v>60</v>
      </c>
      <c r="O29" s="3467">
        <v>0</v>
      </c>
      <c r="P29" s="1561">
        <v>60</v>
      </c>
      <c r="Q29" s="2249">
        <v>10</v>
      </c>
      <c r="S29" s="3512"/>
      <c r="T29" s="19"/>
      <c r="U29" s="352"/>
      <c r="V29" s="101"/>
      <c r="W29" s="101"/>
      <c r="X29" s="101"/>
      <c r="Y29" s="101"/>
      <c r="Z29" s="581"/>
      <c r="AA29" s="121"/>
      <c r="AB29" s="101"/>
      <c r="AC29" s="582"/>
      <c r="AD29" s="101"/>
      <c r="AE29" s="588"/>
      <c r="AG29" s="101"/>
      <c r="AH29" s="101"/>
      <c r="AI29" s="101"/>
    </row>
    <row r="30" spans="1:35" ht="11.25" customHeight="1">
      <c r="A30" s="434">
        <v>20</v>
      </c>
      <c r="B30" s="228" t="s">
        <v>46</v>
      </c>
      <c r="C30" s="1449">
        <v>18</v>
      </c>
      <c r="D30" s="572">
        <f>'7-11л. РАСКЛАДКА'!V33</f>
        <v>10.870000000000001</v>
      </c>
      <c r="E30" s="72">
        <f>'7-11л. РАСКЛАДКА'!V91</f>
        <v>6.37</v>
      </c>
      <c r="F30" s="72">
        <f>'7-11л. РАСКЛАДКА'!V150</f>
        <v>12.64</v>
      </c>
      <c r="G30" s="72">
        <f>'7-11л. РАСКЛАДКА'!V206</f>
        <v>18.23</v>
      </c>
      <c r="H30" s="72">
        <f>'7-11л. РАСКЛАДКА'!V263</f>
        <v>13.709999999999999</v>
      </c>
      <c r="I30" s="72">
        <f>'7-11л. РАСКЛАДКА'!V319</f>
        <v>23.400000000000002</v>
      </c>
      <c r="J30" s="72">
        <f>'7-11л. РАСКЛАДКА'!V375</f>
        <v>23.360000000000003</v>
      </c>
      <c r="K30" s="72">
        <f>'7-11л. РАСКЛАДКА'!V428</f>
        <v>37.22</v>
      </c>
      <c r="L30" s="72">
        <f>'7-11л. РАСКЛАДКА'!V482</f>
        <v>20.13</v>
      </c>
      <c r="M30" s="805">
        <f>'7-11л. РАСКЛАДКА'!V535</f>
        <v>14.07</v>
      </c>
      <c r="N30" s="807">
        <f t="shared" si="0"/>
        <v>180</v>
      </c>
      <c r="O30" s="3467">
        <v>0</v>
      </c>
      <c r="P30" s="1561">
        <v>180</v>
      </c>
      <c r="Q30" s="2249">
        <v>30</v>
      </c>
      <c r="S30" s="3512"/>
      <c r="T30" s="19"/>
      <c r="U30" s="352"/>
      <c r="V30" s="101"/>
      <c r="W30" s="101"/>
      <c r="X30" s="101"/>
      <c r="Y30" s="101"/>
      <c r="Z30" s="581"/>
      <c r="AA30" s="121"/>
      <c r="AB30" s="101"/>
      <c r="AC30" s="582"/>
      <c r="AD30" s="101"/>
      <c r="AE30" s="583"/>
      <c r="AG30" s="101"/>
      <c r="AH30" s="101"/>
      <c r="AI30" s="101"/>
    </row>
    <row r="31" spans="1:35" ht="12" customHeight="1">
      <c r="A31" s="434">
        <v>21</v>
      </c>
      <c r="B31" s="228" t="s">
        <v>47</v>
      </c>
      <c r="C31" s="1449">
        <v>9</v>
      </c>
      <c r="D31" s="572">
        <f>'7-11л. РАСКЛАДКА'!V34</f>
        <v>11</v>
      </c>
      <c r="E31" s="72">
        <f>'7-11л. РАСКЛАДКА'!V92</f>
        <v>20.3</v>
      </c>
      <c r="F31" s="72">
        <f>'7-11л. РАСКЛАДКА'!V151</f>
        <v>5.4</v>
      </c>
      <c r="G31" s="72">
        <f>'7-11л. РАСКЛАДКА'!V207</f>
        <v>10.6</v>
      </c>
      <c r="H31" s="72">
        <f>'7-11л. РАСКЛАДКА'!V264</f>
        <v>7.57</v>
      </c>
      <c r="I31" s="72">
        <f>'7-11л. РАСКЛАДКА'!V320</f>
        <v>6.6</v>
      </c>
      <c r="J31" s="72">
        <f>'7-11л. РАСКЛАДКА'!V376</f>
        <v>11.68</v>
      </c>
      <c r="K31" s="72">
        <f>'7-11л. РАСКЛАДКА'!V429</f>
        <v>2.5499999999999998</v>
      </c>
      <c r="L31" s="72">
        <f>'7-11л. РАСКЛАДКА'!V483</f>
        <v>4</v>
      </c>
      <c r="M31" s="805">
        <f>'7-11л. РАСКЛАДКА'!V536</f>
        <v>10.3</v>
      </c>
      <c r="N31" s="807">
        <f t="shared" si="0"/>
        <v>90</v>
      </c>
      <c r="O31" s="3467">
        <v>0</v>
      </c>
      <c r="P31" s="1561">
        <v>90</v>
      </c>
      <c r="Q31" s="2249">
        <v>15</v>
      </c>
      <c r="S31" s="3512"/>
      <c r="T31" s="19"/>
      <c r="U31" s="352"/>
      <c r="V31" s="101"/>
      <c r="W31" s="101"/>
      <c r="X31" s="101"/>
      <c r="Y31" s="101"/>
      <c r="Z31" s="581"/>
      <c r="AA31" s="121"/>
      <c r="AB31" s="101"/>
      <c r="AC31" s="582"/>
      <c r="AD31" s="101"/>
      <c r="AE31" s="583"/>
      <c r="AG31" s="101"/>
      <c r="AH31" s="101"/>
      <c r="AI31" s="101"/>
    </row>
    <row r="32" spans="1:35" ht="12" customHeight="1">
      <c r="A32" s="434">
        <v>22</v>
      </c>
      <c r="B32" s="228" t="s">
        <v>185</v>
      </c>
      <c r="C32" s="1449">
        <v>24</v>
      </c>
      <c r="D32" s="572">
        <f>'7-11л. РАСКЛАДКА'!V35</f>
        <v>117.3</v>
      </c>
      <c r="E32" s="72">
        <f>'7-11л. РАСКЛАДКА'!V93</f>
        <v>0</v>
      </c>
      <c r="F32" s="72">
        <f>'7-11л. РАСКЛАДКА'!V152</f>
        <v>7.5</v>
      </c>
      <c r="G32" s="72">
        <f>'7-11л. РАСКЛАДКА'!V208</f>
        <v>0</v>
      </c>
      <c r="H32" s="72">
        <f>'7-11л. РАСКЛАДКА'!V265</f>
        <v>7.8000000000000007</v>
      </c>
      <c r="I32" s="72">
        <f>'7-11л. РАСКЛАДКА'!V321</f>
        <v>101.5</v>
      </c>
      <c r="J32" s="72">
        <f>'7-11л. РАСКЛАДКА'!V377</f>
        <v>0</v>
      </c>
      <c r="K32" s="72">
        <f>'7-11л. РАСКЛАДКА'!V430</f>
        <v>0.5</v>
      </c>
      <c r="L32" s="72">
        <f>'7-11л. РАСКЛАДКА'!V484</f>
        <v>0</v>
      </c>
      <c r="M32" s="805">
        <f>'7-11л. РАСКЛАДКА'!V537</f>
        <v>5.4</v>
      </c>
      <c r="N32" s="807">
        <f t="shared" si="0"/>
        <v>240</v>
      </c>
      <c r="O32" s="3467">
        <v>0</v>
      </c>
      <c r="P32" s="1561">
        <v>240</v>
      </c>
      <c r="Q32" s="2249">
        <v>40</v>
      </c>
      <c r="S32" s="3512"/>
      <c r="T32" s="19"/>
      <c r="U32" s="352"/>
      <c r="V32" s="101"/>
      <c r="W32" s="101"/>
      <c r="X32" s="101"/>
      <c r="Y32" s="101"/>
      <c r="Z32" s="581"/>
      <c r="AA32" s="121"/>
      <c r="AB32" s="101"/>
      <c r="AC32" s="582"/>
      <c r="AD32" s="101"/>
      <c r="AE32" s="583"/>
      <c r="AG32" s="101"/>
      <c r="AH32" s="101"/>
      <c r="AI32" s="101"/>
    </row>
    <row r="33" spans="1:35" ht="13.5" customHeight="1">
      <c r="A33" s="434">
        <v>23</v>
      </c>
      <c r="B33" s="228" t="s">
        <v>48</v>
      </c>
      <c r="C33" s="1449">
        <v>18</v>
      </c>
      <c r="D33" s="572">
        <f>'7-11л. РАСКЛАДКА'!V36</f>
        <v>21.3</v>
      </c>
      <c r="E33" s="72">
        <f>'7-11л. РАСКЛАДКА'!V94</f>
        <v>9.93</v>
      </c>
      <c r="F33" s="72">
        <f>'7-11л. РАСКЛАДКА'!V153</f>
        <v>26.96</v>
      </c>
      <c r="G33" s="72">
        <f>'7-11л. РАСКЛАДКА'!V209</f>
        <v>7.02</v>
      </c>
      <c r="H33" s="72">
        <f>'7-11л. РАСКЛАДКА'!V266</f>
        <v>32.47</v>
      </c>
      <c r="I33" s="72">
        <f>'7-11л. РАСКЛАДКА'!V322</f>
        <v>10</v>
      </c>
      <c r="J33" s="72">
        <f>'7-11л. РАСКЛАДКА'!V378</f>
        <v>22.77</v>
      </c>
      <c r="K33" s="72">
        <f>'7-11л. РАСКЛАДКА'!V431</f>
        <v>17.09</v>
      </c>
      <c r="L33" s="72">
        <f>'7-11л. РАСКЛАДКА'!V485</f>
        <v>15.23</v>
      </c>
      <c r="M33" s="805">
        <f>'7-11л. РАСКЛАДКА'!V538</f>
        <v>17.23</v>
      </c>
      <c r="N33" s="807">
        <f t="shared" si="0"/>
        <v>179.99999999999997</v>
      </c>
      <c r="O33" s="3467">
        <v>0</v>
      </c>
      <c r="P33" s="1561">
        <v>180</v>
      </c>
      <c r="Q33" s="2249">
        <v>30</v>
      </c>
      <c r="S33" s="3512"/>
      <c r="T33" s="19"/>
      <c r="U33" s="352"/>
      <c r="V33" s="101"/>
      <c r="W33" s="101"/>
      <c r="X33" s="101"/>
      <c r="Y33" s="101"/>
      <c r="Z33" s="581"/>
      <c r="AA33" s="121"/>
      <c r="AB33" s="101"/>
      <c r="AC33" s="582"/>
      <c r="AD33" s="101"/>
      <c r="AE33" s="583"/>
      <c r="AG33" s="101"/>
      <c r="AH33" s="101"/>
      <c r="AI33" s="101"/>
    </row>
    <row r="34" spans="1:35" ht="12.75" customHeight="1">
      <c r="A34" s="434">
        <v>24</v>
      </c>
      <c r="B34" s="228" t="s">
        <v>49</v>
      </c>
      <c r="C34" s="1449">
        <v>6</v>
      </c>
      <c r="D34" s="572">
        <f>'7-11л. РАСКЛАДКА'!V37</f>
        <v>20</v>
      </c>
      <c r="E34" s="72">
        <f>'7-11л. РАСКЛАДКА'!V95</f>
        <v>0</v>
      </c>
      <c r="F34" s="72">
        <f>'7-11л. РАСКЛАДКА'!V154</f>
        <v>25</v>
      </c>
      <c r="G34" s="72">
        <f>'7-11л. РАСКЛАДКА'!V210</f>
        <v>0</v>
      </c>
      <c r="H34" s="72">
        <f>'7-11л. РАСКЛАДКА'!V267</f>
        <v>0</v>
      </c>
      <c r="I34" s="72">
        <f>'7-11л. РАСКЛАДКА'!V323</f>
        <v>0</v>
      </c>
      <c r="J34" s="72">
        <f>'7-11л. РАСКЛАДКА'!V379</f>
        <v>0</v>
      </c>
      <c r="K34" s="72">
        <f>'7-11л. РАСКЛАДКА'!V432</f>
        <v>0</v>
      </c>
      <c r="L34" s="72">
        <f>'7-11л. РАСКЛАДКА'!V486</f>
        <v>15</v>
      </c>
      <c r="M34" s="805">
        <f>'7-11л. РАСКЛАДКА'!V539</f>
        <v>0</v>
      </c>
      <c r="N34" s="807">
        <f t="shared" si="0"/>
        <v>60</v>
      </c>
      <c r="O34" s="3467">
        <v>0</v>
      </c>
      <c r="P34" s="1561">
        <v>60</v>
      </c>
      <c r="Q34" s="2249">
        <v>10</v>
      </c>
      <c r="S34" s="3512"/>
      <c r="T34" s="19"/>
      <c r="U34" s="352"/>
      <c r="V34" s="101"/>
      <c r="W34" s="101"/>
      <c r="X34" s="101"/>
      <c r="Y34" s="101"/>
      <c r="Z34" s="581"/>
      <c r="AA34" s="121"/>
      <c r="AB34" s="101"/>
      <c r="AC34" s="582"/>
      <c r="AD34" s="101"/>
      <c r="AE34" s="596"/>
      <c r="AG34" s="101"/>
      <c r="AH34" s="101"/>
      <c r="AI34" s="101"/>
    </row>
    <row r="35" spans="1:35" ht="12" customHeight="1">
      <c r="A35" s="434">
        <v>25</v>
      </c>
      <c r="B35" s="228" t="s">
        <v>50</v>
      </c>
      <c r="C35" s="1449">
        <v>0.6</v>
      </c>
      <c r="D35" s="572">
        <f>'7-11л. РАСКЛАДКА'!V38</f>
        <v>0.8</v>
      </c>
      <c r="E35" s="72">
        <f>'7-11л. РАСКЛАДКА'!V96</f>
        <v>0</v>
      </c>
      <c r="F35" s="72">
        <f>'7-11л. РАСКЛАДКА'!V155</f>
        <v>0.85</v>
      </c>
      <c r="G35" s="72">
        <f>'7-11л. РАСКЛАДКА'!V211</f>
        <v>1.75</v>
      </c>
      <c r="H35" s="72">
        <f>'7-11л. РАСКЛАДКА'!V268</f>
        <v>0</v>
      </c>
      <c r="I35" s="72">
        <f>'7-11л. РАСКЛАДКА'!V324</f>
        <v>0</v>
      </c>
      <c r="J35" s="72">
        <f>'7-11л. РАСКЛАДКА'!V380</f>
        <v>0</v>
      </c>
      <c r="K35" s="72">
        <f>'7-11л. РАСКЛАДКА'!V433</f>
        <v>0.85</v>
      </c>
      <c r="L35" s="72">
        <f>'7-11л. РАСКЛАДКА'!V487</f>
        <v>1.75</v>
      </c>
      <c r="M35" s="805">
        <f>'7-11л. РАСКЛАДКА'!V540</f>
        <v>0</v>
      </c>
      <c r="N35" s="807">
        <f t="shared" si="0"/>
        <v>6</v>
      </c>
      <c r="O35" s="3467">
        <v>0</v>
      </c>
      <c r="P35" s="1561">
        <v>6</v>
      </c>
      <c r="Q35" s="2249">
        <v>1</v>
      </c>
      <c r="S35" s="3512"/>
      <c r="T35" s="19"/>
      <c r="U35" s="352"/>
      <c r="V35" s="101"/>
      <c r="W35" s="101"/>
      <c r="X35" s="101"/>
      <c r="Y35" s="101"/>
      <c r="Z35" s="581"/>
      <c r="AA35" s="121"/>
      <c r="AB35" s="101"/>
      <c r="AC35" s="582"/>
      <c r="AD35" s="101"/>
      <c r="AE35" s="596"/>
      <c r="AG35" s="101"/>
      <c r="AH35" s="101"/>
      <c r="AI35" s="101"/>
    </row>
    <row r="36" spans="1:35" ht="12.75" customHeight="1">
      <c r="A36" s="434">
        <v>26</v>
      </c>
      <c r="B36" s="228" t="s">
        <v>186</v>
      </c>
      <c r="C36" s="1449">
        <v>0.6</v>
      </c>
      <c r="D36" s="572">
        <f>'7-11л. РАСКЛАДКА'!V39</f>
        <v>0</v>
      </c>
      <c r="E36" s="72">
        <f>'7-11л. РАСКЛАДКА'!V97</f>
        <v>2.5</v>
      </c>
      <c r="F36" s="72">
        <f>'7-11л. РАСКЛАДКА'!V156</f>
        <v>0</v>
      </c>
      <c r="G36" s="72">
        <f>'7-11л. РАСКЛАДКА'!V212</f>
        <v>0</v>
      </c>
      <c r="H36" s="72">
        <f>'7-11л. РАСКЛАДКА'!V269</f>
        <v>3.5</v>
      </c>
      <c r="I36" s="72">
        <f>'7-11л. РАСКЛАДКА'!V325</f>
        <v>0</v>
      </c>
      <c r="J36" s="72">
        <f>'7-11л. РАСКЛАДКА'!V381</f>
        <v>0</v>
      </c>
      <c r="K36" s="72">
        <f>'7-11л. РАСКЛАДКА'!V434</f>
        <v>0</v>
      </c>
      <c r="L36" s="72">
        <f>'7-11л. РАСКЛАДКА'!V488</f>
        <v>0</v>
      </c>
      <c r="M36" s="805">
        <f>'7-11л. РАСКЛАДКА'!V541</f>
        <v>0</v>
      </c>
      <c r="N36" s="807">
        <f t="shared" si="0"/>
        <v>6</v>
      </c>
      <c r="O36" s="3467">
        <v>0</v>
      </c>
      <c r="P36" s="1561">
        <v>6</v>
      </c>
      <c r="Q36" s="2249">
        <v>1</v>
      </c>
      <c r="S36" s="3512"/>
      <c r="T36" s="19"/>
      <c r="U36" s="352"/>
      <c r="V36" s="101"/>
      <c r="W36" s="101"/>
      <c r="X36" s="101"/>
      <c r="Y36" s="101"/>
      <c r="Z36" s="581"/>
      <c r="AA36" s="121"/>
      <c r="AB36" s="101"/>
      <c r="AC36" s="582"/>
      <c r="AD36" s="101"/>
      <c r="AE36" s="596"/>
      <c r="AG36" s="101"/>
      <c r="AH36" s="101"/>
      <c r="AI36" s="101"/>
    </row>
    <row r="37" spans="1:35" ht="12" customHeight="1">
      <c r="A37" s="434">
        <v>27</v>
      </c>
      <c r="B37" s="228" t="s">
        <v>101</v>
      </c>
      <c r="C37" s="1449">
        <v>1.2</v>
      </c>
      <c r="D37" s="572">
        <f>'7-11л. РАСКЛАДКА'!V40</f>
        <v>3.5</v>
      </c>
      <c r="E37" s="72">
        <f>'7-11л. РАСКЛАДКА'!V98</f>
        <v>0</v>
      </c>
      <c r="F37" s="72">
        <f>'7-11л. РАСКЛАДКА'!V157</f>
        <v>0</v>
      </c>
      <c r="G37" s="72">
        <f>'7-11л. РАСКЛАДКА'!V213</f>
        <v>0</v>
      </c>
      <c r="H37" s="72">
        <f>'7-11л. РАСКЛАДКА'!V270</f>
        <v>0</v>
      </c>
      <c r="I37" s="72">
        <f>'7-11л. РАСКЛАДКА'!V326</f>
        <v>5</v>
      </c>
      <c r="J37" s="72">
        <f>'7-11л. РАСКЛАДКА'!V382</f>
        <v>3.5</v>
      </c>
      <c r="K37" s="72">
        <f>'7-11л. РАСКЛАДКА'!V435</f>
        <v>0</v>
      </c>
      <c r="L37" s="72">
        <f>'7-11л. РАСКЛАДКА'!V489</f>
        <v>0</v>
      </c>
      <c r="M37" s="805">
        <f>'7-11л. РАСКЛАДКА'!V542</f>
        <v>0</v>
      </c>
      <c r="N37" s="807">
        <f t="shared" si="0"/>
        <v>12</v>
      </c>
      <c r="O37" s="3467">
        <v>0</v>
      </c>
      <c r="P37" s="1561">
        <v>12</v>
      </c>
      <c r="Q37" s="2249">
        <v>2</v>
      </c>
      <c r="S37" s="3512"/>
      <c r="T37" s="19"/>
      <c r="U37" s="352"/>
      <c r="V37" s="101"/>
      <c r="W37" s="101"/>
      <c r="X37" s="101"/>
      <c r="Y37" s="101"/>
      <c r="Z37" s="581"/>
      <c r="AA37" s="121"/>
      <c r="AB37" s="101"/>
      <c r="AC37" s="582"/>
      <c r="AD37" s="101"/>
      <c r="AE37" s="596"/>
      <c r="AG37" s="101"/>
      <c r="AH37" s="101"/>
      <c r="AI37" s="101"/>
    </row>
    <row r="38" spans="1:35" ht="14.25" customHeight="1">
      <c r="A38" s="434">
        <v>28</v>
      </c>
      <c r="B38" s="228" t="s">
        <v>51</v>
      </c>
      <c r="C38" s="1449">
        <v>0.12</v>
      </c>
      <c r="D38" s="572">
        <f>'7-11л. РАСКЛАДКА'!V41</f>
        <v>0</v>
      </c>
      <c r="E38" s="72">
        <f>'7-11л. РАСКЛАДКА'!V99</f>
        <v>0</v>
      </c>
      <c r="F38" s="72">
        <f>'7-11л. РАСКЛАДКА'!V158</f>
        <v>0</v>
      </c>
      <c r="G38" s="72">
        <f>'7-11л. РАСКЛАДКА'!V214</f>
        <v>0</v>
      </c>
      <c r="H38" s="72">
        <f>'7-11л. РАСКЛАДКА'!V271</f>
        <v>0.7</v>
      </c>
      <c r="I38" s="72">
        <f>'7-11л. РАСКЛАДКА'!V327</f>
        <v>0</v>
      </c>
      <c r="J38" s="72">
        <f>'7-11л. РАСКЛАДКА'!V383</f>
        <v>0</v>
      </c>
      <c r="K38" s="72">
        <f>'7-11л. РАСКЛАДКА'!V436</f>
        <v>0.5</v>
      </c>
      <c r="L38" s="72">
        <f>'7-11л. РАСКЛАДКА'!V490</f>
        <v>0</v>
      </c>
      <c r="M38" s="805">
        <f>'7-11л. РАСКЛАДКА'!V543</f>
        <v>0</v>
      </c>
      <c r="N38" s="807">
        <f t="shared" si="0"/>
        <v>1.2</v>
      </c>
      <c r="O38" s="3467">
        <v>0</v>
      </c>
      <c r="P38" s="1561">
        <v>1.2</v>
      </c>
      <c r="Q38" s="2249">
        <v>0.2</v>
      </c>
      <c r="S38" s="3512"/>
      <c r="T38" s="19"/>
      <c r="U38" s="352"/>
      <c r="V38" s="101"/>
      <c r="W38" s="101"/>
      <c r="X38" s="101"/>
      <c r="Y38" s="101"/>
      <c r="Z38" s="581"/>
      <c r="AA38" s="121"/>
      <c r="AB38" s="101"/>
      <c r="AC38" s="582"/>
      <c r="AD38" s="101"/>
      <c r="AE38" s="1740"/>
      <c r="AG38" s="101"/>
      <c r="AH38" s="101"/>
      <c r="AI38" s="101"/>
    </row>
    <row r="39" spans="1:35" ht="12.75" customHeight="1">
      <c r="A39" s="434">
        <v>29</v>
      </c>
      <c r="B39" s="457" t="s">
        <v>187</v>
      </c>
      <c r="C39" s="1449">
        <v>1.8</v>
      </c>
      <c r="D39" s="572">
        <f>'7-11л. РАСКЛАДКА'!V42</f>
        <v>1.3069999999999999</v>
      </c>
      <c r="E39" s="72">
        <f>'7-11л. РАСКЛАДКА'!V100</f>
        <v>2.1399999999999997</v>
      </c>
      <c r="F39" s="72">
        <f>'7-11л. РАСКЛАДКА'!V159</f>
        <v>1.5299999999999998</v>
      </c>
      <c r="G39" s="72">
        <f>'7-11л. РАСКЛАДКА'!V215</f>
        <v>1.764</v>
      </c>
      <c r="H39" s="72">
        <f>'7-11л. РАСКЛАДКА'!V272</f>
        <v>1.53</v>
      </c>
      <c r="I39" s="72">
        <f>'7-11л. РАСКЛАДКА'!V328</f>
        <v>2.012</v>
      </c>
      <c r="J39" s="72">
        <f>'7-11л. РАСКЛАДКА'!V384</f>
        <v>2.153</v>
      </c>
      <c r="K39" s="72">
        <f>'7-11л. РАСКЛАДКА'!V437</f>
        <v>1.65</v>
      </c>
      <c r="L39" s="72">
        <f>'7-11л. РАСКЛАДКА'!V491</f>
        <v>1.694</v>
      </c>
      <c r="M39" s="805">
        <f>'7-11л. РАСКЛАДКА'!V544</f>
        <v>2.2200000000000002</v>
      </c>
      <c r="N39" s="807">
        <f t="shared" si="0"/>
        <v>18</v>
      </c>
      <c r="O39" s="3467">
        <v>0</v>
      </c>
      <c r="P39" s="1561">
        <v>18</v>
      </c>
      <c r="Q39" s="2249">
        <v>3</v>
      </c>
      <c r="S39" s="3512"/>
      <c r="T39" s="7"/>
      <c r="U39" s="352"/>
      <c r="V39" s="101"/>
      <c r="W39" s="101"/>
      <c r="X39" s="101"/>
      <c r="Y39" s="101"/>
      <c r="Z39" s="581"/>
      <c r="AA39" s="121"/>
      <c r="AB39" s="101"/>
      <c r="AC39" s="582"/>
      <c r="AD39" s="101"/>
      <c r="AE39" s="596"/>
      <c r="AG39" s="101"/>
      <c r="AH39" s="101"/>
      <c r="AI39" s="101"/>
    </row>
    <row r="40" spans="1:35" ht="13.5" customHeight="1">
      <c r="A40" s="434">
        <v>30</v>
      </c>
      <c r="B40" s="228" t="s">
        <v>102</v>
      </c>
      <c r="C40" s="1449">
        <v>1.8</v>
      </c>
      <c r="D40" s="572">
        <f>'7-11л. РАСКЛАДКА'!V43</f>
        <v>0</v>
      </c>
      <c r="E40" s="72">
        <f>'7-11л. РАСКЛАДКА'!V101</f>
        <v>0</v>
      </c>
      <c r="F40" s="72">
        <f>'7-11л. РАСКЛАДКА'!V160</f>
        <v>0</v>
      </c>
      <c r="G40" s="72">
        <f>'7-11л. РАСКЛАДКА'!V216</f>
        <v>0</v>
      </c>
      <c r="H40" s="72">
        <f>'7-11л. РАСКЛАДКА'!V273</f>
        <v>0.5</v>
      </c>
      <c r="I40" s="72">
        <f>'7-11л. РАСКЛАДКА'!V329</f>
        <v>0</v>
      </c>
      <c r="J40" s="72">
        <f>'7-11л. РАСКЛАДКА'!V385</f>
        <v>7.5</v>
      </c>
      <c r="K40" s="72">
        <f>'7-11л. РАСКЛАДКА'!V438</f>
        <v>0</v>
      </c>
      <c r="L40" s="72">
        <f>'7-11л. РАСКЛАДКА'!V492</f>
        <v>0</v>
      </c>
      <c r="M40" s="805">
        <f>'7-11л. РАСКЛАДКА'!V545</f>
        <v>10</v>
      </c>
      <c r="N40" s="807">
        <f t="shared" si="0"/>
        <v>18</v>
      </c>
      <c r="O40" s="3467">
        <v>0</v>
      </c>
      <c r="P40" s="1561">
        <v>18</v>
      </c>
      <c r="Q40" s="2249">
        <v>3</v>
      </c>
      <c r="S40" s="3512"/>
      <c r="T40" s="19"/>
      <c r="U40" s="352"/>
      <c r="V40" s="101"/>
      <c r="W40" s="101"/>
      <c r="X40" s="101"/>
      <c r="Y40" s="101"/>
      <c r="Z40" s="581"/>
      <c r="AA40" s="121"/>
      <c r="AB40" s="101"/>
      <c r="AC40" s="582"/>
      <c r="AD40" s="101"/>
      <c r="AE40" s="596"/>
      <c r="AG40" s="101"/>
      <c r="AH40" s="101"/>
      <c r="AI40" s="101"/>
    </row>
    <row r="41" spans="1:35" ht="14.25" customHeight="1">
      <c r="A41" s="434">
        <v>31</v>
      </c>
      <c r="B41" s="228" t="s">
        <v>103</v>
      </c>
      <c r="C41" s="1449">
        <v>1.2</v>
      </c>
      <c r="D41" s="572">
        <f>'7-11л. РАСКЛАДКА'!V44</f>
        <v>1.091</v>
      </c>
      <c r="E41" s="72">
        <f>'7-11л. РАСКЛАДКА'!V102</f>
        <v>1.2544899999999999</v>
      </c>
      <c r="F41" s="72">
        <f>'7-11л. РАСКЛАДКА'!V161</f>
        <v>0.73299999999999998</v>
      </c>
      <c r="G41" s="72">
        <f>'7-11л. РАСКЛАДКА'!V217</f>
        <v>0.80880000000000007</v>
      </c>
      <c r="H41" s="72">
        <f>'7-11л. РАСКЛАДКА'!V274</f>
        <v>2.5573000000000001</v>
      </c>
      <c r="I41" s="72">
        <f>'7-11л. РАСКЛАДКА'!V330</f>
        <v>8.0000000000000002E-3</v>
      </c>
      <c r="J41" s="72">
        <f>'7-11л. РАСКЛАДКА'!V386</f>
        <v>0.65800000000000003</v>
      </c>
      <c r="K41" s="72">
        <f>'7-11л. РАСКЛАДКА'!V439</f>
        <v>8.0000000000000002E-3</v>
      </c>
      <c r="L41" s="72">
        <f>'7-11л. РАСКЛАДКА'!V493</f>
        <v>2.90829</v>
      </c>
      <c r="M41" s="805">
        <f>'7-11л. РАСКЛАДКА'!V546</f>
        <v>1.9733000000000001</v>
      </c>
      <c r="N41" s="807">
        <f t="shared" si="0"/>
        <v>12.00018</v>
      </c>
      <c r="O41" s="3467">
        <v>1.5E-3</v>
      </c>
      <c r="P41" s="1561">
        <v>12</v>
      </c>
      <c r="Q41" s="2249">
        <v>2</v>
      </c>
      <c r="S41" s="3512"/>
      <c r="T41" s="19"/>
      <c r="U41" s="352"/>
      <c r="V41" s="101"/>
      <c r="W41" s="101"/>
      <c r="X41" s="101"/>
      <c r="Y41" s="101"/>
      <c r="Z41" s="581"/>
      <c r="AA41" s="121"/>
      <c r="AB41" s="101"/>
      <c r="AC41" s="582"/>
      <c r="AD41" s="101"/>
      <c r="AE41" s="1741"/>
      <c r="AG41" s="101"/>
      <c r="AH41" s="101"/>
      <c r="AI41" s="101"/>
    </row>
    <row r="42" spans="1:35" ht="11.25" customHeight="1">
      <c r="A42" s="434">
        <v>32</v>
      </c>
      <c r="B42" s="228" t="s">
        <v>53</v>
      </c>
      <c r="C42" s="1449">
        <v>46.2</v>
      </c>
      <c r="D42" s="178">
        <f>'7-11л. МЕНЮ '!D94</f>
        <v>51.900200000000005</v>
      </c>
      <c r="E42" s="86">
        <f>'7-11л. МЕНЮ '!D147</f>
        <v>44.5244</v>
      </c>
      <c r="F42" s="86">
        <f>'7-11л. МЕНЮ '!D202</f>
        <v>48.724930000000001</v>
      </c>
      <c r="G42" s="86">
        <f>'7-11л. МЕНЮ '!D258</f>
        <v>46.645399999999995</v>
      </c>
      <c r="H42" s="86">
        <f>'7-11л. МЕНЮ '!D311</f>
        <v>51.89743</v>
      </c>
      <c r="I42" s="86">
        <f>'7-11л. МЕНЮ '!D369</f>
        <v>51.771500000000003</v>
      </c>
      <c r="J42" s="86">
        <f>'7-11л. МЕНЮ '!D424</f>
        <v>47.233500000000006</v>
      </c>
      <c r="K42" s="86">
        <f>'7-11л. МЕНЮ '!D479</f>
        <v>38.615099999999998</v>
      </c>
      <c r="L42" s="86">
        <f>'7-11л. МЕНЮ '!D534</f>
        <v>33.783099999999997</v>
      </c>
      <c r="M42" s="787">
        <f>'7-11л. МЕНЮ '!D589</f>
        <v>46.9041</v>
      </c>
      <c r="N42" s="807">
        <f t="shared" si="0"/>
        <v>461.99965999999995</v>
      </c>
      <c r="O42" s="3467">
        <v>-7.3593074000000001E-5</v>
      </c>
      <c r="P42" s="1561">
        <v>462</v>
      </c>
      <c r="Q42" s="2249">
        <v>77</v>
      </c>
      <c r="S42" s="3512"/>
      <c r="T42" s="19"/>
      <c r="U42" s="352"/>
      <c r="V42" s="101"/>
      <c r="W42" s="101"/>
      <c r="X42" s="101"/>
      <c r="Y42" s="101"/>
      <c r="Z42" s="600"/>
      <c r="AA42" s="121"/>
      <c r="AB42" s="101"/>
      <c r="AC42" s="582"/>
      <c r="AD42" s="101"/>
      <c r="AE42" s="596"/>
      <c r="AG42" s="101"/>
      <c r="AH42" s="101"/>
      <c r="AI42" s="101"/>
    </row>
    <row r="43" spans="1:35" ht="12" customHeight="1">
      <c r="A43" s="434">
        <v>33</v>
      </c>
      <c r="B43" s="228" t="s">
        <v>54</v>
      </c>
      <c r="C43" s="1449">
        <v>47.4</v>
      </c>
      <c r="D43" s="178">
        <f>'7-11л. МЕНЮ '!E94</f>
        <v>54.298999999999999</v>
      </c>
      <c r="E43" s="86">
        <f>'7-11л. МЕНЮ '!E147</f>
        <v>50.255400000000002</v>
      </c>
      <c r="F43" s="86">
        <f>'7-11л. МЕНЮ '!E202</f>
        <v>43.990700000000004</v>
      </c>
      <c r="G43" s="86">
        <f>'7-11л. МЕНЮ '!E258</f>
        <v>45.742900000000006</v>
      </c>
      <c r="H43" s="86">
        <f>'7-11л. МЕНЮ '!E311</f>
        <v>42.973099999999995</v>
      </c>
      <c r="I43" s="86">
        <f>'7-11л. МЕНЮ '!E369</f>
        <v>51.105800000000002</v>
      </c>
      <c r="J43" s="86">
        <f>'7-11л. МЕНЮ '!E424</f>
        <v>41.029600000000002</v>
      </c>
      <c r="K43" s="86">
        <f>'7-11л. МЕНЮ '!E479</f>
        <v>50.932600000000001</v>
      </c>
      <c r="L43" s="86">
        <f>'7-11л. МЕНЮ '!E534</f>
        <v>40.472699999999996</v>
      </c>
      <c r="M43" s="787">
        <f>'7-11л. МЕНЮ '!E589</f>
        <v>53.197980000000001</v>
      </c>
      <c r="N43" s="807">
        <f t="shared" si="0"/>
        <v>473.99977999999999</v>
      </c>
      <c r="O43" s="3467">
        <v>-4.6413501999999997E-5</v>
      </c>
      <c r="P43" s="1561">
        <v>474</v>
      </c>
      <c r="Q43" s="2249">
        <v>79</v>
      </c>
      <c r="S43" s="3512"/>
      <c r="T43" s="19"/>
      <c r="U43" s="352"/>
      <c r="V43" s="101"/>
      <c r="W43" s="101"/>
      <c r="X43" s="101"/>
      <c r="Y43" s="101"/>
      <c r="Z43" s="600"/>
      <c r="AA43" s="121"/>
      <c r="AB43" s="101"/>
      <c r="AC43" s="582"/>
      <c r="AD43" s="101"/>
      <c r="AE43" s="583"/>
      <c r="AG43" s="101"/>
      <c r="AH43" s="101"/>
      <c r="AI43" s="101"/>
    </row>
    <row r="44" spans="1:35" ht="10.5" customHeight="1">
      <c r="A44" s="434">
        <v>34</v>
      </c>
      <c r="B44" s="228" t="s">
        <v>55</v>
      </c>
      <c r="C44" s="1449">
        <v>201</v>
      </c>
      <c r="D44" s="160">
        <f>'7-11л. МЕНЮ '!F94</f>
        <v>180.50200000000001</v>
      </c>
      <c r="E44" s="86">
        <f>'7-11л. МЕНЮ '!F147</f>
        <v>192.94219999999999</v>
      </c>
      <c r="F44" s="86">
        <f>'7-11л. МЕНЮ '!F202</f>
        <v>202.06029999999998</v>
      </c>
      <c r="G44" s="86">
        <f>'7-11л. МЕНЮ '!F258</f>
        <v>186.81279999999998</v>
      </c>
      <c r="H44" s="86">
        <f>'7-11л. МЕНЮ '!F311</f>
        <v>193.44330000000002</v>
      </c>
      <c r="I44" s="86">
        <f>'7-11л. МЕНЮ '!F369</f>
        <v>193.34350000000001</v>
      </c>
      <c r="J44" s="86">
        <f>'7-11л. МЕНЮ '!F424</f>
        <v>219.21710000000002</v>
      </c>
      <c r="K44" s="86">
        <f>'7-11л. МЕНЮ '!F479</f>
        <v>202.48990000000001</v>
      </c>
      <c r="L44" s="86">
        <f>'7-11л. МЕНЮ '!F534</f>
        <v>227.23509999999999</v>
      </c>
      <c r="M44" s="787">
        <f>'7-11л. МЕНЮ '!F589</f>
        <v>211.95359999999999</v>
      </c>
      <c r="N44" s="807">
        <f t="shared" si="0"/>
        <v>2009.9998000000003</v>
      </c>
      <c r="O44" s="3467">
        <v>-9.9502490000000008E-6</v>
      </c>
      <c r="P44" s="1561">
        <v>2010</v>
      </c>
      <c r="Q44" s="2249">
        <v>335</v>
      </c>
      <c r="S44" s="3512"/>
      <c r="T44" s="19"/>
      <c r="U44" s="352"/>
      <c r="V44" s="101"/>
      <c r="W44" s="101"/>
      <c r="X44" s="101"/>
      <c r="Y44" s="101"/>
      <c r="Z44" s="600"/>
      <c r="AA44" s="121"/>
      <c r="AB44" s="101"/>
      <c r="AC44" s="582"/>
      <c r="AD44" s="101"/>
      <c r="AE44" s="583"/>
      <c r="AG44" s="101"/>
      <c r="AH44" s="101"/>
      <c r="AI44" s="101"/>
    </row>
    <row r="45" spans="1:35" ht="12.75" customHeight="1" thickBot="1">
      <c r="A45" s="458">
        <v>35</v>
      </c>
      <c r="B45" s="459" t="s">
        <v>56</v>
      </c>
      <c r="C45" s="1450">
        <v>1410</v>
      </c>
      <c r="D45" s="161">
        <f>'7-11л. МЕНЮ '!G94</f>
        <v>1406.5249000000001</v>
      </c>
      <c r="E45" s="90">
        <f>'7-11л. МЕНЮ '!G147</f>
        <v>1404.6591000000001</v>
      </c>
      <c r="F45" s="90">
        <f>'7-11л. МЕНЮ '!G202</f>
        <v>1400.1987999999999</v>
      </c>
      <c r="G45" s="90">
        <f>'7-11л. МЕНЮ '!G258</f>
        <v>1363.8045000000002</v>
      </c>
      <c r="H45" s="90">
        <f>'7-11л. МЕНЮ '!G311</f>
        <v>1336.6567</v>
      </c>
      <c r="I45" s="90">
        <f>'7-11л. МЕНЮ '!G369</f>
        <v>1441.0475999999999</v>
      </c>
      <c r="J45" s="123">
        <f>'7-11л. МЕНЮ '!G424</f>
        <v>1438.0437000000002</v>
      </c>
      <c r="K45" s="90">
        <f>'7-11л. МЕНЮ '!G479</f>
        <v>1404.5639000000001</v>
      </c>
      <c r="L45" s="90">
        <f>'7-11л. МЕНЮ '!G534</f>
        <v>1410.3629000000001</v>
      </c>
      <c r="M45" s="788">
        <f>'7-11л. МЕНЮ '!G589</f>
        <v>1494.1382000000001</v>
      </c>
      <c r="N45" s="808">
        <f t="shared" si="0"/>
        <v>14100.000300000002</v>
      </c>
      <c r="O45" s="3468">
        <v>2.1276600000000001E-6</v>
      </c>
      <c r="P45" s="1604">
        <v>14100</v>
      </c>
      <c r="Q45" s="1446">
        <v>2350</v>
      </c>
      <c r="S45" s="3512"/>
      <c r="T45" s="19"/>
      <c r="U45" s="352"/>
      <c r="V45" s="101"/>
      <c r="W45" s="101"/>
      <c r="X45" s="101"/>
      <c r="Y45" s="101"/>
      <c r="Z45" s="600"/>
      <c r="AA45" s="121"/>
      <c r="AB45" s="101"/>
      <c r="AC45" s="582"/>
      <c r="AD45" s="101"/>
      <c r="AE45" s="583"/>
      <c r="AG45" s="101"/>
      <c r="AH45" s="101"/>
      <c r="AI45" s="101"/>
    </row>
    <row r="47" spans="1:35">
      <c r="U47" s="339"/>
    </row>
    <row r="48" spans="1:35" ht="13.5" customHeight="1"/>
    <row r="49" spans="1:17" ht="12.75" customHeight="1"/>
    <row r="50" spans="1:17" ht="12.75" customHeight="1"/>
    <row r="51" spans="1:17" ht="11.25" customHeight="1"/>
    <row r="52" spans="1:17" ht="11.25" customHeight="1"/>
    <row r="53" spans="1:17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1:17">
      <c r="A54" s="11"/>
      <c r="B54" s="11"/>
      <c r="C54" s="1725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1:17">
      <c r="A55" s="11"/>
      <c r="B55" s="11"/>
      <c r="C55" s="1725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1:17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1:1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1:17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1:17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1:17">
      <c r="A60" t="s">
        <v>191</v>
      </c>
    </row>
    <row r="61" spans="1:17">
      <c r="A61" t="s">
        <v>192</v>
      </c>
      <c r="C61" s="259"/>
      <c r="D61" s="259"/>
      <c r="E61" s="259"/>
      <c r="F61" s="259"/>
      <c r="G61" s="259"/>
      <c r="H61" s="259"/>
      <c r="I61" s="259"/>
      <c r="J61" s="259"/>
      <c r="K61" s="259"/>
      <c r="L61" s="259"/>
      <c r="M61" s="259"/>
      <c r="N61" s="259"/>
      <c r="O61" s="259"/>
      <c r="P61" s="259"/>
      <c r="Q61" s="259"/>
    </row>
    <row r="62" spans="1:17">
      <c r="A62" t="s">
        <v>193</v>
      </c>
      <c r="N62" s="259"/>
      <c r="O62" s="259"/>
    </row>
    <row r="63" spans="1:1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259"/>
      <c r="Q63" s="259"/>
    </row>
    <row r="64" spans="1:17">
      <c r="A64" s="1" t="s">
        <v>194</v>
      </c>
    </row>
    <row r="65" spans="1:17">
      <c r="A65" t="s">
        <v>195</v>
      </c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</row>
    <row r="66" spans="1:17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259"/>
      <c r="Q66" s="259"/>
    </row>
    <row r="68" spans="1:17" ht="13.5" customHeight="1"/>
    <row r="70" spans="1:17" ht="13.5" customHeight="1"/>
    <row r="71" spans="1:17" ht="12" customHeight="1"/>
    <row r="73" spans="1:17" ht="12.75" customHeight="1"/>
    <row r="75" spans="1:17" ht="12.75" customHeight="1"/>
    <row r="77" spans="1:17" ht="12.75" customHeight="1"/>
    <row r="79" spans="1:17" ht="12.75" customHeight="1"/>
    <row r="80" spans="1:17" hidden="1"/>
    <row r="104" ht="12.75" customHeight="1"/>
    <row r="105" ht="13.5" customHeight="1"/>
    <row r="106" ht="12.75" customHeight="1"/>
    <row r="110" ht="12.75" customHeight="1"/>
    <row r="111" ht="12.75" customHeight="1"/>
    <row r="112" ht="11.25" customHeight="1"/>
    <row r="113" spans="1:32" ht="12.75" customHeight="1"/>
    <row r="114" spans="1:32" ht="13.5" customHeight="1"/>
    <row r="115" spans="1:32" ht="14.25" customHeight="1"/>
    <row r="117" spans="1:32" ht="14.25" customHeight="1"/>
    <row r="119" spans="1:32" ht="11.25" customHeight="1"/>
    <row r="122" spans="1:32" hidden="1"/>
    <row r="127" spans="1:32" ht="11.25" customHeight="1"/>
    <row r="128" spans="1:32" ht="12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</row>
    <row r="129" spans="1:32" ht="11.2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</row>
    <row r="130" spans="1:32">
      <c r="A130" s="196"/>
      <c r="B130" s="101"/>
      <c r="C130" s="196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94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</row>
    <row r="131" spans="1:32">
      <c r="A131" s="101"/>
      <c r="B131" s="121"/>
      <c r="C131" s="352"/>
      <c r="D131" s="199"/>
      <c r="E131" s="199"/>
      <c r="F131" s="199"/>
      <c r="G131" s="199"/>
      <c r="H131" s="199"/>
      <c r="I131" s="199"/>
      <c r="J131" s="199"/>
      <c r="K131" s="199"/>
      <c r="L131" s="121"/>
      <c r="M131" s="121"/>
      <c r="N131" s="93"/>
      <c r="O131" s="93"/>
      <c r="P131" s="121"/>
      <c r="Q131" s="352"/>
      <c r="R131" s="101"/>
      <c r="S131" s="352"/>
      <c r="T131" s="12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</row>
    <row r="132" spans="1:32">
      <c r="A132" s="101"/>
      <c r="B132" s="121"/>
      <c r="C132" s="93"/>
      <c r="D132" s="574"/>
      <c r="E132" s="199"/>
      <c r="F132" s="199"/>
      <c r="G132" s="199"/>
      <c r="H132" s="199"/>
      <c r="I132" s="199"/>
      <c r="J132" s="199"/>
      <c r="K132" s="199"/>
      <c r="L132" s="121"/>
      <c r="M132" s="121"/>
      <c r="N132" s="93"/>
      <c r="O132" s="93"/>
      <c r="P132" s="121"/>
      <c r="Q132" s="352"/>
      <c r="R132" s="101"/>
      <c r="S132" s="352"/>
      <c r="T132" s="12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</row>
    <row r="133" spans="1:32">
      <c r="A133" s="101"/>
      <c r="B133" s="352"/>
      <c r="C133" s="352"/>
      <c r="D133" s="199"/>
      <c r="E133" s="199"/>
      <c r="F133" s="199"/>
      <c r="G133" s="199"/>
      <c r="H133" s="101"/>
      <c r="I133" s="101"/>
      <c r="J133" s="199"/>
      <c r="K133" s="99"/>
      <c r="L133" s="121"/>
      <c r="M133" s="121"/>
      <c r="N133" s="93"/>
      <c r="O133" s="93"/>
      <c r="P133" s="352"/>
      <c r="Q133" s="352"/>
      <c r="R133" s="101"/>
      <c r="S133" s="352"/>
      <c r="T133" s="121"/>
      <c r="U133" s="101"/>
      <c r="V133" s="101"/>
      <c r="W133" s="101"/>
      <c r="X133" s="101"/>
      <c r="Y133" s="101"/>
      <c r="Z133" s="101"/>
      <c r="AA133" s="576"/>
      <c r="AB133" s="101"/>
      <c r="AC133" s="101"/>
      <c r="AD133" s="101"/>
      <c r="AE133" s="101"/>
      <c r="AF133" s="101"/>
    </row>
    <row r="134" spans="1:32">
      <c r="A134" s="101"/>
      <c r="B134" s="121"/>
      <c r="C134" s="121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93"/>
      <c r="O134" s="93"/>
      <c r="P134" s="352"/>
      <c r="Q134" s="352"/>
      <c r="R134" s="101"/>
      <c r="S134" s="352"/>
      <c r="T134" s="121"/>
      <c r="U134" s="101"/>
      <c r="V134" s="101"/>
      <c r="W134" s="101"/>
      <c r="X134" s="101"/>
      <c r="Y134" s="327"/>
      <c r="Z134" s="101"/>
      <c r="AA134" s="576"/>
      <c r="AB134" s="101"/>
      <c r="AC134" s="101"/>
      <c r="AD134" s="101"/>
      <c r="AE134" s="101"/>
      <c r="AF134" s="101"/>
    </row>
    <row r="135" spans="1:32">
      <c r="A135" s="101"/>
      <c r="B135" s="352"/>
      <c r="C135" s="101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93"/>
      <c r="O135" s="93"/>
      <c r="P135" s="121"/>
      <c r="Q135" s="352"/>
      <c r="R135" s="101"/>
      <c r="S135" s="352"/>
      <c r="T135" s="121"/>
      <c r="U135" s="101"/>
      <c r="V135" s="101"/>
      <c r="W135" s="101"/>
      <c r="X135" s="101"/>
      <c r="Y135" s="327"/>
      <c r="Z135" s="101"/>
      <c r="AA135" s="577"/>
      <c r="AB135" s="101"/>
      <c r="AC135" s="101"/>
      <c r="AD135" s="101"/>
      <c r="AE135" s="101"/>
      <c r="AF135" s="101"/>
    </row>
    <row r="136" spans="1:32">
      <c r="A136" s="101"/>
      <c r="B136" s="121"/>
      <c r="C136" s="199"/>
      <c r="D136" s="121"/>
      <c r="E136" s="121"/>
      <c r="F136" s="121"/>
      <c r="G136" s="121"/>
      <c r="H136" s="96"/>
      <c r="I136" s="121"/>
      <c r="J136" s="121"/>
      <c r="K136" s="121"/>
      <c r="L136" s="121"/>
      <c r="M136" s="96"/>
      <c r="N136" s="93"/>
      <c r="O136" s="93"/>
      <c r="P136" s="199"/>
      <c r="Q136" s="352"/>
      <c r="R136" s="121"/>
      <c r="S136" s="352"/>
      <c r="T136" s="121"/>
      <c r="U136" s="101"/>
      <c r="V136" s="266"/>
      <c r="W136" s="352"/>
      <c r="X136" s="153"/>
      <c r="Y136" s="578"/>
      <c r="Z136" s="101"/>
      <c r="AA136" s="577"/>
      <c r="AB136" s="101"/>
      <c r="AC136" s="101"/>
      <c r="AD136" s="101"/>
      <c r="AE136" s="101"/>
      <c r="AF136" s="101"/>
    </row>
    <row r="137" spans="1:32">
      <c r="A137" s="153"/>
      <c r="B137" s="121"/>
      <c r="C137" s="579"/>
      <c r="D137" s="580"/>
      <c r="E137" s="580"/>
      <c r="F137" s="580"/>
      <c r="G137" s="580"/>
      <c r="H137" s="580"/>
      <c r="I137" s="580"/>
      <c r="J137" s="580"/>
      <c r="K137" s="580"/>
      <c r="L137" s="580"/>
      <c r="M137" s="580"/>
      <c r="N137" s="579"/>
      <c r="O137" s="352"/>
      <c r="P137" s="352"/>
      <c r="Q137" s="101"/>
      <c r="R137" s="475"/>
      <c r="S137" s="101"/>
      <c r="T137" s="101"/>
      <c r="U137" s="101"/>
      <c r="V137" s="581"/>
      <c r="W137" s="121"/>
      <c r="X137" s="116"/>
      <c r="Y137" s="582"/>
      <c r="Z137" s="101"/>
      <c r="AA137" s="583"/>
      <c r="AB137" s="101"/>
      <c r="AC137" s="101"/>
      <c r="AD137" s="101"/>
      <c r="AE137" s="101"/>
      <c r="AF137" s="101"/>
    </row>
    <row r="138" spans="1:32">
      <c r="A138" s="153"/>
      <c r="B138" s="121"/>
      <c r="C138" s="579"/>
      <c r="D138" s="580"/>
      <c r="E138" s="580"/>
      <c r="F138" s="580"/>
      <c r="G138" s="580"/>
      <c r="H138" s="580"/>
      <c r="I138" s="580"/>
      <c r="J138" s="580"/>
      <c r="K138" s="580"/>
      <c r="L138" s="580"/>
      <c r="M138" s="580"/>
      <c r="N138" s="584"/>
      <c r="O138" s="585"/>
      <c r="P138" s="352"/>
      <c r="Q138" s="101"/>
      <c r="R138" s="101"/>
      <c r="S138" s="101"/>
      <c r="T138" s="101"/>
      <c r="U138" s="101"/>
      <c r="V138" s="581"/>
      <c r="W138" s="121"/>
      <c r="X138" s="116"/>
      <c r="Y138" s="582"/>
      <c r="Z138" s="101"/>
      <c r="AA138" s="583"/>
      <c r="AB138" s="101"/>
      <c r="AC138" s="101"/>
      <c r="AD138" s="101"/>
      <c r="AE138" s="101"/>
      <c r="AF138" s="101"/>
    </row>
    <row r="139" spans="1:32">
      <c r="A139" s="153"/>
      <c r="B139" s="121"/>
      <c r="C139" s="579"/>
      <c r="D139" s="580"/>
      <c r="E139" s="580"/>
      <c r="F139" s="580"/>
      <c r="G139" s="595"/>
      <c r="H139" s="580"/>
      <c r="I139" s="580"/>
      <c r="J139" s="595"/>
      <c r="K139" s="580"/>
      <c r="L139" s="580"/>
      <c r="M139" s="580"/>
      <c r="N139" s="579"/>
      <c r="O139" s="585"/>
      <c r="P139" s="352"/>
      <c r="Q139" s="101"/>
      <c r="R139" s="101"/>
      <c r="S139" s="101"/>
      <c r="T139" s="101"/>
      <c r="U139" s="101"/>
      <c r="V139" s="581"/>
      <c r="W139" s="121"/>
      <c r="X139" s="116"/>
      <c r="Y139" s="582"/>
      <c r="Z139" s="101"/>
      <c r="AA139" s="586"/>
      <c r="AB139" s="101"/>
      <c r="AC139" s="101"/>
      <c r="AD139" s="101"/>
      <c r="AE139" s="101"/>
      <c r="AF139" s="101"/>
    </row>
    <row r="140" spans="1:32">
      <c r="A140" s="153"/>
      <c r="B140" s="121"/>
      <c r="C140" s="579"/>
      <c r="D140" s="580"/>
      <c r="E140" s="580"/>
      <c r="F140" s="580"/>
      <c r="G140" s="580"/>
      <c r="H140" s="580"/>
      <c r="I140" s="580"/>
      <c r="J140" s="580"/>
      <c r="K140" s="580"/>
      <c r="L140" s="580"/>
      <c r="M140" s="595"/>
      <c r="N140" s="587"/>
      <c r="O140" s="585"/>
      <c r="P140" s="352"/>
      <c r="Q140" s="101"/>
      <c r="R140" s="101"/>
      <c r="S140" s="101"/>
      <c r="T140" s="101"/>
      <c r="U140" s="101"/>
      <c r="V140" s="581"/>
      <c r="W140" s="121"/>
      <c r="X140" s="116"/>
      <c r="Y140" s="582"/>
      <c r="Z140" s="101"/>
      <c r="AA140" s="583"/>
      <c r="AB140" s="101"/>
      <c r="AC140" s="101"/>
      <c r="AD140" s="101"/>
      <c r="AE140" s="101"/>
      <c r="AF140" s="101"/>
    </row>
    <row r="141" spans="1:32">
      <c r="A141" s="153"/>
      <c r="B141" s="121"/>
      <c r="C141" s="579"/>
      <c r="D141" s="580"/>
      <c r="E141" s="580"/>
      <c r="F141" s="580"/>
      <c r="G141" s="580"/>
      <c r="H141" s="580"/>
      <c r="I141" s="580"/>
      <c r="J141" s="580"/>
      <c r="K141" s="580"/>
      <c r="L141" s="580"/>
      <c r="M141" s="580"/>
      <c r="N141" s="579"/>
      <c r="O141" s="585"/>
      <c r="P141" s="352"/>
      <c r="Q141" s="101"/>
      <c r="R141" s="101"/>
      <c r="S141" s="101"/>
      <c r="T141" s="101"/>
      <c r="U141" s="101"/>
      <c r="V141" s="581"/>
      <c r="W141" s="121"/>
      <c r="X141" s="116"/>
      <c r="Y141" s="582"/>
      <c r="Z141" s="101"/>
      <c r="AA141" s="588"/>
      <c r="AB141" s="101"/>
      <c r="AC141" s="101"/>
      <c r="AD141" s="101"/>
      <c r="AE141" s="101"/>
      <c r="AF141" s="101"/>
    </row>
    <row r="142" spans="1:32">
      <c r="A142" s="153"/>
      <c r="B142" s="121"/>
      <c r="C142" s="579"/>
      <c r="D142" s="580"/>
      <c r="E142" s="580"/>
      <c r="F142" s="580"/>
      <c r="G142" s="580"/>
      <c r="H142" s="580"/>
      <c r="I142" s="580"/>
      <c r="J142" s="580"/>
      <c r="K142" s="580"/>
      <c r="L142" s="580"/>
      <c r="M142" s="580"/>
      <c r="N142" s="579"/>
      <c r="O142" s="585"/>
      <c r="P142" s="352"/>
      <c r="Q142" s="101"/>
      <c r="R142" s="101"/>
      <c r="S142" s="101"/>
      <c r="T142" s="101"/>
      <c r="U142" s="101"/>
      <c r="V142" s="581"/>
      <c r="W142" s="121"/>
      <c r="X142" s="116"/>
      <c r="Y142" s="582"/>
      <c r="Z142" s="101"/>
      <c r="AA142" s="586"/>
      <c r="AB142" s="101"/>
      <c r="AC142" s="101"/>
      <c r="AD142" s="101"/>
      <c r="AE142" s="101"/>
      <c r="AF142" s="101"/>
    </row>
    <row r="143" spans="1:32">
      <c r="A143" s="153"/>
      <c r="B143" s="121"/>
      <c r="C143" s="579"/>
      <c r="D143" s="580"/>
      <c r="E143" s="580"/>
      <c r="F143" s="93"/>
      <c r="G143" s="590"/>
      <c r="H143" s="595"/>
      <c r="I143" s="580"/>
      <c r="J143" s="580"/>
      <c r="K143" s="580"/>
      <c r="L143" s="580"/>
      <c r="M143" s="580"/>
      <c r="N143" s="589"/>
      <c r="O143" s="585"/>
      <c r="P143" s="352"/>
      <c r="Q143" s="101"/>
      <c r="R143" s="101"/>
      <c r="S143" s="101"/>
      <c r="T143" s="101"/>
      <c r="U143" s="101"/>
      <c r="V143" s="581"/>
      <c r="W143" s="121"/>
      <c r="X143" s="116"/>
      <c r="Y143" s="582"/>
      <c r="Z143" s="101"/>
      <c r="AA143" s="588"/>
      <c r="AB143" s="101"/>
      <c r="AC143" s="101"/>
      <c r="AD143" s="101"/>
      <c r="AE143" s="101"/>
      <c r="AF143" s="101"/>
    </row>
    <row r="144" spans="1:32">
      <c r="A144" s="153"/>
      <c r="B144" s="121"/>
      <c r="C144" s="579"/>
      <c r="D144" s="469"/>
      <c r="E144" s="580"/>
      <c r="F144" s="580"/>
      <c r="G144" s="580"/>
      <c r="H144" s="580"/>
      <c r="I144" s="580"/>
      <c r="J144" s="580"/>
      <c r="K144" s="580"/>
      <c r="L144" s="580"/>
      <c r="M144" s="580"/>
      <c r="N144" s="579"/>
      <c r="O144" s="585"/>
      <c r="P144" s="352"/>
      <c r="Q144" s="101"/>
      <c r="R144" s="101"/>
      <c r="S144" s="101"/>
      <c r="T144" s="101"/>
      <c r="U144" s="101"/>
      <c r="V144" s="581"/>
      <c r="W144" s="121"/>
      <c r="X144" s="116"/>
      <c r="Y144" s="582"/>
      <c r="Z144" s="101"/>
      <c r="AA144" s="583"/>
      <c r="AB144" s="101"/>
      <c r="AC144" s="101"/>
      <c r="AD144" s="101"/>
      <c r="AE144" s="101"/>
      <c r="AF144" s="101"/>
    </row>
    <row r="145" spans="1:32">
      <c r="A145" s="153"/>
      <c r="B145" s="121"/>
      <c r="C145" s="579"/>
      <c r="D145" s="469"/>
      <c r="E145" s="580"/>
      <c r="F145" s="580"/>
      <c r="G145" s="580"/>
      <c r="H145" s="580"/>
      <c r="I145" s="580"/>
      <c r="J145" s="580"/>
      <c r="K145" s="580"/>
      <c r="L145" s="580"/>
      <c r="M145" s="580"/>
      <c r="N145" s="579"/>
      <c r="O145" s="585"/>
      <c r="P145" s="352"/>
      <c r="Q145" s="101"/>
      <c r="R145" s="101"/>
      <c r="S145" s="101"/>
      <c r="T145" s="101"/>
      <c r="U145" s="101"/>
      <c r="V145" s="581"/>
      <c r="W145" s="121"/>
      <c r="X145" s="116"/>
      <c r="Y145" s="582"/>
      <c r="Z145" s="101"/>
      <c r="AA145" s="583"/>
      <c r="AB145" s="101"/>
      <c r="AC145" s="101"/>
      <c r="AD145" s="101"/>
      <c r="AE145" s="101"/>
      <c r="AF145" s="101"/>
    </row>
    <row r="146" spans="1:32">
      <c r="A146" s="153"/>
      <c r="B146" s="121"/>
      <c r="C146" s="579"/>
      <c r="D146" s="469"/>
      <c r="E146" s="580"/>
      <c r="F146" s="580"/>
      <c r="G146" s="580"/>
      <c r="H146" s="580"/>
      <c r="I146" s="580"/>
      <c r="J146" s="580"/>
      <c r="K146" s="580"/>
      <c r="L146" s="580"/>
      <c r="M146" s="580"/>
      <c r="N146" s="579"/>
      <c r="O146" s="585"/>
      <c r="P146" s="352"/>
      <c r="Q146" s="101"/>
      <c r="R146" s="101"/>
      <c r="S146" s="101"/>
      <c r="T146" s="101"/>
      <c r="U146" s="101"/>
      <c r="V146" s="581"/>
      <c r="W146" s="121"/>
      <c r="X146" s="116"/>
      <c r="Y146" s="582"/>
      <c r="Z146" s="101"/>
      <c r="AA146" s="583"/>
      <c r="AB146" s="101"/>
      <c r="AC146" s="101"/>
      <c r="AD146" s="101"/>
      <c r="AE146" s="101"/>
      <c r="AF146" s="101"/>
    </row>
    <row r="147" spans="1:32">
      <c r="A147" s="153"/>
      <c r="B147" s="121"/>
      <c r="C147" s="579"/>
      <c r="D147" s="469"/>
      <c r="E147" s="580"/>
      <c r="F147" s="580"/>
      <c r="G147" s="580"/>
      <c r="H147" s="580"/>
      <c r="I147" s="580"/>
      <c r="J147" s="580"/>
      <c r="K147" s="580"/>
      <c r="L147" s="580"/>
      <c r="M147" s="580"/>
      <c r="N147" s="579"/>
      <c r="O147" s="585"/>
      <c r="P147" s="352"/>
      <c r="Q147" s="101"/>
      <c r="R147" s="101"/>
      <c r="S147" s="101"/>
      <c r="T147" s="101"/>
      <c r="U147" s="101"/>
      <c r="V147" s="581"/>
      <c r="W147" s="121"/>
      <c r="X147" s="116"/>
      <c r="Y147" s="582"/>
      <c r="Z147" s="101"/>
      <c r="AA147" s="583"/>
      <c r="AB147" s="101"/>
      <c r="AC147" s="101"/>
      <c r="AD147" s="101"/>
      <c r="AE147" s="101"/>
      <c r="AF147" s="101"/>
    </row>
    <row r="148" spans="1:32">
      <c r="A148" s="153"/>
      <c r="B148" s="121"/>
      <c r="C148" s="579"/>
      <c r="D148" s="469"/>
      <c r="E148" s="580"/>
      <c r="F148" s="580"/>
      <c r="G148" s="580"/>
      <c r="H148" s="580"/>
      <c r="I148" s="580"/>
      <c r="J148" s="580"/>
      <c r="K148" s="580"/>
      <c r="L148" s="580"/>
      <c r="M148" s="580"/>
      <c r="N148" s="579"/>
      <c r="O148" s="585"/>
      <c r="P148" s="352"/>
      <c r="Q148" s="101"/>
      <c r="R148" s="101"/>
      <c r="S148" s="101"/>
      <c r="T148" s="101"/>
      <c r="U148" s="101"/>
      <c r="V148" s="581"/>
      <c r="W148" s="121"/>
      <c r="X148" s="116"/>
      <c r="Y148" s="582"/>
      <c r="Z148" s="101"/>
      <c r="AA148" s="583"/>
      <c r="AB148" s="101"/>
      <c r="AC148" s="101"/>
      <c r="AD148" s="101"/>
      <c r="AE148" s="101"/>
      <c r="AF148" s="101"/>
    </row>
    <row r="149" spans="1:32">
      <c r="A149" s="153"/>
      <c r="B149" s="121"/>
      <c r="C149" s="579"/>
      <c r="D149" s="469"/>
      <c r="E149" s="580"/>
      <c r="F149" s="580"/>
      <c r="G149" s="580"/>
      <c r="H149" s="580"/>
      <c r="I149" s="580"/>
      <c r="J149" s="580"/>
      <c r="K149" s="580"/>
      <c r="L149" s="580"/>
      <c r="M149" s="580"/>
      <c r="N149" s="579"/>
      <c r="O149" s="585"/>
      <c r="P149" s="352"/>
      <c r="Q149" s="101"/>
      <c r="R149" s="101"/>
      <c r="S149" s="101"/>
      <c r="T149" s="101"/>
      <c r="U149" s="101"/>
      <c r="V149" s="581"/>
      <c r="W149" s="121"/>
      <c r="X149" s="116"/>
      <c r="Y149" s="582"/>
      <c r="Z149" s="101"/>
      <c r="AA149" s="583"/>
      <c r="AB149" s="101"/>
      <c r="AC149" s="101"/>
      <c r="AD149" s="101"/>
      <c r="AE149" s="101"/>
      <c r="AF149" s="101"/>
    </row>
    <row r="150" spans="1:32" ht="13.5" customHeight="1">
      <c r="A150" s="153"/>
      <c r="B150" s="121"/>
      <c r="C150" s="579"/>
      <c r="D150" s="469"/>
      <c r="E150" s="580"/>
      <c r="F150" s="580"/>
      <c r="G150" s="580"/>
      <c r="H150" s="580"/>
      <c r="I150" s="580"/>
      <c r="J150" s="580"/>
      <c r="K150" s="580"/>
      <c r="L150" s="580"/>
      <c r="M150" s="580"/>
      <c r="N150" s="579"/>
      <c r="O150" s="585"/>
      <c r="P150" s="352"/>
      <c r="Q150" s="101"/>
      <c r="R150" s="101"/>
      <c r="S150" s="101"/>
      <c r="T150" s="101"/>
      <c r="U150" s="101"/>
      <c r="V150" s="581"/>
      <c r="W150" s="121"/>
      <c r="X150" s="116"/>
      <c r="Y150" s="582"/>
      <c r="Z150" s="101"/>
      <c r="AA150" s="583"/>
      <c r="AB150" s="101"/>
      <c r="AC150" s="101"/>
      <c r="AD150" s="101"/>
      <c r="AE150" s="101"/>
      <c r="AF150" s="101"/>
    </row>
    <row r="151" spans="1:32">
      <c r="A151" s="153"/>
      <c r="B151" s="121"/>
      <c r="C151" s="579"/>
      <c r="D151" s="469"/>
      <c r="E151" s="580"/>
      <c r="F151" s="580"/>
      <c r="G151" s="580"/>
      <c r="H151" s="580"/>
      <c r="I151" s="580"/>
      <c r="J151" s="580"/>
      <c r="K151" s="580"/>
      <c r="L151" s="580"/>
      <c r="M151" s="580"/>
      <c r="N151" s="579"/>
      <c r="O151" s="585"/>
      <c r="P151" s="352"/>
      <c r="Q151" s="101"/>
      <c r="R151" s="101"/>
      <c r="S151" s="101"/>
      <c r="T151" s="101"/>
      <c r="U151" s="101"/>
      <c r="V151" s="581"/>
      <c r="W151" s="121"/>
      <c r="X151" s="116"/>
      <c r="Y151" s="582"/>
      <c r="Z151" s="101"/>
      <c r="AA151" s="586"/>
      <c r="AB151" s="101"/>
      <c r="AC151" s="101"/>
      <c r="AD151" s="101"/>
      <c r="AE151" s="101"/>
      <c r="AF151" s="101"/>
    </row>
    <row r="152" spans="1:32" ht="12.75" customHeight="1">
      <c r="A152" s="153"/>
      <c r="B152" s="121"/>
      <c r="C152" s="579"/>
      <c r="D152" s="469"/>
      <c r="E152" s="590"/>
      <c r="F152" s="591"/>
      <c r="G152" s="580"/>
      <c r="H152" s="580"/>
      <c r="I152" s="580"/>
      <c r="J152" s="580"/>
      <c r="K152" s="590"/>
      <c r="L152" s="590"/>
      <c r="M152" s="580"/>
      <c r="N152" s="584"/>
      <c r="O152" s="585"/>
      <c r="P152" s="352"/>
      <c r="Q152" s="101"/>
      <c r="R152" s="101"/>
      <c r="S152" s="101"/>
      <c r="T152" s="101"/>
      <c r="U152" s="101"/>
      <c r="V152" s="581"/>
      <c r="W152" s="121"/>
      <c r="X152" s="116"/>
      <c r="Y152" s="582"/>
      <c r="Z152" s="101"/>
      <c r="AA152" s="592"/>
      <c r="AB152" s="101"/>
      <c r="AC152" s="101"/>
      <c r="AD152" s="101"/>
      <c r="AE152" s="101"/>
      <c r="AF152" s="101"/>
    </row>
    <row r="153" spans="1:32">
      <c r="A153" s="153"/>
      <c r="B153" s="121"/>
      <c r="C153" s="579"/>
      <c r="D153" s="469"/>
      <c r="E153" s="590"/>
      <c r="F153" s="591"/>
      <c r="G153" s="580"/>
      <c r="H153" s="580"/>
      <c r="I153" s="580"/>
      <c r="J153" s="580"/>
      <c r="K153" s="590"/>
      <c r="L153" s="590"/>
      <c r="M153" s="580"/>
      <c r="N153" s="579"/>
      <c r="O153" s="585"/>
      <c r="P153" s="352"/>
      <c r="Q153" s="101"/>
      <c r="R153" s="101"/>
      <c r="S153" s="101"/>
      <c r="T153" s="101"/>
      <c r="U153" s="101"/>
      <c r="V153" s="581"/>
      <c r="W153" s="121"/>
      <c r="X153" s="116"/>
      <c r="Y153" s="582"/>
      <c r="Z153" s="101"/>
      <c r="AA153" s="583"/>
      <c r="AB153" s="101"/>
      <c r="AC153" s="101"/>
      <c r="AD153" s="101"/>
      <c r="AE153" s="101"/>
      <c r="AF153" s="101"/>
    </row>
    <row r="154" spans="1:32" ht="12.75" customHeight="1">
      <c r="A154" s="153"/>
      <c r="B154" s="121"/>
      <c r="C154" s="579"/>
      <c r="D154" s="469"/>
      <c r="E154" s="590"/>
      <c r="F154" s="591"/>
      <c r="G154" s="580"/>
      <c r="H154" s="580"/>
      <c r="I154" s="580"/>
      <c r="J154" s="580"/>
      <c r="K154" s="590"/>
      <c r="L154" s="590"/>
      <c r="M154" s="580"/>
      <c r="N154" s="579"/>
      <c r="O154" s="585"/>
      <c r="P154" s="352"/>
      <c r="Q154" s="101"/>
      <c r="R154" s="101"/>
      <c r="S154" s="101"/>
      <c r="T154" s="101"/>
      <c r="U154" s="101"/>
      <c r="V154" s="581"/>
      <c r="W154" s="121"/>
      <c r="X154" s="116"/>
      <c r="Y154" s="582"/>
      <c r="Z154" s="101"/>
      <c r="AA154" s="583"/>
      <c r="AB154" s="101"/>
      <c r="AC154" s="101"/>
      <c r="AD154" s="101"/>
      <c r="AE154" s="101"/>
      <c r="AF154" s="101"/>
    </row>
    <row r="155" spans="1:32">
      <c r="A155" s="153"/>
      <c r="B155" s="121"/>
      <c r="C155" s="579"/>
      <c r="D155" s="604"/>
      <c r="E155" s="590"/>
      <c r="F155" s="591"/>
      <c r="G155" s="580"/>
      <c r="H155" s="602"/>
      <c r="I155" s="580"/>
      <c r="J155" s="602"/>
      <c r="K155" s="595"/>
      <c r="L155" s="595"/>
      <c r="M155" s="580"/>
      <c r="N155" s="579"/>
      <c r="O155" s="585"/>
      <c r="P155" s="352"/>
      <c r="Q155" s="101"/>
      <c r="R155" s="101"/>
      <c r="S155" s="101"/>
      <c r="T155" s="101"/>
      <c r="U155" s="101"/>
      <c r="V155" s="581"/>
      <c r="W155" s="121"/>
      <c r="X155" s="116"/>
      <c r="Y155" s="582"/>
      <c r="Z155" s="101"/>
      <c r="AA155" s="588"/>
      <c r="AB155" s="101"/>
      <c r="AC155" s="101"/>
      <c r="AD155" s="101"/>
      <c r="AE155" s="101"/>
      <c r="AF155" s="101"/>
    </row>
    <row r="156" spans="1:32">
      <c r="A156" s="153"/>
      <c r="B156" s="121"/>
      <c r="C156" s="579"/>
      <c r="D156" s="469"/>
      <c r="E156" s="595"/>
      <c r="F156" s="591"/>
      <c r="G156" s="580"/>
      <c r="H156" s="580"/>
      <c r="I156" s="580"/>
      <c r="J156" s="580"/>
      <c r="K156" s="595"/>
      <c r="L156" s="595"/>
      <c r="M156" s="580"/>
      <c r="N156" s="579"/>
      <c r="O156" s="585"/>
      <c r="P156" s="352"/>
      <c r="Q156" s="101"/>
      <c r="R156" s="101"/>
      <c r="S156" s="101"/>
      <c r="T156" s="101"/>
      <c r="U156" s="101"/>
      <c r="V156" s="581"/>
      <c r="W156" s="121"/>
      <c r="X156" s="116"/>
      <c r="Y156" s="582"/>
      <c r="Z156" s="101"/>
      <c r="AA156" s="583"/>
      <c r="AB156" s="101"/>
      <c r="AC156" s="101"/>
      <c r="AD156" s="101"/>
      <c r="AE156" s="101"/>
      <c r="AF156" s="101"/>
    </row>
    <row r="157" spans="1:32">
      <c r="A157" s="153"/>
      <c r="B157" s="121"/>
      <c r="C157" s="579"/>
      <c r="D157" s="469"/>
      <c r="E157" s="590"/>
      <c r="F157" s="591"/>
      <c r="G157" s="580"/>
      <c r="H157" s="580"/>
      <c r="I157" s="580"/>
      <c r="J157" s="580"/>
      <c r="K157" s="595"/>
      <c r="L157" s="590"/>
      <c r="M157" s="580"/>
      <c r="N157" s="579"/>
      <c r="O157" s="585"/>
      <c r="P157" s="352"/>
      <c r="Q157" s="101"/>
      <c r="R157" s="101"/>
      <c r="S157" s="101"/>
      <c r="T157" s="101"/>
      <c r="U157" s="101"/>
      <c r="V157" s="581"/>
      <c r="W157" s="121"/>
      <c r="X157" s="116"/>
      <c r="Y157" s="582"/>
      <c r="Z157" s="101"/>
      <c r="AA157" s="583"/>
      <c r="AB157" s="101"/>
      <c r="AC157" s="101"/>
      <c r="AD157" s="101"/>
      <c r="AE157" s="101"/>
      <c r="AF157" s="101"/>
    </row>
    <row r="158" spans="1:32">
      <c r="A158" s="153"/>
      <c r="B158" s="121"/>
      <c r="C158" s="579"/>
      <c r="D158" s="469"/>
      <c r="E158" s="595"/>
      <c r="F158" s="591"/>
      <c r="G158" s="580"/>
      <c r="H158" s="580"/>
      <c r="I158" s="580"/>
      <c r="J158" s="580"/>
      <c r="K158" s="591"/>
      <c r="L158" s="591"/>
      <c r="M158" s="93"/>
      <c r="N158" s="579"/>
      <c r="O158" s="585"/>
      <c r="P158" s="352"/>
      <c r="Q158" s="101"/>
      <c r="R158" s="101"/>
      <c r="S158" s="101"/>
      <c r="T158" s="101"/>
      <c r="U158" s="101"/>
      <c r="V158" s="581"/>
      <c r="W158" s="121"/>
      <c r="X158" s="116"/>
      <c r="Y158" s="582"/>
      <c r="Z158" s="101"/>
      <c r="AA158" s="583"/>
      <c r="AB158" s="101"/>
      <c r="AC158" s="101"/>
      <c r="AD158" s="101"/>
      <c r="AE158" s="101"/>
      <c r="AF158" s="101"/>
    </row>
    <row r="159" spans="1:32">
      <c r="A159" s="153"/>
      <c r="B159" s="121"/>
      <c r="C159" s="579"/>
      <c r="D159" s="469"/>
      <c r="E159" s="595"/>
      <c r="F159" s="595"/>
      <c r="G159" s="580"/>
      <c r="H159" s="580"/>
      <c r="I159" s="580"/>
      <c r="J159" s="590"/>
      <c r="K159" s="602"/>
      <c r="L159" s="595"/>
      <c r="M159" s="591"/>
      <c r="N159" s="579"/>
      <c r="O159" s="585"/>
      <c r="P159" s="352"/>
      <c r="Q159" s="101"/>
      <c r="R159" s="101"/>
      <c r="S159" s="101"/>
      <c r="T159" s="101"/>
      <c r="U159" s="101"/>
      <c r="V159" s="581"/>
      <c r="W159" s="121"/>
      <c r="X159" s="116"/>
      <c r="Y159" s="582"/>
      <c r="Z159" s="101"/>
      <c r="AA159" s="583"/>
      <c r="AB159" s="101"/>
      <c r="AC159" s="101"/>
      <c r="AD159" s="101"/>
      <c r="AE159" s="101"/>
      <c r="AF159" s="101"/>
    </row>
    <row r="160" spans="1:32" ht="10.5" customHeight="1">
      <c r="A160" s="153"/>
      <c r="B160" s="121"/>
      <c r="C160" s="579"/>
      <c r="D160" s="469"/>
      <c r="E160" s="590"/>
      <c r="F160" s="591"/>
      <c r="G160" s="580"/>
      <c r="H160" s="580"/>
      <c r="I160" s="580"/>
      <c r="J160" s="580"/>
      <c r="K160" s="590"/>
      <c r="L160" s="590"/>
      <c r="M160" s="580"/>
      <c r="N160" s="579"/>
      <c r="O160" s="585"/>
      <c r="P160" s="352"/>
      <c r="Q160" s="101"/>
      <c r="R160" s="101"/>
      <c r="S160" s="101"/>
      <c r="T160" s="101"/>
      <c r="U160" s="101"/>
      <c r="V160" s="581"/>
      <c r="W160" s="121"/>
      <c r="X160" s="116"/>
      <c r="Y160" s="582"/>
      <c r="Z160" s="101"/>
      <c r="AA160" s="583"/>
      <c r="AB160" s="101"/>
      <c r="AC160" s="101"/>
      <c r="AD160" s="101"/>
      <c r="AE160" s="101"/>
      <c r="AF160" s="101"/>
    </row>
    <row r="161" spans="1:32" ht="12.75" customHeight="1">
      <c r="A161" s="153"/>
      <c r="B161" s="121"/>
      <c r="C161" s="579"/>
      <c r="D161" s="469"/>
      <c r="E161" s="595"/>
      <c r="F161" s="591"/>
      <c r="G161" s="580"/>
      <c r="H161" s="580"/>
      <c r="I161" s="580"/>
      <c r="J161" s="580"/>
      <c r="K161" s="591"/>
      <c r="L161" s="591"/>
      <c r="M161" s="580"/>
      <c r="N161" s="579"/>
      <c r="O161" s="593"/>
      <c r="P161" s="352"/>
      <c r="Q161" s="101"/>
      <c r="R161" s="101"/>
      <c r="S161" s="101"/>
      <c r="T161" s="101"/>
      <c r="U161" s="101"/>
      <c r="V161" s="581"/>
      <c r="W161" s="121"/>
      <c r="X161" s="116"/>
      <c r="Y161" s="582"/>
      <c r="Z161" s="101"/>
      <c r="AA161" s="594"/>
      <c r="AB161" s="101"/>
      <c r="AC161" s="101"/>
      <c r="AD161" s="101"/>
      <c r="AE161" s="101"/>
      <c r="AF161" s="101"/>
    </row>
    <row r="162" spans="1:32">
      <c r="A162" s="153"/>
      <c r="B162" s="121"/>
      <c r="C162" s="579"/>
      <c r="D162" s="469"/>
      <c r="E162" s="590"/>
      <c r="F162" s="591"/>
      <c r="G162" s="580"/>
      <c r="H162" s="580"/>
      <c r="I162" s="580"/>
      <c r="J162" s="580"/>
      <c r="K162" s="591"/>
      <c r="L162" s="591"/>
      <c r="M162" s="580"/>
      <c r="N162" s="579"/>
      <c r="O162" s="585"/>
      <c r="P162" s="352"/>
      <c r="Q162" s="101"/>
      <c r="R162" s="101"/>
      <c r="S162" s="101"/>
      <c r="T162" s="101"/>
      <c r="U162" s="101"/>
      <c r="V162" s="581"/>
      <c r="W162" s="121"/>
      <c r="X162" s="116"/>
      <c r="Y162" s="582"/>
      <c r="Z162" s="101"/>
      <c r="AA162" s="583"/>
      <c r="AB162" s="101"/>
      <c r="AC162" s="101"/>
      <c r="AD162" s="101"/>
      <c r="AE162" s="101"/>
      <c r="AF162" s="101"/>
    </row>
    <row r="163" spans="1:32" ht="12.75" customHeight="1">
      <c r="A163" s="153"/>
      <c r="B163" s="121"/>
      <c r="C163" s="579"/>
      <c r="D163" s="469"/>
      <c r="E163" s="591"/>
      <c r="F163" s="595"/>
      <c r="G163" s="580"/>
      <c r="H163" s="580"/>
      <c r="I163" s="580"/>
      <c r="J163" s="580"/>
      <c r="K163" s="602"/>
      <c r="L163" s="595"/>
      <c r="M163" s="580"/>
      <c r="N163" s="579"/>
      <c r="O163" s="593"/>
      <c r="P163" s="352"/>
      <c r="Q163" s="101"/>
      <c r="R163" s="101"/>
      <c r="S163" s="101"/>
      <c r="T163" s="101"/>
      <c r="U163" s="101"/>
      <c r="V163" s="581"/>
      <c r="W163" s="121"/>
      <c r="X163" s="116"/>
      <c r="Y163" s="582"/>
      <c r="Z163" s="101"/>
      <c r="AA163" s="594"/>
      <c r="AB163" s="101"/>
      <c r="AC163" s="101"/>
      <c r="AD163" s="101"/>
      <c r="AE163" s="101"/>
      <c r="AF163" s="101"/>
    </row>
    <row r="164" spans="1:32" hidden="1">
      <c r="A164" s="153"/>
      <c r="B164" s="121"/>
      <c r="C164" s="579"/>
      <c r="D164" s="469"/>
      <c r="E164" s="595"/>
      <c r="F164" s="591"/>
      <c r="G164" s="580"/>
      <c r="H164" s="580"/>
      <c r="I164" s="580"/>
      <c r="J164" s="580"/>
      <c r="K164" s="590"/>
      <c r="L164" s="590"/>
      <c r="M164" s="580"/>
      <c r="N164" s="579"/>
      <c r="O164" s="585"/>
      <c r="P164" s="352"/>
      <c r="Q164" s="101"/>
      <c r="R164" s="101"/>
      <c r="S164" s="101"/>
      <c r="T164" s="101"/>
      <c r="U164" s="101"/>
      <c r="V164" s="581"/>
      <c r="W164" s="121"/>
      <c r="X164" s="116"/>
      <c r="Y164" s="582"/>
      <c r="Z164" s="101"/>
      <c r="AA164" s="588"/>
      <c r="AB164" s="101"/>
      <c r="AC164" s="101"/>
      <c r="AD164" s="101"/>
      <c r="AE164" s="101"/>
      <c r="AF164" s="101"/>
    </row>
    <row r="165" spans="1:32" ht="13.5" customHeight="1">
      <c r="A165" s="153"/>
      <c r="B165" s="96"/>
      <c r="C165" s="579"/>
      <c r="D165" s="469"/>
      <c r="E165" s="591"/>
      <c r="F165" s="591"/>
      <c r="G165" s="580"/>
      <c r="H165" s="580"/>
      <c r="I165" s="580"/>
      <c r="J165" s="580"/>
      <c r="K165" s="595"/>
      <c r="L165" s="595"/>
      <c r="M165" s="580"/>
      <c r="N165" s="579"/>
      <c r="O165" s="585"/>
      <c r="P165" s="352"/>
      <c r="Q165" s="101"/>
      <c r="R165" s="101"/>
      <c r="S165" s="101"/>
      <c r="T165" s="101"/>
      <c r="U165" s="101"/>
      <c r="V165" s="581"/>
      <c r="W165" s="121"/>
      <c r="X165" s="116"/>
      <c r="Y165" s="582"/>
      <c r="Z165" s="101"/>
      <c r="AA165" s="583"/>
      <c r="AB165" s="101"/>
      <c r="AC165" s="101"/>
      <c r="AD165" s="101"/>
      <c r="AE165" s="101"/>
      <c r="AF165" s="101"/>
    </row>
    <row r="166" spans="1:32" ht="12.75" customHeight="1">
      <c r="A166" s="153"/>
      <c r="B166" s="121"/>
      <c r="C166" s="579"/>
      <c r="D166" s="469"/>
      <c r="E166" s="590"/>
      <c r="F166" s="591"/>
      <c r="G166" s="602"/>
      <c r="H166" s="580"/>
      <c r="I166" s="580"/>
      <c r="J166" s="580"/>
      <c r="K166" s="590"/>
      <c r="L166" s="591"/>
      <c r="M166" s="580"/>
      <c r="N166" s="584"/>
      <c r="O166" s="593"/>
      <c r="P166" s="352"/>
      <c r="Q166" s="101"/>
      <c r="R166" s="101"/>
      <c r="S166" s="101"/>
      <c r="T166" s="101"/>
      <c r="U166" s="101"/>
      <c r="V166" s="581"/>
      <c r="W166" s="121"/>
      <c r="X166" s="116"/>
      <c r="Y166" s="582"/>
      <c r="Z166" s="101"/>
      <c r="AA166" s="594"/>
      <c r="AB166" s="101"/>
      <c r="AC166" s="101"/>
      <c r="AD166" s="101"/>
      <c r="AE166" s="101"/>
      <c r="AF166" s="101"/>
    </row>
    <row r="167" spans="1:32" ht="12.75" customHeight="1">
      <c r="A167" s="153"/>
      <c r="B167" s="121"/>
      <c r="C167" s="579"/>
      <c r="D167" s="469"/>
      <c r="E167" s="602"/>
      <c r="F167" s="602"/>
      <c r="G167" s="580"/>
      <c r="H167" s="580"/>
      <c r="I167" s="580"/>
      <c r="J167" s="580"/>
      <c r="K167" s="603"/>
      <c r="L167" s="602"/>
      <c r="M167" s="580"/>
      <c r="N167" s="584"/>
      <c r="O167" s="585"/>
      <c r="P167" s="352"/>
      <c r="Q167" s="101"/>
      <c r="R167" s="101"/>
      <c r="S167" s="101"/>
      <c r="T167" s="101"/>
      <c r="U167" s="101"/>
      <c r="V167" s="581"/>
      <c r="W167" s="121"/>
      <c r="X167" s="116"/>
      <c r="Y167" s="582"/>
      <c r="Z167" s="101"/>
      <c r="AA167" s="597"/>
      <c r="AB167" s="101"/>
      <c r="AC167" s="101"/>
      <c r="AD167" s="101"/>
      <c r="AE167" s="101"/>
      <c r="AF167" s="101"/>
    </row>
    <row r="168" spans="1:32" ht="12.75" customHeight="1">
      <c r="A168" s="153"/>
      <c r="B168" s="121"/>
      <c r="C168" s="579"/>
      <c r="D168" s="598"/>
      <c r="E168" s="150"/>
      <c r="F168" s="150"/>
      <c r="G168" s="150"/>
      <c r="H168" s="150"/>
      <c r="I168" s="150"/>
      <c r="J168" s="150"/>
      <c r="K168" s="150"/>
      <c r="L168" s="150"/>
      <c r="M168" s="150"/>
      <c r="N168" s="584"/>
      <c r="O168" s="585"/>
      <c r="P168" s="352"/>
      <c r="Q168" s="101"/>
      <c r="R168" s="101"/>
      <c r="S168" s="101"/>
      <c r="T168" s="101"/>
      <c r="U168" s="101"/>
      <c r="V168" s="581"/>
      <c r="W168" s="121"/>
      <c r="X168" s="116"/>
      <c r="Y168" s="582"/>
      <c r="Z168" s="101"/>
      <c r="AA168" s="583"/>
      <c r="AB168" s="101"/>
      <c r="AC168" s="101"/>
      <c r="AD168" s="101"/>
      <c r="AE168" s="101"/>
      <c r="AF168" s="101"/>
    </row>
    <row r="169" spans="1:32" ht="12.75" customHeight="1">
      <c r="A169" s="153"/>
      <c r="B169" s="121"/>
      <c r="C169" s="579"/>
      <c r="D169" s="598"/>
      <c r="E169" s="150"/>
      <c r="F169" s="150"/>
      <c r="G169" s="150"/>
      <c r="H169" s="150"/>
      <c r="I169" s="150"/>
      <c r="J169" s="150"/>
      <c r="K169" s="150"/>
      <c r="L169" s="150"/>
      <c r="M169" s="150"/>
      <c r="N169" s="584"/>
      <c r="O169" s="585"/>
      <c r="P169" s="352"/>
      <c r="Q169" s="101"/>
      <c r="R169" s="101"/>
      <c r="S169" s="101"/>
      <c r="T169" s="101"/>
      <c r="U169" s="101"/>
      <c r="V169" s="581"/>
      <c r="W169" s="121"/>
      <c r="X169" s="116"/>
      <c r="Y169" s="582"/>
      <c r="Z169" s="101"/>
      <c r="AA169" s="583"/>
      <c r="AB169" s="101"/>
      <c r="AC169" s="101"/>
      <c r="AD169" s="101"/>
      <c r="AE169" s="101"/>
      <c r="AF169" s="101"/>
    </row>
    <row r="170" spans="1:32" ht="11.25" customHeight="1">
      <c r="A170" s="153"/>
      <c r="B170" s="121"/>
      <c r="C170" s="579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584"/>
      <c r="O170" s="585"/>
      <c r="P170" s="352"/>
      <c r="Q170" s="101"/>
      <c r="R170" s="101"/>
      <c r="S170" s="101"/>
      <c r="T170" s="101"/>
      <c r="U170" s="101"/>
      <c r="V170" s="581"/>
      <c r="W170" s="121"/>
      <c r="X170" s="116"/>
      <c r="Y170" s="582"/>
      <c r="Z170" s="101"/>
      <c r="AA170" s="583"/>
      <c r="AB170" s="101"/>
      <c r="AC170" s="101"/>
      <c r="AD170" s="101"/>
      <c r="AE170" s="101"/>
      <c r="AF170" s="101"/>
    </row>
    <row r="171" spans="1:32" ht="12.75" customHeight="1">
      <c r="A171" s="153"/>
      <c r="B171" s="121"/>
      <c r="C171" s="579"/>
      <c r="D171" s="150"/>
      <c r="E171" s="150"/>
      <c r="F171" s="150"/>
      <c r="G171" s="150"/>
      <c r="H171" s="150"/>
      <c r="I171" s="150"/>
      <c r="J171" s="599"/>
      <c r="K171" s="150"/>
      <c r="L171" s="150"/>
      <c r="M171" s="150"/>
      <c r="N171" s="587"/>
      <c r="O171" s="585"/>
      <c r="P171" s="352"/>
      <c r="Q171" s="101"/>
      <c r="R171" s="101"/>
      <c r="S171" s="101"/>
      <c r="T171" s="101"/>
      <c r="U171" s="101"/>
      <c r="V171" s="600"/>
      <c r="W171" s="121"/>
      <c r="X171" s="601"/>
      <c r="Y171" s="582"/>
      <c r="Z171" s="101"/>
      <c r="AA171" s="583"/>
      <c r="AB171" s="101"/>
      <c r="AC171" s="101"/>
      <c r="AD171" s="101"/>
      <c r="AE171" s="101"/>
      <c r="AF171" s="101"/>
    </row>
    <row r="172" spans="1:32" ht="11.2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</row>
    <row r="173" spans="1:32" ht="12.75" customHeight="1">
      <c r="A173" s="196"/>
      <c r="B173" s="101"/>
      <c r="C173" s="196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94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</row>
    <row r="174" spans="1:32">
      <c r="A174" s="101"/>
      <c r="B174" s="121"/>
      <c r="C174" s="352"/>
      <c r="D174" s="199"/>
      <c r="E174" s="199"/>
      <c r="F174" s="199"/>
      <c r="G174" s="199"/>
      <c r="H174" s="199"/>
      <c r="I174" s="199"/>
      <c r="J174" s="199"/>
      <c r="K174" s="199"/>
      <c r="L174" s="121"/>
      <c r="M174" s="121"/>
      <c r="N174" s="93"/>
      <c r="O174" s="93"/>
      <c r="P174" s="121"/>
      <c r="Q174" s="352"/>
      <c r="R174" s="101"/>
      <c r="S174" s="352"/>
      <c r="T174" s="12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</row>
    <row r="175" spans="1:32">
      <c r="A175" s="101"/>
      <c r="B175" s="121"/>
      <c r="C175" s="93"/>
      <c r="D175" s="199"/>
      <c r="E175" s="199"/>
      <c r="F175" s="199"/>
      <c r="G175" s="199"/>
      <c r="H175" s="199"/>
      <c r="I175" s="199"/>
      <c r="J175" s="199"/>
      <c r="K175" s="199"/>
      <c r="L175" s="121"/>
      <c r="M175" s="121"/>
      <c r="N175" s="93"/>
      <c r="O175" s="93"/>
      <c r="P175" s="121"/>
      <c r="Q175" s="352"/>
      <c r="R175" s="101"/>
      <c r="S175" s="352"/>
      <c r="T175" s="12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</row>
    <row r="176" spans="1:32">
      <c r="A176" s="101"/>
      <c r="B176" s="352"/>
      <c r="C176" s="352"/>
      <c r="D176" s="199"/>
      <c r="E176" s="199"/>
      <c r="F176" s="199"/>
      <c r="G176" s="199"/>
      <c r="H176" s="101"/>
      <c r="I176" s="101"/>
      <c r="J176" s="199"/>
      <c r="K176" s="99"/>
      <c r="L176" s="121"/>
      <c r="M176" s="121"/>
      <c r="N176" s="93"/>
      <c r="O176" s="93"/>
      <c r="P176" s="352"/>
      <c r="Q176" s="352"/>
      <c r="R176" s="101"/>
      <c r="S176" s="352"/>
      <c r="T176" s="121"/>
      <c r="U176" s="101"/>
      <c r="V176" s="101"/>
      <c r="W176" s="101"/>
      <c r="X176" s="101"/>
      <c r="Y176" s="101"/>
      <c r="Z176" s="101"/>
      <c r="AA176" s="576"/>
      <c r="AB176" s="101"/>
      <c r="AC176" s="101"/>
      <c r="AD176" s="101"/>
      <c r="AE176" s="101"/>
      <c r="AF176" s="101"/>
    </row>
    <row r="177" spans="1:32">
      <c r="A177" s="101"/>
      <c r="B177" s="121"/>
      <c r="C177" s="121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93"/>
      <c r="O177" s="93"/>
      <c r="P177" s="352"/>
      <c r="Q177" s="352"/>
      <c r="R177" s="101"/>
      <c r="S177" s="352"/>
      <c r="T177" s="121"/>
      <c r="U177" s="101"/>
      <c r="V177" s="101"/>
      <c r="W177" s="101"/>
      <c r="X177" s="101"/>
      <c r="Y177" s="327"/>
      <c r="Z177" s="101"/>
      <c r="AA177" s="576"/>
      <c r="AB177" s="101"/>
      <c r="AC177" s="101"/>
      <c r="AD177" s="101"/>
      <c r="AE177" s="101"/>
      <c r="AF177" s="101"/>
    </row>
    <row r="178" spans="1:32">
      <c r="A178" s="101"/>
      <c r="B178" s="352"/>
      <c r="C178" s="101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93"/>
      <c r="O178" s="93"/>
      <c r="P178" s="121"/>
      <c r="Q178" s="352"/>
      <c r="R178" s="101"/>
      <c r="S178" s="352"/>
      <c r="T178" s="121"/>
      <c r="U178" s="101"/>
      <c r="V178" s="101"/>
      <c r="W178" s="101"/>
      <c r="X178" s="101"/>
      <c r="Y178" s="327"/>
      <c r="Z178" s="101"/>
      <c r="AA178" s="577"/>
      <c r="AB178" s="101"/>
      <c r="AC178" s="101"/>
      <c r="AD178" s="101"/>
      <c r="AE178" s="101"/>
      <c r="AF178" s="101"/>
    </row>
    <row r="179" spans="1:32">
      <c r="A179" s="101"/>
      <c r="B179" s="121"/>
      <c r="C179" s="199"/>
      <c r="D179" s="121"/>
      <c r="E179" s="121"/>
      <c r="F179" s="121"/>
      <c r="G179" s="121"/>
      <c r="H179" s="96"/>
      <c r="I179" s="121"/>
      <c r="J179" s="121"/>
      <c r="K179" s="121"/>
      <c r="L179" s="121"/>
      <c r="M179" s="96"/>
      <c r="N179" s="93"/>
      <c r="O179" s="93"/>
      <c r="P179" s="199"/>
      <c r="Q179" s="352"/>
      <c r="R179" s="121"/>
      <c r="S179" s="352"/>
      <c r="T179" s="121"/>
      <c r="U179" s="101"/>
      <c r="V179" s="266"/>
      <c r="W179" s="352"/>
      <c r="X179" s="153"/>
      <c r="Y179" s="578"/>
      <c r="Z179" s="101"/>
      <c r="AA179" s="577"/>
      <c r="AB179" s="101"/>
      <c r="AC179" s="101"/>
      <c r="AD179" s="101"/>
      <c r="AE179" s="101"/>
      <c r="AF179" s="101"/>
    </row>
    <row r="180" spans="1:32">
      <c r="A180" s="153"/>
      <c r="B180" s="121"/>
      <c r="C180" s="579"/>
      <c r="D180" s="595"/>
      <c r="E180" s="580"/>
      <c r="F180" s="580"/>
      <c r="G180" s="580"/>
      <c r="H180" s="580"/>
      <c r="I180" s="580"/>
      <c r="J180" s="580"/>
      <c r="K180" s="580"/>
      <c r="L180" s="580"/>
      <c r="M180" s="580"/>
      <c r="N180" s="579"/>
      <c r="O180" s="352"/>
      <c r="P180" s="352"/>
      <c r="Q180" s="101"/>
      <c r="R180" s="475"/>
      <c r="S180" s="101"/>
      <c r="T180" s="101"/>
      <c r="U180" s="101"/>
      <c r="V180" s="581"/>
      <c r="W180" s="121"/>
      <c r="X180" s="116"/>
      <c r="Y180" s="582"/>
      <c r="Z180" s="101"/>
      <c r="AA180" s="583"/>
      <c r="AB180" s="101"/>
      <c r="AC180" s="101"/>
      <c r="AD180" s="101"/>
      <c r="AE180" s="101"/>
      <c r="AF180" s="101"/>
    </row>
    <row r="181" spans="1:32">
      <c r="A181" s="153"/>
      <c r="B181" s="121"/>
      <c r="C181" s="579"/>
      <c r="D181" s="595"/>
      <c r="E181" s="580"/>
      <c r="F181" s="580"/>
      <c r="G181" s="580"/>
      <c r="H181" s="580"/>
      <c r="I181" s="580"/>
      <c r="J181" s="580"/>
      <c r="K181" s="580"/>
      <c r="L181" s="580"/>
      <c r="M181" s="580"/>
      <c r="N181" s="584"/>
      <c r="O181" s="585"/>
      <c r="P181" s="352"/>
      <c r="Q181" s="101"/>
      <c r="R181" s="101"/>
      <c r="S181" s="101"/>
      <c r="T181" s="101"/>
      <c r="U181" s="101"/>
      <c r="V181" s="581"/>
      <c r="W181" s="121"/>
      <c r="X181" s="116"/>
      <c r="Y181" s="582"/>
      <c r="Z181" s="101"/>
      <c r="AA181" s="583"/>
      <c r="AB181" s="101"/>
      <c r="AC181" s="101"/>
      <c r="AD181" s="101"/>
      <c r="AE181" s="101"/>
      <c r="AF181" s="101"/>
    </row>
    <row r="182" spans="1:32" ht="12" customHeight="1">
      <c r="A182" s="153"/>
      <c r="B182" s="121"/>
      <c r="C182" s="579"/>
      <c r="D182" s="595"/>
      <c r="E182" s="580"/>
      <c r="F182" s="580"/>
      <c r="G182" s="595"/>
      <c r="H182" s="580"/>
      <c r="I182" s="580"/>
      <c r="J182" s="595"/>
      <c r="K182" s="580"/>
      <c r="L182" s="580"/>
      <c r="M182" s="580"/>
      <c r="N182" s="579"/>
      <c r="O182" s="585"/>
      <c r="P182" s="352"/>
      <c r="Q182" s="101"/>
      <c r="R182" s="101"/>
      <c r="S182" s="101"/>
      <c r="T182" s="101"/>
      <c r="U182" s="101"/>
      <c r="V182" s="581"/>
      <c r="W182" s="121"/>
      <c r="X182" s="116"/>
      <c r="Y182" s="582"/>
      <c r="Z182" s="101"/>
      <c r="AA182" s="586"/>
      <c r="AB182" s="101"/>
      <c r="AC182" s="101"/>
      <c r="AD182" s="101"/>
      <c r="AE182" s="101"/>
      <c r="AF182" s="101"/>
    </row>
    <row r="183" spans="1:32">
      <c r="A183" s="153"/>
      <c r="B183" s="121"/>
      <c r="C183" s="579"/>
      <c r="D183" s="595"/>
      <c r="E183" s="580"/>
      <c r="F183" s="580"/>
      <c r="G183" s="580"/>
      <c r="H183" s="580"/>
      <c r="I183" s="580"/>
      <c r="J183" s="580"/>
      <c r="K183" s="580"/>
      <c r="L183" s="580"/>
      <c r="M183" s="595"/>
      <c r="N183" s="587"/>
      <c r="O183" s="585"/>
      <c r="P183" s="352"/>
      <c r="Q183" s="101"/>
      <c r="R183" s="101"/>
      <c r="S183" s="101"/>
      <c r="T183" s="101"/>
      <c r="U183" s="101"/>
      <c r="V183" s="581"/>
      <c r="W183" s="121"/>
      <c r="X183" s="116"/>
      <c r="Y183" s="582"/>
      <c r="Z183" s="101"/>
      <c r="AA183" s="583"/>
      <c r="AB183" s="101"/>
      <c r="AC183" s="101"/>
      <c r="AD183" s="101"/>
      <c r="AE183" s="101"/>
      <c r="AF183" s="101"/>
    </row>
    <row r="184" spans="1:32" ht="12.75" customHeight="1">
      <c r="A184" s="153"/>
      <c r="B184" s="121"/>
      <c r="C184" s="579"/>
      <c r="D184" s="595"/>
      <c r="E184" s="580"/>
      <c r="F184" s="580"/>
      <c r="G184" s="580"/>
      <c r="H184" s="580"/>
      <c r="I184" s="580"/>
      <c r="J184" s="580"/>
      <c r="K184" s="580"/>
      <c r="L184" s="580"/>
      <c r="M184" s="580"/>
      <c r="N184" s="579"/>
      <c r="O184" s="585"/>
      <c r="P184" s="352"/>
      <c r="Q184" s="101"/>
      <c r="R184" s="101"/>
      <c r="S184" s="101"/>
      <c r="T184" s="101"/>
      <c r="U184" s="101"/>
      <c r="V184" s="581"/>
      <c r="W184" s="121"/>
      <c r="X184" s="116"/>
      <c r="Y184" s="582"/>
      <c r="Z184" s="101"/>
      <c r="AA184" s="588"/>
      <c r="AB184" s="101"/>
      <c r="AC184" s="101"/>
      <c r="AD184" s="101"/>
      <c r="AE184" s="101"/>
      <c r="AF184" s="101"/>
    </row>
    <row r="185" spans="1:32">
      <c r="A185" s="153"/>
      <c r="B185" s="121"/>
      <c r="C185" s="579"/>
      <c r="D185" s="595"/>
      <c r="E185" s="580"/>
      <c r="F185" s="580"/>
      <c r="G185" s="580"/>
      <c r="H185" s="580"/>
      <c r="I185" s="580"/>
      <c r="J185" s="580"/>
      <c r="K185" s="580"/>
      <c r="L185" s="580"/>
      <c r="M185" s="580"/>
      <c r="N185" s="579"/>
      <c r="O185" s="585"/>
      <c r="P185" s="352"/>
      <c r="Q185" s="101"/>
      <c r="R185" s="101"/>
      <c r="S185" s="101"/>
      <c r="T185" s="101"/>
      <c r="U185" s="101"/>
      <c r="V185" s="581"/>
      <c r="W185" s="121"/>
      <c r="X185" s="116"/>
      <c r="Y185" s="582"/>
      <c r="Z185" s="101"/>
      <c r="AA185" s="586"/>
      <c r="AB185" s="101"/>
      <c r="AC185" s="101"/>
      <c r="AD185" s="101"/>
      <c r="AE185" s="101"/>
      <c r="AF185" s="101"/>
    </row>
    <row r="186" spans="1:32" ht="15" customHeight="1">
      <c r="A186" s="153"/>
      <c r="B186" s="121"/>
      <c r="C186" s="579"/>
      <c r="D186" s="595"/>
      <c r="E186" s="580"/>
      <c r="F186" s="93"/>
      <c r="G186" s="590"/>
      <c r="H186" s="595"/>
      <c r="I186" s="580"/>
      <c r="J186" s="580"/>
      <c r="K186" s="580"/>
      <c r="L186" s="580"/>
      <c r="M186" s="580"/>
      <c r="N186" s="589"/>
      <c r="O186" s="585"/>
      <c r="P186" s="352"/>
      <c r="Q186" s="101"/>
      <c r="R186" s="101"/>
      <c r="S186" s="101"/>
      <c r="T186" s="101"/>
      <c r="U186" s="101"/>
      <c r="V186" s="581"/>
      <c r="W186" s="121"/>
      <c r="X186" s="116"/>
      <c r="Y186" s="582"/>
      <c r="Z186" s="101"/>
      <c r="AA186" s="588"/>
      <c r="AB186" s="101"/>
      <c r="AC186" s="101"/>
      <c r="AD186" s="101"/>
      <c r="AE186" s="101"/>
      <c r="AF186" s="101"/>
    </row>
    <row r="187" spans="1:32">
      <c r="A187" s="153"/>
      <c r="B187" s="121"/>
      <c r="C187" s="579"/>
      <c r="D187" s="595"/>
      <c r="E187" s="580"/>
      <c r="F187" s="580"/>
      <c r="G187" s="580"/>
      <c r="H187" s="580"/>
      <c r="I187" s="580"/>
      <c r="J187" s="580"/>
      <c r="K187" s="580"/>
      <c r="L187" s="580"/>
      <c r="M187" s="580"/>
      <c r="N187" s="579"/>
      <c r="O187" s="585"/>
      <c r="P187" s="352"/>
      <c r="Q187" s="101"/>
      <c r="R187" s="101"/>
      <c r="S187" s="101"/>
      <c r="T187" s="101"/>
      <c r="U187" s="101"/>
      <c r="V187" s="581"/>
      <c r="W187" s="121"/>
      <c r="X187" s="116"/>
      <c r="Y187" s="582"/>
      <c r="Z187" s="101"/>
      <c r="AA187" s="583"/>
      <c r="AB187" s="101"/>
      <c r="AC187" s="101"/>
      <c r="AD187" s="101"/>
      <c r="AE187" s="101"/>
      <c r="AF187" s="101"/>
    </row>
    <row r="188" spans="1:32">
      <c r="A188" s="153"/>
      <c r="B188" s="121"/>
      <c r="C188" s="579"/>
      <c r="D188" s="595"/>
      <c r="E188" s="580"/>
      <c r="F188" s="580"/>
      <c r="G188" s="580"/>
      <c r="H188" s="580"/>
      <c r="I188" s="580"/>
      <c r="J188" s="580"/>
      <c r="K188" s="580"/>
      <c r="L188" s="580"/>
      <c r="M188" s="580"/>
      <c r="N188" s="579"/>
      <c r="O188" s="585"/>
      <c r="P188" s="352"/>
      <c r="Q188" s="101"/>
      <c r="R188" s="101"/>
      <c r="S188" s="101"/>
      <c r="T188" s="101"/>
      <c r="U188" s="101"/>
      <c r="V188" s="581"/>
      <c r="W188" s="121"/>
      <c r="X188" s="116"/>
      <c r="Y188" s="582"/>
      <c r="Z188" s="101"/>
      <c r="AA188" s="583"/>
      <c r="AB188" s="101"/>
      <c r="AC188" s="101"/>
      <c r="AD188" s="101"/>
      <c r="AE188" s="101"/>
      <c r="AF188" s="101"/>
    </row>
    <row r="189" spans="1:32">
      <c r="A189" s="153"/>
      <c r="B189" s="121"/>
      <c r="C189" s="579"/>
      <c r="D189" s="595"/>
      <c r="E189" s="580"/>
      <c r="F189" s="580"/>
      <c r="G189" s="580"/>
      <c r="H189" s="580"/>
      <c r="I189" s="580"/>
      <c r="J189" s="580"/>
      <c r="K189" s="580"/>
      <c r="L189" s="580"/>
      <c r="M189" s="580"/>
      <c r="N189" s="579"/>
      <c r="O189" s="585"/>
      <c r="P189" s="352"/>
      <c r="Q189" s="101"/>
      <c r="R189" s="101"/>
      <c r="S189" s="101"/>
      <c r="T189" s="101"/>
      <c r="U189" s="101"/>
      <c r="V189" s="581"/>
      <c r="W189" s="121"/>
      <c r="X189" s="116"/>
      <c r="Y189" s="582"/>
      <c r="Z189" s="101"/>
      <c r="AA189" s="583"/>
      <c r="AB189" s="101"/>
      <c r="AC189" s="101"/>
      <c r="AD189" s="101"/>
      <c r="AE189" s="101"/>
      <c r="AF189" s="101"/>
    </row>
    <row r="190" spans="1:32">
      <c r="A190" s="153"/>
      <c r="B190" s="121"/>
      <c r="C190" s="579"/>
      <c r="D190" s="595"/>
      <c r="E190" s="580"/>
      <c r="F190" s="580"/>
      <c r="G190" s="580"/>
      <c r="H190" s="580"/>
      <c r="I190" s="580"/>
      <c r="J190" s="580"/>
      <c r="K190" s="580"/>
      <c r="L190" s="580"/>
      <c r="M190" s="580"/>
      <c r="N190" s="579"/>
      <c r="O190" s="585"/>
      <c r="P190" s="352"/>
      <c r="Q190" s="101"/>
      <c r="R190" s="101"/>
      <c r="S190" s="101"/>
      <c r="T190" s="101"/>
      <c r="U190" s="101"/>
      <c r="V190" s="581"/>
      <c r="W190" s="121"/>
      <c r="X190" s="116"/>
      <c r="Y190" s="582"/>
      <c r="Z190" s="101"/>
      <c r="AA190" s="583"/>
      <c r="AB190" s="101"/>
      <c r="AC190" s="101"/>
      <c r="AD190" s="101"/>
      <c r="AE190" s="101"/>
      <c r="AF190" s="101"/>
    </row>
    <row r="191" spans="1:32">
      <c r="A191" s="153"/>
      <c r="B191" s="121"/>
      <c r="C191" s="579"/>
      <c r="D191" s="595"/>
      <c r="E191" s="580"/>
      <c r="F191" s="580"/>
      <c r="G191" s="580"/>
      <c r="H191" s="580"/>
      <c r="I191" s="580"/>
      <c r="J191" s="580"/>
      <c r="K191" s="580"/>
      <c r="L191" s="580"/>
      <c r="M191" s="580"/>
      <c r="N191" s="579"/>
      <c r="O191" s="585"/>
      <c r="P191" s="352"/>
      <c r="Q191" s="101"/>
      <c r="R191" s="101"/>
      <c r="S191" s="101"/>
      <c r="T191" s="101"/>
      <c r="U191" s="101"/>
      <c r="V191" s="581"/>
      <c r="W191" s="121"/>
      <c r="X191" s="116"/>
      <c r="Y191" s="582"/>
      <c r="Z191" s="101"/>
      <c r="AA191" s="583"/>
      <c r="AB191" s="101"/>
      <c r="AC191" s="101"/>
      <c r="AD191" s="101"/>
      <c r="AE191" s="101"/>
      <c r="AF191" s="101"/>
    </row>
    <row r="192" spans="1:32">
      <c r="A192" s="153"/>
      <c r="B192" s="121"/>
      <c r="C192" s="579"/>
      <c r="D192" s="595"/>
      <c r="E192" s="580"/>
      <c r="F192" s="580"/>
      <c r="G192" s="580"/>
      <c r="H192" s="580"/>
      <c r="I192" s="580"/>
      <c r="J192" s="580"/>
      <c r="K192" s="580"/>
      <c r="L192" s="580"/>
      <c r="M192" s="580"/>
      <c r="N192" s="579"/>
      <c r="O192" s="585"/>
      <c r="P192" s="352"/>
      <c r="Q192" s="101"/>
      <c r="R192" s="101"/>
      <c r="S192" s="101"/>
      <c r="T192" s="101"/>
      <c r="U192" s="101"/>
      <c r="V192" s="581"/>
      <c r="W192" s="121"/>
      <c r="X192" s="116"/>
      <c r="Y192" s="582"/>
      <c r="Z192" s="101"/>
      <c r="AA192" s="583"/>
      <c r="AB192" s="101"/>
      <c r="AC192" s="101"/>
      <c r="AD192" s="101"/>
      <c r="AE192" s="101"/>
      <c r="AF192" s="101"/>
    </row>
    <row r="193" spans="1:32">
      <c r="A193" s="153"/>
      <c r="B193" s="121"/>
      <c r="C193" s="579"/>
      <c r="D193" s="595"/>
      <c r="E193" s="580"/>
      <c r="F193" s="580"/>
      <c r="G193" s="580"/>
      <c r="H193" s="580"/>
      <c r="I193" s="580"/>
      <c r="J193" s="580"/>
      <c r="K193" s="580"/>
      <c r="L193" s="580"/>
      <c r="M193" s="580"/>
      <c r="N193" s="579"/>
      <c r="O193" s="585"/>
      <c r="P193" s="352"/>
      <c r="Q193" s="101"/>
      <c r="R193" s="101"/>
      <c r="S193" s="101"/>
      <c r="T193" s="101"/>
      <c r="U193" s="101"/>
      <c r="V193" s="581"/>
      <c r="W193" s="121"/>
      <c r="X193" s="116"/>
      <c r="Y193" s="582"/>
      <c r="Z193" s="101"/>
      <c r="AA193" s="583"/>
      <c r="AB193" s="101"/>
      <c r="AC193" s="101"/>
      <c r="AD193" s="101"/>
      <c r="AE193" s="101"/>
      <c r="AF193" s="101"/>
    </row>
    <row r="194" spans="1:32" ht="13.5" customHeight="1">
      <c r="A194" s="153"/>
      <c r="B194" s="121"/>
      <c r="C194" s="579"/>
      <c r="D194" s="595"/>
      <c r="E194" s="580"/>
      <c r="F194" s="580"/>
      <c r="G194" s="580"/>
      <c r="H194" s="580"/>
      <c r="I194" s="580"/>
      <c r="J194" s="580"/>
      <c r="K194" s="580"/>
      <c r="L194" s="580"/>
      <c r="M194" s="580"/>
      <c r="N194" s="579"/>
      <c r="O194" s="585"/>
      <c r="P194" s="352"/>
      <c r="Q194" s="101"/>
      <c r="R194" s="101"/>
      <c r="S194" s="101"/>
      <c r="T194" s="101"/>
      <c r="U194" s="101"/>
      <c r="V194" s="581"/>
      <c r="W194" s="121"/>
      <c r="X194" s="116"/>
      <c r="Y194" s="582"/>
      <c r="Z194" s="101"/>
      <c r="AA194" s="586"/>
      <c r="AB194" s="101"/>
      <c r="AC194" s="101"/>
      <c r="AD194" s="101"/>
      <c r="AE194" s="101"/>
      <c r="AF194" s="101"/>
    </row>
    <row r="195" spans="1:32" ht="12" customHeight="1">
      <c r="A195" s="153"/>
      <c r="B195" s="121"/>
      <c r="C195" s="579"/>
      <c r="D195" s="598"/>
      <c r="E195" s="590"/>
      <c r="F195" s="591"/>
      <c r="G195" s="580"/>
      <c r="H195" s="580"/>
      <c r="I195" s="580"/>
      <c r="J195" s="580"/>
      <c r="K195" s="590"/>
      <c r="L195" s="590"/>
      <c r="M195" s="580"/>
      <c r="N195" s="584"/>
      <c r="O195" s="585"/>
      <c r="P195" s="352"/>
      <c r="Q195" s="101"/>
      <c r="R195" s="101"/>
      <c r="S195" s="101"/>
      <c r="T195" s="101"/>
      <c r="U195" s="101"/>
      <c r="V195" s="581"/>
      <c r="W195" s="121"/>
      <c r="X195" s="116"/>
      <c r="Y195" s="582"/>
      <c r="Z195" s="101"/>
      <c r="AA195" s="592"/>
      <c r="AB195" s="101"/>
      <c r="AC195" s="101"/>
      <c r="AD195" s="101"/>
      <c r="AE195" s="101"/>
      <c r="AF195" s="101"/>
    </row>
    <row r="196" spans="1:32">
      <c r="A196" s="153"/>
      <c r="B196" s="121"/>
      <c r="C196" s="579"/>
      <c r="D196" s="598"/>
      <c r="E196" s="590"/>
      <c r="F196" s="591"/>
      <c r="G196" s="580"/>
      <c r="H196" s="580"/>
      <c r="I196" s="580"/>
      <c r="J196" s="580"/>
      <c r="K196" s="590"/>
      <c r="L196" s="590"/>
      <c r="M196" s="580"/>
      <c r="N196" s="579"/>
      <c r="O196" s="585"/>
      <c r="P196" s="352"/>
      <c r="Q196" s="101"/>
      <c r="R196" s="101"/>
      <c r="S196" s="101"/>
      <c r="T196" s="101"/>
      <c r="U196" s="101"/>
      <c r="V196" s="581"/>
      <c r="W196" s="121"/>
      <c r="X196" s="116"/>
      <c r="Y196" s="582"/>
      <c r="Z196" s="101"/>
      <c r="AA196" s="583"/>
      <c r="AB196" s="101"/>
      <c r="AC196" s="101"/>
      <c r="AD196" s="101"/>
      <c r="AE196" s="101"/>
      <c r="AF196" s="101"/>
    </row>
    <row r="197" spans="1:32" ht="13.5" customHeight="1">
      <c r="A197" s="153"/>
      <c r="B197" s="121"/>
      <c r="C197" s="579"/>
      <c r="D197" s="598"/>
      <c r="E197" s="590"/>
      <c r="F197" s="591"/>
      <c r="G197" s="580"/>
      <c r="H197" s="580"/>
      <c r="I197" s="580"/>
      <c r="J197" s="580"/>
      <c r="K197" s="590"/>
      <c r="L197" s="590"/>
      <c r="M197" s="580"/>
      <c r="N197" s="579"/>
      <c r="O197" s="585"/>
      <c r="P197" s="352"/>
      <c r="Q197" s="101"/>
      <c r="R197" s="101"/>
      <c r="S197" s="101"/>
      <c r="T197" s="101"/>
      <c r="U197" s="101"/>
      <c r="V197" s="581"/>
      <c r="W197" s="121"/>
      <c r="X197" s="116"/>
      <c r="Y197" s="582"/>
      <c r="Z197" s="101"/>
      <c r="AA197" s="583"/>
      <c r="AB197" s="101"/>
      <c r="AC197" s="101"/>
      <c r="AD197" s="101"/>
      <c r="AE197" s="101"/>
      <c r="AF197" s="101"/>
    </row>
    <row r="198" spans="1:32">
      <c r="A198" s="153"/>
      <c r="B198" s="121"/>
      <c r="C198" s="579"/>
      <c r="D198" s="598"/>
      <c r="E198" s="590"/>
      <c r="F198" s="591"/>
      <c r="G198" s="580"/>
      <c r="H198" s="602"/>
      <c r="I198" s="580"/>
      <c r="J198" s="602"/>
      <c r="K198" s="595"/>
      <c r="L198" s="595"/>
      <c r="M198" s="580"/>
      <c r="N198" s="579"/>
      <c r="O198" s="585"/>
      <c r="P198" s="352"/>
      <c r="Q198" s="101"/>
      <c r="R198" s="101"/>
      <c r="S198" s="101"/>
      <c r="T198" s="101"/>
      <c r="U198" s="101"/>
      <c r="V198" s="581"/>
      <c r="W198" s="121"/>
      <c r="X198" s="116"/>
      <c r="Y198" s="582"/>
      <c r="Z198" s="101"/>
      <c r="AA198" s="588"/>
      <c r="AB198" s="101"/>
      <c r="AC198" s="101"/>
      <c r="AD198" s="101"/>
      <c r="AE198" s="101"/>
      <c r="AF198" s="101"/>
    </row>
    <row r="199" spans="1:32">
      <c r="A199" s="153"/>
      <c r="B199" s="121"/>
      <c r="C199" s="579"/>
      <c r="D199" s="598"/>
      <c r="E199" s="595"/>
      <c r="F199" s="591"/>
      <c r="G199" s="580"/>
      <c r="H199" s="580"/>
      <c r="I199" s="580"/>
      <c r="J199" s="580"/>
      <c r="K199" s="595"/>
      <c r="L199" s="595"/>
      <c r="M199" s="580"/>
      <c r="N199" s="579"/>
      <c r="O199" s="585"/>
      <c r="P199" s="352"/>
      <c r="Q199" s="101"/>
      <c r="R199" s="101"/>
      <c r="S199" s="101"/>
      <c r="T199" s="101"/>
      <c r="U199" s="101"/>
      <c r="V199" s="581"/>
      <c r="W199" s="121"/>
      <c r="X199" s="116"/>
      <c r="Y199" s="582"/>
      <c r="Z199" s="101"/>
      <c r="AA199" s="583"/>
      <c r="AB199" s="101"/>
      <c r="AC199" s="101"/>
      <c r="AD199" s="101"/>
      <c r="AE199" s="101"/>
      <c r="AF199" s="101"/>
    </row>
    <row r="200" spans="1:32" ht="12" customHeight="1">
      <c r="A200" s="153"/>
      <c r="B200" s="121"/>
      <c r="C200" s="579"/>
      <c r="D200" s="598"/>
      <c r="E200" s="590"/>
      <c r="F200" s="591"/>
      <c r="G200" s="580"/>
      <c r="H200" s="580"/>
      <c r="I200" s="580"/>
      <c r="J200" s="580"/>
      <c r="K200" s="595"/>
      <c r="L200" s="590"/>
      <c r="M200" s="580"/>
      <c r="N200" s="579"/>
      <c r="O200" s="585"/>
      <c r="P200" s="352"/>
      <c r="Q200" s="101"/>
      <c r="R200" s="101"/>
      <c r="S200" s="101"/>
      <c r="T200" s="101"/>
      <c r="U200" s="101"/>
      <c r="V200" s="581"/>
      <c r="W200" s="121"/>
      <c r="X200" s="116"/>
      <c r="Y200" s="582"/>
      <c r="Z200" s="101"/>
      <c r="AA200" s="583"/>
      <c r="AB200" s="101"/>
      <c r="AC200" s="101"/>
      <c r="AD200" s="101"/>
      <c r="AE200" s="101"/>
      <c r="AF200" s="101"/>
    </row>
    <row r="201" spans="1:32" ht="12.75" customHeight="1">
      <c r="A201" s="153"/>
      <c r="B201" s="121"/>
      <c r="C201" s="579"/>
      <c r="D201" s="598"/>
      <c r="E201" s="595"/>
      <c r="F201" s="591"/>
      <c r="G201" s="580"/>
      <c r="H201" s="580"/>
      <c r="I201" s="580"/>
      <c r="J201" s="580"/>
      <c r="K201" s="591"/>
      <c r="L201" s="591"/>
      <c r="M201" s="93"/>
      <c r="N201" s="579"/>
      <c r="O201" s="585"/>
      <c r="P201" s="352"/>
      <c r="Q201" s="101"/>
      <c r="R201" s="101"/>
      <c r="S201" s="101"/>
      <c r="T201" s="101"/>
      <c r="U201" s="101"/>
      <c r="V201" s="581"/>
      <c r="W201" s="121"/>
      <c r="X201" s="116"/>
      <c r="Y201" s="582"/>
      <c r="Z201" s="101"/>
      <c r="AA201" s="583"/>
      <c r="AB201" s="101"/>
      <c r="AC201" s="101"/>
      <c r="AD201" s="101"/>
      <c r="AE201" s="101"/>
      <c r="AF201" s="101"/>
    </row>
    <row r="202" spans="1:32" ht="11.25" customHeight="1">
      <c r="A202" s="153"/>
      <c r="B202" s="121"/>
      <c r="C202" s="579"/>
      <c r="D202" s="598"/>
      <c r="E202" s="595"/>
      <c r="F202" s="595"/>
      <c r="G202" s="580"/>
      <c r="H202" s="580"/>
      <c r="I202" s="580"/>
      <c r="J202" s="590"/>
      <c r="K202" s="602"/>
      <c r="L202" s="595"/>
      <c r="M202" s="591"/>
      <c r="N202" s="579"/>
      <c r="O202" s="585"/>
      <c r="P202" s="352"/>
      <c r="Q202" s="101"/>
      <c r="R202" s="101"/>
      <c r="S202" s="101"/>
      <c r="T202" s="101"/>
      <c r="U202" s="101"/>
      <c r="V202" s="581"/>
      <c r="W202" s="121"/>
      <c r="X202" s="116"/>
      <c r="Y202" s="582"/>
      <c r="Z202" s="101"/>
      <c r="AA202" s="583"/>
      <c r="AB202" s="101"/>
      <c r="AC202" s="101"/>
      <c r="AD202" s="101"/>
      <c r="AE202" s="101"/>
      <c r="AF202" s="101"/>
    </row>
    <row r="203" spans="1:32" ht="12" customHeight="1">
      <c r="A203" s="153"/>
      <c r="B203" s="121"/>
      <c r="C203" s="579"/>
      <c r="D203" s="598"/>
      <c r="E203" s="590"/>
      <c r="F203" s="591"/>
      <c r="G203" s="580"/>
      <c r="H203" s="580"/>
      <c r="I203" s="580"/>
      <c r="J203" s="580"/>
      <c r="K203" s="590"/>
      <c r="L203" s="590"/>
      <c r="M203" s="580"/>
      <c r="N203" s="579"/>
      <c r="O203" s="585"/>
      <c r="P203" s="352"/>
      <c r="Q203" s="101"/>
      <c r="R203" s="101"/>
      <c r="S203" s="101"/>
      <c r="T203" s="101"/>
      <c r="U203" s="101"/>
      <c r="V203" s="581"/>
      <c r="W203" s="121"/>
      <c r="X203" s="116"/>
      <c r="Y203" s="582"/>
      <c r="Z203" s="101"/>
      <c r="AA203" s="583"/>
      <c r="AB203" s="101"/>
      <c r="AC203" s="101"/>
      <c r="AD203" s="101"/>
      <c r="AE203" s="101"/>
      <c r="AF203" s="101"/>
    </row>
    <row r="204" spans="1:32">
      <c r="A204" s="153"/>
      <c r="B204" s="121"/>
      <c r="C204" s="579"/>
      <c r="D204" s="598"/>
      <c r="E204" s="595"/>
      <c r="F204" s="591"/>
      <c r="G204" s="580"/>
      <c r="H204" s="580"/>
      <c r="I204" s="580"/>
      <c r="J204" s="580"/>
      <c r="K204" s="591"/>
      <c r="L204" s="591"/>
      <c r="M204" s="580"/>
      <c r="N204" s="579"/>
      <c r="O204" s="593"/>
      <c r="P204" s="352"/>
      <c r="Q204" s="101"/>
      <c r="R204" s="101"/>
      <c r="S204" s="101"/>
      <c r="T204" s="101"/>
      <c r="U204" s="101"/>
      <c r="V204" s="581"/>
      <c r="W204" s="121"/>
      <c r="X204" s="116"/>
      <c r="Y204" s="582"/>
      <c r="Z204" s="101"/>
      <c r="AA204" s="594"/>
      <c r="AB204" s="101"/>
      <c r="AC204" s="101"/>
      <c r="AD204" s="101"/>
      <c r="AE204" s="101"/>
      <c r="AF204" s="101"/>
    </row>
    <row r="205" spans="1:32" ht="13.5" customHeight="1">
      <c r="A205" s="153"/>
      <c r="B205" s="121"/>
      <c r="C205" s="579"/>
      <c r="D205" s="598"/>
      <c r="E205" s="590"/>
      <c r="F205" s="591"/>
      <c r="G205" s="580"/>
      <c r="H205" s="580"/>
      <c r="I205" s="580"/>
      <c r="J205" s="580"/>
      <c r="K205" s="591"/>
      <c r="L205" s="591"/>
      <c r="M205" s="580"/>
      <c r="N205" s="579"/>
      <c r="O205" s="585"/>
      <c r="P205" s="352"/>
      <c r="Q205" s="101"/>
      <c r="R205" s="101"/>
      <c r="S205" s="101"/>
      <c r="T205" s="101"/>
      <c r="U205" s="101"/>
      <c r="V205" s="581"/>
      <c r="W205" s="121"/>
      <c r="X205" s="116"/>
      <c r="Y205" s="582"/>
      <c r="Z205" s="101"/>
      <c r="AA205" s="583"/>
      <c r="AB205" s="101"/>
      <c r="AC205" s="101"/>
      <c r="AD205" s="101"/>
      <c r="AE205" s="101"/>
      <c r="AF205" s="101"/>
    </row>
    <row r="206" spans="1:32" ht="13.5" customHeight="1">
      <c r="A206" s="153"/>
      <c r="B206" s="121"/>
      <c r="C206" s="579"/>
      <c r="D206" s="598"/>
      <c r="E206" s="591"/>
      <c r="F206" s="595"/>
      <c r="G206" s="580"/>
      <c r="H206" s="580"/>
      <c r="I206" s="580"/>
      <c r="J206" s="580"/>
      <c r="K206" s="602"/>
      <c r="L206" s="595"/>
      <c r="M206" s="580"/>
      <c r="N206" s="579"/>
      <c r="O206" s="593"/>
      <c r="P206" s="352"/>
      <c r="Q206" s="101"/>
      <c r="R206" s="101"/>
      <c r="S206" s="101"/>
      <c r="T206" s="101"/>
      <c r="U206" s="101"/>
      <c r="V206" s="581"/>
      <c r="W206" s="121"/>
      <c r="X206" s="116"/>
      <c r="Y206" s="582"/>
      <c r="Z206" s="101"/>
      <c r="AA206" s="594"/>
      <c r="AB206" s="101"/>
      <c r="AC206" s="101"/>
      <c r="AD206" s="101"/>
      <c r="AE206" s="101"/>
      <c r="AF206" s="101"/>
    </row>
    <row r="207" spans="1:32" hidden="1">
      <c r="A207" s="153"/>
      <c r="B207" s="121"/>
      <c r="C207" s="579"/>
      <c r="D207" s="598"/>
      <c r="E207" s="595"/>
      <c r="F207" s="591"/>
      <c r="G207" s="580"/>
      <c r="H207" s="580"/>
      <c r="I207" s="580"/>
      <c r="J207" s="580"/>
      <c r="K207" s="590"/>
      <c r="L207" s="590"/>
      <c r="M207" s="580"/>
      <c r="N207" s="579"/>
      <c r="O207" s="585"/>
      <c r="P207" s="352"/>
      <c r="Q207" s="101"/>
      <c r="R207" s="101"/>
      <c r="S207" s="101"/>
      <c r="T207" s="101"/>
      <c r="U207" s="101"/>
      <c r="V207" s="581"/>
      <c r="W207" s="121"/>
      <c r="X207" s="116"/>
      <c r="Y207" s="582"/>
      <c r="Z207" s="101"/>
      <c r="AA207" s="588"/>
      <c r="AB207" s="101"/>
      <c r="AC207" s="101"/>
      <c r="AD207" s="101"/>
      <c r="AE207" s="101"/>
      <c r="AF207" s="101"/>
    </row>
    <row r="208" spans="1:32" ht="13.5" customHeight="1">
      <c r="A208" s="153"/>
      <c r="B208" s="96"/>
      <c r="C208" s="579"/>
      <c r="D208" s="598"/>
      <c r="E208" s="591"/>
      <c r="F208" s="591"/>
      <c r="G208" s="580"/>
      <c r="H208" s="580"/>
      <c r="I208" s="580"/>
      <c r="J208" s="580"/>
      <c r="K208" s="595"/>
      <c r="L208" s="595"/>
      <c r="M208" s="580"/>
      <c r="N208" s="579"/>
      <c r="O208" s="585"/>
      <c r="P208" s="352"/>
      <c r="Q208" s="101"/>
      <c r="R208" s="101"/>
      <c r="S208" s="101"/>
      <c r="T208" s="101"/>
      <c r="U208" s="101"/>
      <c r="V208" s="581"/>
      <c r="W208" s="121"/>
      <c r="X208" s="116"/>
      <c r="Y208" s="582"/>
      <c r="Z208" s="101"/>
      <c r="AA208" s="583"/>
      <c r="AB208" s="101"/>
      <c r="AC208" s="101"/>
      <c r="AD208" s="101"/>
      <c r="AE208" s="101"/>
      <c r="AF208" s="101"/>
    </row>
    <row r="209" spans="1:32" ht="12" customHeight="1">
      <c r="A209" s="153"/>
      <c r="B209" s="121"/>
      <c r="C209" s="579"/>
      <c r="D209" s="598"/>
      <c r="E209" s="590"/>
      <c r="F209" s="591"/>
      <c r="G209" s="602"/>
      <c r="H209" s="580"/>
      <c r="I209" s="580"/>
      <c r="J209" s="580"/>
      <c r="K209" s="590"/>
      <c r="L209" s="591"/>
      <c r="M209" s="580"/>
      <c r="N209" s="584"/>
      <c r="O209" s="593"/>
      <c r="P209" s="352"/>
      <c r="Q209" s="101"/>
      <c r="R209" s="101"/>
      <c r="S209" s="101"/>
      <c r="T209" s="101"/>
      <c r="U209" s="101"/>
      <c r="V209" s="581"/>
      <c r="W209" s="121"/>
      <c r="X209" s="116"/>
      <c r="Y209" s="582"/>
      <c r="Z209" s="101"/>
      <c r="AA209" s="594"/>
      <c r="AB209" s="101"/>
      <c r="AC209" s="101"/>
      <c r="AD209" s="101"/>
      <c r="AE209" s="101"/>
      <c r="AF209" s="101"/>
    </row>
    <row r="210" spans="1:32" ht="13.5" customHeight="1">
      <c r="A210" s="153"/>
      <c r="B210" s="121"/>
      <c r="C210" s="579"/>
      <c r="D210" s="598"/>
      <c r="E210" s="602"/>
      <c r="F210" s="602"/>
      <c r="G210" s="580"/>
      <c r="H210" s="580"/>
      <c r="I210" s="580"/>
      <c r="J210" s="580"/>
      <c r="K210" s="603"/>
      <c r="L210" s="602"/>
      <c r="M210" s="580"/>
      <c r="N210" s="584"/>
      <c r="O210" s="585"/>
      <c r="P210" s="352"/>
      <c r="Q210" s="101"/>
      <c r="R210" s="101"/>
      <c r="S210" s="101"/>
      <c r="T210" s="101"/>
      <c r="U210" s="101"/>
      <c r="V210" s="581"/>
      <c r="W210" s="121"/>
      <c r="X210" s="116"/>
      <c r="Y210" s="582"/>
      <c r="Z210" s="101"/>
      <c r="AA210" s="597"/>
      <c r="AB210" s="101"/>
      <c r="AC210" s="101"/>
      <c r="AD210" s="101"/>
      <c r="AE210" s="101"/>
      <c r="AF210" s="101"/>
    </row>
    <row r="211" spans="1:32">
      <c r="A211" s="153"/>
      <c r="B211" s="121"/>
      <c r="C211" s="579"/>
      <c r="D211" s="598"/>
      <c r="E211" s="150"/>
      <c r="F211" s="150"/>
      <c r="G211" s="150"/>
      <c r="H211" s="150"/>
      <c r="I211" s="150"/>
      <c r="J211" s="150"/>
      <c r="K211" s="150"/>
      <c r="L211" s="150"/>
      <c r="M211" s="150"/>
      <c r="N211" s="584"/>
      <c r="O211" s="585"/>
      <c r="P211" s="352"/>
      <c r="Q211" s="101"/>
      <c r="R211" s="101"/>
      <c r="S211" s="101"/>
      <c r="T211" s="101"/>
      <c r="U211" s="101"/>
      <c r="V211" s="581"/>
      <c r="W211" s="121"/>
      <c r="X211" s="116"/>
      <c r="Y211" s="582"/>
      <c r="Z211" s="101"/>
      <c r="AA211" s="583"/>
      <c r="AB211" s="101"/>
      <c r="AC211" s="101"/>
      <c r="AD211" s="101"/>
      <c r="AE211" s="101"/>
      <c r="AF211" s="101"/>
    </row>
    <row r="212" spans="1:32" ht="12.75" customHeight="1">
      <c r="A212" s="153"/>
      <c r="B212" s="121"/>
      <c r="C212" s="579"/>
      <c r="D212" s="598"/>
      <c r="E212" s="150"/>
      <c r="F212" s="150"/>
      <c r="G212" s="150"/>
      <c r="H212" s="150"/>
      <c r="I212" s="150"/>
      <c r="J212" s="150"/>
      <c r="K212" s="150"/>
      <c r="L212" s="150"/>
      <c r="M212" s="150"/>
      <c r="N212" s="584"/>
      <c r="O212" s="585"/>
      <c r="P212" s="352"/>
      <c r="Q212" s="101"/>
      <c r="R212" s="101"/>
      <c r="S212" s="101"/>
      <c r="T212" s="101"/>
      <c r="U212" s="101"/>
      <c r="V212" s="581"/>
      <c r="W212" s="121"/>
      <c r="X212" s="116"/>
      <c r="Y212" s="582"/>
      <c r="Z212" s="101"/>
      <c r="AA212" s="583"/>
      <c r="AB212" s="101"/>
      <c r="AC212" s="101"/>
      <c r="AD212" s="101"/>
      <c r="AE212" s="101"/>
      <c r="AF212" s="101"/>
    </row>
    <row r="213" spans="1:32" ht="12" customHeight="1">
      <c r="A213" s="153"/>
      <c r="B213" s="121"/>
      <c r="C213" s="579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584"/>
      <c r="O213" s="585"/>
      <c r="P213" s="352"/>
      <c r="Q213" s="101"/>
      <c r="R213" s="101"/>
      <c r="S213" s="101"/>
      <c r="T213" s="101"/>
      <c r="U213" s="101"/>
      <c r="V213" s="581"/>
      <c r="W213" s="121"/>
      <c r="X213" s="116"/>
      <c r="Y213" s="582"/>
      <c r="Z213" s="101"/>
      <c r="AA213" s="583"/>
      <c r="AB213" s="101"/>
      <c r="AC213" s="101"/>
      <c r="AD213" s="101"/>
      <c r="AE213" s="101"/>
      <c r="AF213" s="101"/>
    </row>
    <row r="214" spans="1:32" ht="12.75" customHeight="1">
      <c r="A214" s="153"/>
      <c r="B214" s="121"/>
      <c r="C214" s="579"/>
      <c r="D214" s="150"/>
      <c r="E214" s="150"/>
      <c r="F214" s="150"/>
      <c r="G214" s="150"/>
      <c r="H214" s="150"/>
      <c r="I214" s="150"/>
      <c r="J214" s="599"/>
      <c r="K214" s="150"/>
      <c r="L214" s="150"/>
      <c r="M214" s="150"/>
      <c r="N214" s="587"/>
      <c r="O214" s="585"/>
      <c r="P214" s="352"/>
      <c r="Q214" s="101"/>
      <c r="R214" s="101"/>
      <c r="S214" s="101"/>
      <c r="T214" s="101"/>
      <c r="U214" s="101"/>
      <c r="V214" s="600"/>
      <c r="W214" s="121"/>
      <c r="X214" s="601"/>
      <c r="Y214" s="582"/>
      <c r="Z214" s="101"/>
      <c r="AA214" s="583"/>
      <c r="AB214" s="101"/>
      <c r="AC214" s="101"/>
      <c r="AD214" s="101"/>
      <c r="AE214" s="101"/>
      <c r="AF214" s="101"/>
    </row>
    <row r="215" spans="1:32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</row>
    <row r="216" spans="1:32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I515"/>
  <sheetViews>
    <sheetView topLeftCell="A36" workbookViewId="0">
      <pane xSplit="1" topLeftCell="B1" activePane="topRight" state="frozen"/>
      <selection pane="topRight" activeCell="A2" sqref="A2:Q45"/>
    </sheetView>
  </sheetViews>
  <sheetFormatPr defaultRowHeight="15"/>
  <cols>
    <col min="1" max="1" width="4" customWidth="1"/>
    <col min="2" max="2" width="31.85546875" customWidth="1"/>
    <col min="3" max="3" width="8.7109375" customWidth="1"/>
    <col min="4" max="4" width="7.28515625" customWidth="1"/>
    <col min="5" max="6" width="6.85546875" customWidth="1"/>
    <col min="7" max="7" width="7.140625" customWidth="1"/>
    <col min="8" max="8" width="6.85546875" customWidth="1"/>
    <col min="9" max="9" width="7.28515625" customWidth="1"/>
    <col min="10" max="10" width="7.5703125" customWidth="1"/>
    <col min="11" max="11" width="7.42578125" customWidth="1"/>
    <col min="12" max="12" width="7" customWidth="1"/>
    <col min="13" max="13" width="7.7109375" customWidth="1"/>
    <col min="14" max="14" width="7.140625" customWidth="1"/>
    <col min="15" max="15" width="6.140625" customWidth="1"/>
    <col min="16" max="17" width="6.42578125" customWidth="1"/>
    <col min="18" max="18" width="2.28515625" customWidth="1"/>
    <col min="22" max="22" width="7.7109375" customWidth="1"/>
    <col min="23" max="23" width="6.85546875" customWidth="1"/>
    <col min="24" max="24" width="8.140625" customWidth="1"/>
    <col min="25" max="25" width="7.28515625" customWidth="1"/>
    <col min="27" max="27" width="15.5703125" customWidth="1"/>
    <col min="28" max="29" width="7.7109375" customWidth="1"/>
    <col min="30" max="30" width="9.28515625" customWidth="1"/>
  </cols>
  <sheetData>
    <row r="1" spans="1:35" ht="10.5" customHeight="1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</row>
    <row r="2" spans="1:35" ht="15.75" thickBot="1">
      <c r="A2" s="94" t="s">
        <v>483</v>
      </c>
      <c r="C2" s="94" t="s">
        <v>17</v>
      </c>
      <c r="I2" s="94" t="s">
        <v>226</v>
      </c>
      <c r="S2" s="11"/>
      <c r="T2" s="11"/>
      <c r="U2" s="101"/>
      <c r="V2" s="194"/>
      <c r="W2" s="101"/>
      <c r="AG2" s="101"/>
      <c r="AH2" s="101"/>
      <c r="AI2" s="101"/>
    </row>
    <row r="3" spans="1:35" ht="13.5" customHeight="1">
      <c r="A3" s="78"/>
      <c r="B3" s="450"/>
      <c r="C3" s="169" t="s">
        <v>18</v>
      </c>
      <c r="D3" s="64" t="s">
        <v>204</v>
      </c>
      <c r="E3" s="64"/>
      <c r="F3" s="64"/>
      <c r="G3" s="64"/>
      <c r="H3" s="64"/>
      <c r="I3" s="64"/>
      <c r="J3" s="64"/>
      <c r="K3" s="64"/>
      <c r="L3" s="51"/>
      <c r="M3" s="51"/>
      <c r="N3" s="169" t="s">
        <v>19</v>
      </c>
      <c r="O3" s="169" t="s">
        <v>20</v>
      </c>
      <c r="P3" s="793" t="s">
        <v>288</v>
      </c>
      <c r="Q3" s="809" t="s">
        <v>288</v>
      </c>
      <c r="S3" s="93"/>
      <c r="T3" s="93"/>
      <c r="U3" s="121"/>
      <c r="V3" s="101"/>
      <c r="W3" s="352"/>
      <c r="X3" s="121"/>
      <c r="Y3" s="101"/>
      <c r="Z3" s="101"/>
      <c r="AA3" s="101"/>
      <c r="AB3" s="101"/>
      <c r="AC3" s="101"/>
      <c r="AD3" s="101"/>
      <c r="AF3" s="101"/>
      <c r="AH3" s="101"/>
      <c r="AI3" s="101"/>
    </row>
    <row r="4" spans="1:35" ht="13.5" customHeight="1">
      <c r="A4" s="58"/>
      <c r="B4" s="451"/>
      <c r="C4" s="452" t="s">
        <v>175</v>
      </c>
      <c r="D4" s="569" t="s">
        <v>225</v>
      </c>
      <c r="E4" s="20"/>
      <c r="F4" s="20"/>
      <c r="G4" s="20"/>
      <c r="H4" s="20"/>
      <c r="I4" s="20"/>
      <c r="J4" s="20" t="s">
        <v>189</v>
      </c>
      <c r="K4" s="20"/>
      <c r="L4" s="19"/>
      <c r="M4" s="19"/>
      <c r="N4" s="452" t="s">
        <v>190</v>
      </c>
      <c r="O4" s="452" t="s">
        <v>21</v>
      </c>
      <c r="P4" s="792" t="s">
        <v>95</v>
      </c>
      <c r="Q4" s="810" t="s">
        <v>95</v>
      </c>
      <c r="S4" s="93"/>
      <c r="T4" s="93"/>
      <c r="U4" s="121"/>
      <c r="V4" s="101"/>
      <c r="W4" s="352"/>
      <c r="X4" s="121"/>
      <c r="Y4" s="101"/>
      <c r="Z4" s="101"/>
      <c r="AA4" s="101"/>
      <c r="AB4" s="101"/>
      <c r="AC4" s="101"/>
      <c r="AD4" s="101"/>
      <c r="AF4" s="101"/>
      <c r="AH4" s="101"/>
      <c r="AI4" s="101"/>
    </row>
    <row r="5" spans="1:35" ht="12.75" customHeight="1" thickBot="1">
      <c r="A5" s="58"/>
      <c r="B5" s="453" t="s">
        <v>22</v>
      </c>
      <c r="C5" s="452" t="s">
        <v>19</v>
      </c>
      <c r="E5" t="s">
        <v>188</v>
      </c>
      <c r="F5" s="69"/>
      <c r="G5" s="69"/>
      <c r="H5" s="517" t="s">
        <v>484</v>
      </c>
      <c r="J5" s="69"/>
      <c r="K5" s="59" t="s">
        <v>104</v>
      </c>
      <c r="L5" s="52"/>
      <c r="M5" s="52"/>
      <c r="N5" s="452" t="s">
        <v>24</v>
      </c>
      <c r="O5" s="452" t="s">
        <v>23</v>
      </c>
      <c r="P5" s="785" t="s">
        <v>289</v>
      </c>
      <c r="Q5" s="810" t="s">
        <v>289</v>
      </c>
      <c r="S5" s="93"/>
      <c r="T5" s="93"/>
      <c r="U5" s="352"/>
      <c r="V5" s="101"/>
      <c r="W5" s="352"/>
      <c r="X5" s="121"/>
      <c r="Y5" s="101"/>
      <c r="Z5" s="101"/>
      <c r="AA5" s="101"/>
      <c r="AB5" s="101"/>
      <c r="AC5" s="101"/>
      <c r="AD5" s="576"/>
      <c r="AF5" s="101"/>
      <c r="AH5" s="101"/>
      <c r="AI5" s="101"/>
    </row>
    <row r="6" spans="1:35">
      <c r="A6" s="58" t="s">
        <v>176</v>
      </c>
      <c r="B6" s="451"/>
      <c r="C6" s="452" t="s">
        <v>36</v>
      </c>
      <c r="D6" s="36" t="s">
        <v>25</v>
      </c>
      <c r="E6" s="36" t="s">
        <v>26</v>
      </c>
      <c r="F6" s="36" t="s">
        <v>27</v>
      </c>
      <c r="G6" s="36" t="s">
        <v>28</v>
      </c>
      <c r="H6" s="35" t="s">
        <v>29</v>
      </c>
      <c r="I6" s="36" t="s">
        <v>30</v>
      </c>
      <c r="J6" s="35" t="s">
        <v>31</v>
      </c>
      <c r="K6" s="36" t="s">
        <v>32</v>
      </c>
      <c r="L6" s="35" t="s">
        <v>33</v>
      </c>
      <c r="M6" s="36" t="s">
        <v>34</v>
      </c>
      <c r="N6" s="452">
        <v>10</v>
      </c>
      <c r="O6" s="452" t="s">
        <v>35</v>
      </c>
      <c r="P6" s="452" t="s">
        <v>24</v>
      </c>
      <c r="Q6" s="811" t="s">
        <v>290</v>
      </c>
      <c r="S6" s="93"/>
      <c r="T6" s="93"/>
      <c r="U6" s="352"/>
      <c r="V6" s="101"/>
      <c r="W6" s="352"/>
      <c r="X6" s="121"/>
      <c r="Y6" s="101"/>
      <c r="Z6" s="101"/>
      <c r="AA6" s="101"/>
      <c r="AB6" s="327"/>
      <c r="AC6" s="101"/>
      <c r="AD6" s="576"/>
      <c r="AH6" s="101"/>
      <c r="AI6" s="101"/>
    </row>
    <row r="7" spans="1:35" ht="12" customHeight="1">
      <c r="A7" s="58"/>
      <c r="B7" s="453" t="s">
        <v>177</v>
      </c>
      <c r="C7" s="452" t="s">
        <v>178</v>
      </c>
      <c r="D7" s="67" t="s">
        <v>37</v>
      </c>
      <c r="E7" s="67" t="s">
        <v>37</v>
      </c>
      <c r="F7" s="67" t="s">
        <v>37</v>
      </c>
      <c r="G7" s="67" t="s">
        <v>37</v>
      </c>
      <c r="H7" s="31" t="s">
        <v>37</v>
      </c>
      <c r="I7" s="67" t="s">
        <v>37</v>
      </c>
      <c r="J7" s="67" t="s">
        <v>37</v>
      </c>
      <c r="K7" s="31" t="s">
        <v>37</v>
      </c>
      <c r="L7" s="67" t="s">
        <v>37</v>
      </c>
      <c r="M7" s="67" t="s">
        <v>37</v>
      </c>
      <c r="N7" s="452" t="s">
        <v>287</v>
      </c>
      <c r="O7" s="452" t="s">
        <v>169</v>
      </c>
      <c r="P7" s="452">
        <v>10</v>
      </c>
      <c r="Q7" s="811"/>
      <c r="S7" s="93"/>
      <c r="T7" s="93"/>
      <c r="U7" s="121"/>
      <c r="V7" s="101"/>
      <c r="W7" s="352"/>
      <c r="X7" s="121"/>
      <c r="Y7" s="101"/>
      <c r="Z7" s="101"/>
      <c r="AA7" s="101"/>
      <c r="AB7" s="327"/>
      <c r="AC7" s="101"/>
      <c r="AD7" s="577"/>
      <c r="AH7" s="101"/>
      <c r="AI7" s="101"/>
    </row>
    <row r="8" spans="1:35" ht="14.25" customHeight="1" thickBot="1">
      <c r="A8" s="58"/>
      <c r="B8" s="451"/>
      <c r="C8" s="1447">
        <v>0.45</v>
      </c>
      <c r="D8" s="52"/>
      <c r="E8" s="53"/>
      <c r="F8" s="52"/>
      <c r="G8" s="53"/>
      <c r="H8" s="85"/>
      <c r="I8" s="53"/>
      <c r="J8" s="53"/>
      <c r="K8" s="52"/>
      <c r="L8" s="53"/>
      <c r="M8" s="85"/>
      <c r="N8" s="452"/>
      <c r="O8" s="452" t="s">
        <v>170</v>
      </c>
      <c r="P8" s="452" t="s">
        <v>287</v>
      </c>
      <c r="Q8" s="1456">
        <v>1</v>
      </c>
      <c r="S8" s="93"/>
      <c r="T8" s="93"/>
      <c r="U8" s="199"/>
      <c r="V8" s="121"/>
      <c r="W8" s="352"/>
      <c r="X8" s="121"/>
      <c r="Y8" s="101"/>
      <c r="Z8" s="266"/>
      <c r="AA8" s="352"/>
      <c r="AB8" s="578"/>
      <c r="AC8" s="101"/>
      <c r="AD8" s="577"/>
      <c r="AH8" s="101"/>
      <c r="AI8" s="101"/>
    </row>
    <row r="9" spans="1:35">
      <c r="A9" s="455">
        <v>1</v>
      </c>
      <c r="B9" s="456" t="s">
        <v>179</v>
      </c>
      <c r="C9" s="1448">
        <v>36</v>
      </c>
      <c r="D9" s="159">
        <f>'7-11л. РАСКЛАДКА'!X13</f>
        <v>20</v>
      </c>
      <c r="E9" s="71">
        <f>'7-11л. РАСКЛАДКА'!X71</f>
        <v>40</v>
      </c>
      <c r="F9" s="71">
        <f>'7-11л. РАСКЛАДКА'!X130</f>
        <v>50</v>
      </c>
      <c r="G9" s="71">
        <f>'7-11л. РАСКЛАДКА'!X186</f>
        <v>50</v>
      </c>
      <c r="H9" s="71">
        <f>'7-11л. РАСКЛАДКА'!X243</f>
        <v>20</v>
      </c>
      <c r="I9" s="71">
        <f>'7-11л. РАСКЛАДКА'!X299</f>
        <v>30</v>
      </c>
      <c r="J9" s="71">
        <f>'7-11л. РАСКЛАДКА'!X355</f>
        <v>50</v>
      </c>
      <c r="K9" s="71">
        <f>'7-11л. РАСКЛАДКА'!X408</f>
        <v>30</v>
      </c>
      <c r="L9" s="71">
        <f>'7-11л. РАСКЛАДКА'!X462</f>
        <v>30</v>
      </c>
      <c r="M9" s="786">
        <f>'7-11л. РАСКЛАДКА'!X515</f>
        <v>40</v>
      </c>
      <c r="N9" s="789">
        <f t="shared" ref="N9:N45" si="0">D9+E9+F9+G9+H9+I9+J9+K9+L9+M9</f>
        <v>360</v>
      </c>
      <c r="O9" s="3536">
        <v>0</v>
      </c>
      <c r="P9" s="3548">
        <v>360</v>
      </c>
      <c r="Q9" s="2248">
        <v>80</v>
      </c>
      <c r="S9" s="3512"/>
      <c r="T9" s="19"/>
      <c r="U9" s="352"/>
      <c r="V9" s="475"/>
      <c r="W9" s="101"/>
      <c r="X9" s="101"/>
      <c r="Y9" s="101"/>
      <c r="Z9" s="581"/>
      <c r="AA9" s="121"/>
      <c r="AB9" s="582"/>
      <c r="AC9" s="101"/>
      <c r="AD9" s="583"/>
      <c r="AH9" s="101"/>
      <c r="AI9" s="101"/>
    </row>
    <row r="10" spans="1:35">
      <c r="A10" s="434">
        <v>2</v>
      </c>
      <c r="B10" s="228" t="s">
        <v>39</v>
      </c>
      <c r="C10" s="1449">
        <v>67.5</v>
      </c>
      <c r="D10" s="159">
        <f>'7-11л. РАСКЛАДКА'!X14</f>
        <v>40</v>
      </c>
      <c r="E10" s="71">
        <f>'7-11л. РАСКЛАДКА'!X72</f>
        <v>80</v>
      </c>
      <c r="F10" s="71">
        <f>'7-11л. РАСКЛАДКА'!X131</f>
        <v>70</v>
      </c>
      <c r="G10" s="71">
        <f>'7-11л. РАСКЛАДКА'!X187</f>
        <v>65.599999999999994</v>
      </c>
      <c r="H10" s="71">
        <f>'7-11л. РАСКЛАДКА'!X244</f>
        <v>50</v>
      </c>
      <c r="I10" s="71">
        <f>'7-11л. РАСКЛАДКА'!X300</f>
        <v>65</v>
      </c>
      <c r="J10" s="71">
        <f>'7-11л. РАСКЛАДКА'!X356</f>
        <v>79</v>
      </c>
      <c r="K10" s="71">
        <f>'7-11л. РАСКЛАДКА'!X409</f>
        <v>75</v>
      </c>
      <c r="L10" s="71">
        <f>'7-11л. РАСКЛАДКА'!X463</f>
        <v>80</v>
      </c>
      <c r="M10" s="786">
        <f>'7-11л. РАСКЛАДКА'!X516</f>
        <v>70.400000000000006</v>
      </c>
      <c r="N10" s="790">
        <f t="shared" si="0"/>
        <v>675</v>
      </c>
      <c r="O10" s="3467">
        <v>0</v>
      </c>
      <c r="P10" s="3549">
        <v>675</v>
      </c>
      <c r="Q10" s="2249">
        <v>150</v>
      </c>
      <c r="S10" s="3512"/>
      <c r="T10" s="19"/>
      <c r="U10" s="352"/>
      <c r="V10" s="101"/>
      <c r="W10" s="101"/>
      <c r="X10" s="101"/>
      <c r="Y10" s="101"/>
      <c r="Z10" s="581"/>
      <c r="AA10" s="121"/>
      <c r="AB10" s="582"/>
      <c r="AC10" s="101"/>
      <c r="AD10" s="583"/>
      <c r="AH10" s="101"/>
      <c r="AI10" s="101"/>
    </row>
    <row r="11" spans="1:35">
      <c r="A11" s="434">
        <v>3</v>
      </c>
      <c r="B11" s="228" t="s">
        <v>40</v>
      </c>
      <c r="C11" s="1449">
        <v>6.75</v>
      </c>
      <c r="D11" s="159">
        <f>'7-11л. РАСКЛАДКА'!X15</f>
        <v>6.65</v>
      </c>
      <c r="E11" s="71">
        <f>'7-11л. РАСКЛАДКА'!X73</f>
        <v>4.3099999999999996</v>
      </c>
      <c r="F11" s="71">
        <f>'7-11л. РАСКЛАДКА'!X132</f>
        <v>6.3</v>
      </c>
      <c r="G11" s="71">
        <f>'7-11л. РАСКЛАДКА'!X188</f>
        <v>0</v>
      </c>
      <c r="H11" s="71">
        <f>'7-11л. РАСКЛАДКА'!X245</f>
        <v>22.470000000000002</v>
      </c>
      <c r="I11" s="71">
        <f>'7-11л. РАСКЛАДКА'!X301</f>
        <v>11.98</v>
      </c>
      <c r="J11" s="71">
        <f>'7-11л. РАСКЛАДКА'!X357</f>
        <v>4.17</v>
      </c>
      <c r="K11" s="71">
        <f>'7-11л. РАСКЛАДКА'!X410</f>
        <v>8.32</v>
      </c>
      <c r="L11" s="71">
        <f>'7-11л. РАСКЛАДКА'!X464</f>
        <v>0</v>
      </c>
      <c r="M11" s="786">
        <f>'7-11л. РАСКЛАДКА'!X517</f>
        <v>3.3</v>
      </c>
      <c r="N11" s="790">
        <f t="shared" si="0"/>
        <v>67.500000000000014</v>
      </c>
      <c r="O11" s="3467">
        <v>0</v>
      </c>
      <c r="P11" s="3546">
        <v>67.5</v>
      </c>
      <c r="Q11" s="2249">
        <v>15</v>
      </c>
      <c r="S11" s="3512"/>
      <c r="T11" s="19"/>
      <c r="U11" s="352"/>
      <c r="V11" s="101"/>
      <c r="W11" s="101"/>
      <c r="X11" s="101"/>
      <c r="Y11" s="101"/>
      <c r="Z11" s="581"/>
      <c r="AA11" s="121"/>
      <c r="AB11" s="582"/>
      <c r="AC11" s="101"/>
      <c r="AD11" s="586"/>
      <c r="AH11" s="101"/>
      <c r="AI11" s="101"/>
    </row>
    <row r="12" spans="1:35">
      <c r="A12" s="434">
        <v>4</v>
      </c>
      <c r="B12" s="228" t="s">
        <v>41</v>
      </c>
      <c r="C12" s="1449">
        <v>20.25</v>
      </c>
      <c r="D12" s="159">
        <f>'7-11л. РАСКЛАДКА'!X16</f>
        <v>6.85</v>
      </c>
      <c r="E12" s="71">
        <f>'7-11л. РАСКЛАДКА'!X74</f>
        <v>4</v>
      </c>
      <c r="F12" s="71">
        <f>'7-11л. РАСКЛАДКА'!X133</f>
        <v>21.14</v>
      </c>
      <c r="G12" s="71">
        <f>'7-11л. РАСКЛАДКА'!X189</f>
        <v>48.39</v>
      </c>
      <c r="H12" s="71">
        <f>'7-11л. РАСКЛАДКА'!X246</f>
        <v>12</v>
      </c>
      <c r="I12" s="71">
        <f>'7-11л. РАСКЛАДКА'!X302</f>
        <v>42</v>
      </c>
      <c r="J12" s="71">
        <f>'7-11л. РАСКЛАДКА'!X358</f>
        <v>0</v>
      </c>
      <c r="K12" s="71">
        <f>'7-11л. РАСКЛАДКА'!X411</f>
        <v>29.5</v>
      </c>
      <c r="L12" s="71">
        <f>'7-11л. РАСКЛАДКА'!X465</f>
        <v>38.619999999999997</v>
      </c>
      <c r="M12" s="786">
        <f>'7-11л. РАСКЛАДКА'!X518</f>
        <v>0</v>
      </c>
      <c r="N12" s="790">
        <f t="shared" si="0"/>
        <v>202.5</v>
      </c>
      <c r="O12" s="3467">
        <v>0</v>
      </c>
      <c r="P12" s="3546">
        <v>202.5</v>
      </c>
      <c r="Q12" s="2249">
        <v>45</v>
      </c>
      <c r="S12" s="3512"/>
      <c r="T12" s="19"/>
      <c r="U12" s="352"/>
      <c r="V12" s="101"/>
      <c r="W12" s="101"/>
      <c r="X12" s="101"/>
      <c r="Y12" s="101"/>
      <c r="Z12" s="581"/>
      <c r="AA12" s="121"/>
      <c r="AB12" s="582"/>
      <c r="AC12" s="101"/>
      <c r="AD12" s="583"/>
      <c r="AF12" s="101"/>
      <c r="AH12" s="101"/>
      <c r="AI12" s="101"/>
    </row>
    <row r="13" spans="1:35">
      <c r="A13" s="434">
        <v>5</v>
      </c>
      <c r="B13" s="228" t="s">
        <v>42</v>
      </c>
      <c r="C13" s="1449">
        <v>6.75</v>
      </c>
      <c r="D13" s="159">
        <f>'7-11л. РАСКЛАДКА'!X17</f>
        <v>0</v>
      </c>
      <c r="E13" s="71">
        <f>'7-11л. РАСКЛАДКА'!X75</f>
        <v>0</v>
      </c>
      <c r="F13" s="71">
        <f>'7-11л. РАСКЛАДКА'!X134</f>
        <v>0</v>
      </c>
      <c r="G13" s="71">
        <f>'7-11л. РАСКЛАДКА'!X190</f>
        <v>0</v>
      </c>
      <c r="H13" s="71">
        <f>'7-11л. РАСКЛАДКА'!X247</f>
        <v>0</v>
      </c>
      <c r="I13" s="71">
        <f>'7-11л. РАСКЛАДКА'!X303</f>
        <v>0</v>
      </c>
      <c r="J13" s="71">
        <f>'7-11л. РАСКЛАДКА'!X359</f>
        <v>40.5</v>
      </c>
      <c r="K13" s="71">
        <f>'7-11л. РАСКЛАДКА'!X412</f>
        <v>0</v>
      </c>
      <c r="L13" s="71">
        <f>'7-11л. РАСКЛАДКА'!X466</f>
        <v>12</v>
      </c>
      <c r="M13" s="786">
        <f>'7-11л. РАСКЛАДКА'!X519</f>
        <v>15</v>
      </c>
      <c r="N13" s="790">
        <f t="shared" si="0"/>
        <v>67.5</v>
      </c>
      <c r="O13" s="3467">
        <v>0</v>
      </c>
      <c r="P13" s="3546">
        <v>67.5</v>
      </c>
      <c r="Q13" s="2249">
        <v>15</v>
      </c>
      <c r="S13" s="3512"/>
      <c r="T13" s="19"/>
      <c r="U13" s="352"/>
      <c r="V13" s="101"/>
      <c r="W13" s="101"/>
      <c r="X13" s="101"/>
      <c r="Y13" s="101"/>
      <c r="Z13" s="581"/>
      <c r="AA13" s="121"/>
      <c r="AB13" s="582"/>
      <c r="AC13" s="101"/>
      <c r="AD13" s="588"/>
      <c r="AF13" s="101"/>
      <c r="AH13" s="101"/>
      <c r="AI13" s="101"/>
    </row>
    <row r="14" spans="1:35">
      <c r="A14" s="1394">
        <v>6</v>
      </c>
      <c r="B14" s="1557" t="s">
        <v>43</v>
      </c>
      <c r="C14" s="1457">
        <v>84.15</v>
      </c>
      <c r="D14" s="1401">
        <f>'7-11л. РАСКЛАДКА'!X18</f>
        <v>67.5</v>
      </c>
      <c r="E14" s="1402">
        <f>'7-11л. РАСКЛАДКА'!X76</f>
        <v>142.9</v>
      </c>
      <c r="F14" s="1402">
        <f>'7-11л. РАСКЛАДКА'!X135</f>
        <v>153.9</v>
      </c>
      <c r="G14" s="1402">
        <f>'7-11л. РАСКЛАДКА'!X191</f>
        <v>43</v>
      </c>
      <c r="H14" s="1402">
        <f>'7-11л. РАСКЛАДКА'!X248</f>
        <v>0</v>
      </c>
      <c r="I14" s="1402">
        <f>'7-11л. РАСКЛАДКА'!X304</f>
        <v>50</v>
      </c>
      <c r="J14" s="1402">
        <f>'7-11л. РАСКЛАДКА'!X360</f>
        <v>0</v>
      </c>
      <c r="K14" s="1402">
        <f>'7-11л. РАСКЛАДКА'!X413</f>
        <v>177.36</v>
      </c>
      <c r="L14" s="1402">
        <f>'7-11л. РАСКЛАДКА'!X467</f>
        <v>131.6</v>
      </c>
      <c r="M14" s="1403">
        <f>'7-11л. РАСКЛАДКА'!X520</f>
        <v>75.240000000000009</v>
      </c>
      <c r="N14" s="1404">
        <f t="shared" si="0"/>
        <v>841.50000000000011</v>
      </c>
      <c r="O14" s="3467">
        <v>0</v>
      </c>
      <c r="P14" s="3547">
        <v>841.5</v>
      </c>
      <c r="Q14" s="2250">
        <v>187</v>
      </c>
      <c r="S14" s="3512"/>
      <c r="T14" s="19"/>
      <c r="U14" s="352"/>
      <c r="V14" s="101"/>
      <c r="W14" s="101"/>
      <c r="X14" s="101"/>
      <c r="Y14" s="101"/>
      <c r="Z14" s="581"/>
      <c r="AA14" s="121"/>
      <c r="AB14" s="582"/>
      <c r="AC14" s="101"/>
      <c r="AD14" s="588"/>
      <c r="AF14" s="101"/>
      <c r="AH14" s="101"/>
      <c r="AI14" s="101"/>
    </row>
    <row r="15" spans="1:35" ht="13.5" customHeight="1">
      <c r="A15" s="1394">
        <v>7</v>
      </c>
      <c r="B15" s="1177" t="s">
        <v>413</v>
      </c>
      <c r="C15" s="1564">
        <v>113.4</v>
      </c>
      <c r="D15" s="1565">
        <f>'7-11л. РАСКЛАДКА'!X19</f>
        <v>121.381</v>
      </c>
      <c r="E15" s="1566">
        <f>'7-11л. РАСКЛАДКА'!X77</f>
        <v>192.76</v>
      </c>
      <c r="F15" s="1567">
        <f>'7-11л. РАСКЛАДКА'!X136</f>
        <v>148.92099999999999</v>
      </c>
      <c r="G15" s="1566">
        <f>'7-11л. РАСКЛАДКА'!X192</f>
        <v>131.60400000000001</v>
      </c>
      <c r="H15" s="1567">
        <f>'7-11л. РАСКЛАДКА'!X249</f>
        <v>88.825999999999993</v>
      </c>
      <c r="I15" s="1566">
        <f>'7-11л. РАСКЛАДКА'!X305</f>
        <v>53.500000000000007</v>
      </c>
      <c r="J15" s="1567">
        <f>'7-11л. РАСКЛАДКА'!X361</f>
        <v>164.184</v>
      </c>
      <c r="K15" s="1566">
        <f>'7-11л. РАСКЛАДКА'!X414</f>
        <v>202.82999999999998</v>
      </c>
      <c r="L15" s="1567">
        <f>'7-11л. РАСКЛАДКА'!X468</f>
        <v>134.51</v>
      </c>
      <c r="M15" s="1566">
        <f>'7-11л. РАСКЛАДКА'!X521</f>
        <v>231.61200000000002</v>
      </c>
      <c r="N15" s="1609">
        <f t="shared" si="0"/>
        <v>1470.1279999999999</v>
      </c>
      <c r="O15" s="3543">
        <v>29.64091711</v>
      </c>
      <c r="P15" s="3550">
        <v>1134</v>
      </c>
      <c r="Q15" s="1536">
        <f>Q17-Q16</f>
        <v>252</v>
      </c>
      <c r="S15" s="3512"/>
      <c r="T15" s="3523"/>
      <c r="U15" s="352"/>
      <c r="V15" s="1731"/>
      <c r="W15" s="1731"/>
      <c r="X15" s="1731"/>
      <c r="Y15" s="1731"/>
      <c r="Z15" s="1732"/>
      <c r="AA15" s="1733"/>
      <c r="AB15" s="1734"/>
      <c r="AC15" s="1731"/>
      <c r="AD15" s="1742"/>
      <c r="AF15" s="101"/>
      <c r="AH15" s="101"/>
      <c r="AI15" s="101"/>
    </row>
    <row r="16" spans="1:35" ht="11.25" customHeight="1">
      <c r="A16" s="1505"/>
      <c r="B16" s="1563" t="s">
        <v>414</v>
      </c>
      <c r="C16" s="1568">
        <v>12.6</v>
      </c>
      <c r="D16" s="1569">
        <f>'7-11л. РАСКЛАДКА'!X20</f>
        <v>17.91</v>
      </c>
      <c r="E16" s="1570">
        <f>'7-11л. РАСКЛАДКА'!X78</f>
        <v>1.1200000000000001</v>
      </c>
      <c r="F16" s="1571">
        <f>'7-11л. РАСКЛАДКА'!X137</f>
        <v>6</v>
      </c>
      <c r="G16" s="1570">
        <f>'7-11л. РАСКЛАДКА'!X193</f>
        <v>13.8</v>
      </c>
      <c r="H16" s="1571">
        <f>'7-11л. РАСКЛАДКА'!X250</f>
        <v>8.0000000000000002E-3</v>
      </c>
      <c r="I16" s="1570">
        <f>'7-11л. РАСКЛАДКА'!X306</f>
        <v>48.6</v>
      </c>
      <c r="J16" s="1571">
        <f>'7-11л. РАСКЛАДКА'!X362</f>
        <v>11.603999999999999</v>
      </c>
      <c r="K16" s="1570">
        <f>'7-11л. РАСКЛАДКА'!X415</f>
        <v>0</v>
      </c>
      <c r="L16" s="1571">
        <f>'7-11л. РАСКЛАДКА'!X469</f>
        <v>4.95</v>
      </c>
      <c r="M16" s="1570">
        <f>'7-11л. РАСКЛАДКА'!X522</f>
        <v>8.92</v>
      </c>
      <c r="N16" s="1573">
        <f t="shared" si="0"/>
        <v>112.91200000000001</v>
      </c>
      <c r="O16" s="3544">
        <v>-10.38730159</v>
      </c>
      <c r="P16" s="3551">
        <v>126</v>
      </c>
      <c r="Q16" s="1542">
        <f>(Q17/100)*10</f>
        <v>28</v>
      </c>
      <c r="S16" s="3512"/>
      <c r="T16" s="3524"/>
      <c r="U16" s="352"/>
      <c r="V16" s="1731"/>
      <c r="W16" s="1731"/>
      <c r="X16" s="1731"/>
      <c r="Y16" s="1731"/>
      <c r="Z16" s="1732"/>
      <c r="AA16" s="1733"/>
      <c r="AB16" s="1734"/>
      <c r="AC16" s="1731"/>
      <c r="AD16" s="1742"/>
      <c r="AF16" s="101"/>
      <c r="AH16" s="101"/>
      <c r="AI16" s="101"/>
    </row>
    <row r="17" spans="1:35" ht="12.75" customHeight="1">
      <c r="A17" s="1395"/>
      <c r="B17" s="1558" t="s">
        <v>431</v>
      </c>
      <c r="C17" s="1559">
        <v>126</v>
      </c>
      <c r="D17" s="572">
        <f>D15+D16</f>
        <v>139.291</v>
      </c>
      <c r="E17" s="1414">
        <f t="shared" ref="E17:M17" si="1">E15+E16</f>
        <v>193.88</v>
      </c>
      <c r="F17" s="1407">
        <f t="shared" si="1"/>
        <v>154.92099999999999</v>
      </c>
      <c r="G17" s="1414">
        <f t="shared" si="1"/>
        <v>145.40400000000002</v>
      </c>
      <c r="H17" s="1407">
        <f>H15+H16</f>
        <v>88.833999999999989</v>
      </c>
      <c r="I17" s="1414">
        <f t="shared" si="1"/>
        <v>102.10000000000001</v>
      </c>
      <c r="J17" s="1544">
        <f>J15+J16</f>
        <v>175.78800000000001</v>
      </c>
      <c r="K17" s="1414">
        <f t="shared" si="1"/>
        <v>202.82999999999998</v>
      </c>
      <c r="L17" s="1407">
        <f>L15+L16</f>
        <v>139.45999999999998</v>
      </c>
      <c r="M17" s="1414">
        <f t="shared" si="1"/>
        <v>240.53200000000001</v>
      </c>
      <c r="N17" s="1608">
        <f>D17+E17+F17+G17+H17+I17+J17+K17+L17+M17</f>
        <v>1583.04</v>
      </c>
      <c r="O17" s="3545">
        <v>25.638095239999998</v>
      </c>
      <c r="P17" s="3552">
        <v>1260</v>
      </c>
      <c r="Q17" s="1445">
        <v>280</v>
      </c>
      <c r="S17" s="3512"/>
      <c r="T17" s="3525"/>
      <c r="U17" s="352"/>
      <c r="V17" s="101"/>
      <c r="W17" s="101"/>
      <c r="X17" s="101"/>
      <c r="Y17" s="101"/>
      <c r="Z17" s="581"/>
      <c r="AA17" s="121"/>
      <c r="AB17" s="582"/>
      <c r="AC17" s="101"/>
      <c r="AD17" s="588"/>
      <c r="AF17" s="101"/>
      <c r="AH17" s="101"/>
      <c r="AI17" s="101"/>
    </row>
    <row r="18" spans="1:35">
      <c r="A18" s="1395">
        <v>8</v>
      </c>
      <c r="B18" s="1562" t="s">
        <v>180</v>
      </c>
      <c r="C18" s="1455">
        <v>83.25</v>
      </c>
      <c r="D18" s="159">
        <f>'7-11л. РАСКЛАДКА'!X21</f>
        <v>105</v>
      </c>
      <c r="E18" s="605">
        <f>'7-11л. РАСКЛАДКА'!X79</f>
        <v>105</v>
      </c>
      <c r="F18" s="605">
        <f>'7-11л. РАСКЛАДКА'!X138</f>
        <v>10.5</v>
      </c>
      <c r="G18" s="605">
        <f>'7-11л. РАСКЛАДКА'!X194</f>
        <v>112</v>
      </c>
      <c r="H18" s="605">
        <f>'7-11л. РАСКЛАДКА'!X251</f>
        <v>79.5</v>
      </c>
      <c r="I18" s="605">
        <f>'7-11л. РАСКЛАДКА'!X307</f>
        <v>110.5</v>
      </c>
      <c r="J18" s="605">
        <f>'7-11л. РАСКЛАДКА'!X363</f>
        <v>105</v>
      </c>
      <c r="K18" s="605">
        <f>'7-11л. РАСКЛАДКА'!X416</f>
        <v>0</v>
      </c>
      <c r="L18" s="605">
        <f>'7-11л. РАСКЛАДКА'!X470</f>
        <v>105</v>
      </c>
      <c r="M18" s="786">
        <f>'7-11л. РАСКЛАДКА'!X523</f>
        <v>100</v>
      </c>
      <c r="N18" s="804">
        <f t="shared" si="0"/>
        <v>832.5</v>
      </c>
      <c r="O18" s="3465">
        <v>0</v>
      </c>
      <c r="P18" s="3509">
        <v>832.5</v>
      </c>
      <c r="Q18" s="2251">
        <v>185</v>
      </c>
      <c r="S18" s="3512"/>
      <c r="T18" s="19"/>
      <c r="U18" s="352"/>
      <c r="V18" s="101"/>
      <c r="W18" s="101"/>
      <c r="X18" s="101"/>
      <c r="Y18" s="101"/>
      <c r="Z18" s="581"/>
      <c r="AA18" s="121"/>
      <c r="AB18" s="582"/>
      <c r="AC18" s="101"/>
      <c r="AD18" s="588"/>
      <c r="AF18" s="101"/>
      <c r="AH18" s="101"/>
      <c r="AI18" s="101"/>
    </row>
    <row r="19" spans="1:35">
      <c r="A19" s="434">
        <v>9</v>
      </c>
      <c r="B19" s="228" t="s">
        <v>92</v>
      </c>
      <c r="C19" s="1449">
        <v>6.75</v>
      </c>
      <c r="D19" s="159">
        <f>'7-11л. РАСКЛАДКА'!X22</f>
        <v>0</v>
      </c>
      <c r="E19" s="71">
        <f>'7-11л. РАСКЛАДКА'!X80</f>
        <v>0</v>
      </c>
      <c r="F19" s="71">
        <f>'7-11л. РАСКЛАДКА'!X139</f>
        <v>25</v>
      </c>
      <c r="G19" s="71">
        <f>'7-11л. РАСКЛАДКА'!X195</f>
        <v>0</v>
      </c>
      <c r="H19" s="71">
        <f>'7-11л. РАСКЛАДКА'!X252</f>
        <v>15</v>
      </c>
      <c r="I19" s="71">
        <f>'7-11л. РАСКЛАДКА'!X308</f>
        <v>0</v>
      </c>
      <c r="J19" s="71">
        <f>'7-11л. РАСКЛАДКА'!X364</f>
        <v>15</v>
      </c>
      <c r="K19" s="71">
        <f>'7-11л. РАСКЛАДКА'!X417</f>
        <v>0</v>
      </c>
      <c r="L19" s="71">
        <f>'7-11л. РАСКЛАДКА'!X471</f>
        <v>0</v>
      </c>
      <c r="M19" s="786">
        <f>'7-11л. РАСКЛАДКА'!X524</f>
        <v>12.5</v>
      </c>
      <c r="N19" s="790">
        <f t="shared" si="0"/>
        <v>67.5</v>
      </c>
      <c r="O19" s="3465">
        <v>0</v>
      </c>
      <c r="P19" s="3546">
        <v>67.5</v>
      </c>
      <c r="Q19" s="2249">
        <v>15</v>
      </c>
      <c r="S19" s="3512"/>
      <c r="T19" s="19"/>
      <c r="U19" s="352"/>
      <c r="V19" s="101"/>
      <c r="W19" s="101"/>
      <c r="X19" s="101"/>
      <c r="Y19" s="101"/>
      <c r="Z19" s="581"/>
      <c r="AA19" s="121"/>
      <c r="AB19" s="582"/>
      <c r="AC19" s="101"/>
      <c r="AD19" s="588"/>
      <c r="AF19" s="101"/>
      <c r="AH19" s="101"/>
      <c r="AI19" s="101"/>
    </row>
    <row r="20" spans="1:35">
      <c r="A20" s="434">
        <v>10</v>
      </c>
      <c r="B20" s="1131" t="s">
        <v>353</v>
      </c>
      <c r="C20" s="1449">
        <v>90</v>
      </c>
      <c r="D20" s="159">
        <f>'7-11л. РАСКЛАДКА'!X23</f>
        <v>200</v>
      </c>
      <c r="E20" s="71">
        <f>'7-11л. РАСКЛАДКА'!X81</f>
        <v>200</v>
      </c>
      <c r="F20" s="71">
        <f>'7-11л. РАСКЛАДКА'!X140</f>
        <v>0</v>
      </c>
      <c r="G20" s="71">
        <f>'7-11л. РАСКЛАДКА'!X196</f>
        <v>0</v>
      </c>
      <c r="H20" s="71">
        <f>'7-11л. РАСКЛАДКА'!X253</f>
        <v>0</v>
      </c>
      <c r="I20" s="71">
        <f>'7-11л. РАСКЛАДКА'!X309</f>
        <v>200</v>
      </c>
      <c r="J20" s="71">
        <f>'7-11л. РАСКЛАДКА'!X365</f>
        <v>0</v>
      </c>
      <c r="K20" s="71">
        <f>'7-11л. РАСКЛАДКА'!X418</f>
        <v>200</v>
      </c>
      <c r="L20" s="71">
        <f>'7-11л. РАСКЛАДКА'!X472</f>
        <v>0</v>
      </c>
      <c r="M20" s="786">
        <f>'7-11л. РАСКЛАДКА'!X525</f>
        <v>100</v>
      </c>
      <c r="N20" s="790">
        <f t="shared" si="0"/>
        <v>900</v>
      </c>
      <c r="O20" s="3465">
        <v>0</v>
      </c>
      <c r="P20" s="3549">
        <v>900</v>
      </c>
      <c r="Q20" s="2249">
        <v>200</v>
      </c>
      <c r="S20" s="3512"/>
      <c r="T20" s="3525"/>
      <c r="U20" s="352"/>
      <c r="V20" s="101"/>
      <c r="W20" s="101"/>
      <c r="X20" s="101"/>
      <c r="Y20" s="101"/>
      <c r="Z20" s="581"/>
      <c r="AA20" s="121"/>
      <c r="AB20" s="582"/>
      <c r="AC20" s="101"/>
      <c r="AD20" s="588"/>
      <c r="AF20" s="101"/>
      <c r="AH20" s="101"/>
      <c r="AI20" s="101"/>
    </row>
    <row r="21" spans="1:35">
      <c r="A21" s="434">
        <v>11</v>
      </c>
      <c r="B21" s="228" t="s">
        <v>98</v>
      </c>
      <c r="C21" s="1449">
        <v>31.5</v>
      </c>
      <c r="D21" s="159">
        <f>'7-11л. РАСКЛАДКА'!X24</f>
        <v>27.2</v>
      </c>
      <c r="E21" s="71">
        <f>'7-11л. РАСКЛАДКА'!X82</f>
        <v>94.8</v>
      </c>
      <c r="F21" s="71">
        <f>'7-11л. РАСКЛАДКА'!X141</f>
        <v>0</v>
      </c>
      <c r="G21" s="71">
        <f>'7-11л. РАСКЛАДКА'!X197</f>
        <v>64.7</v>
      </c>
      <c r="H21" s="71">
        <f>'7-11л. РАСКЛАДКА'!X254</f>
        <v>34.200000000000003</v>
      </c>
      <c r="I21" s="71">
        <f>'7-11л. РАСКЛАДКА'!X310</f>
        <v>0</v>
      </c>
      <c r="J21" s="71">
        <f>'7-11л. РАСКЛАДКА'!X366</f>
        <v>0</v>
      </c>
      <c r="K21" s="71">
        <f>'7-11л. РАСКЛАДКА'!X419</f>
        <v>51.3</v>
      </c>
      <c r="L21" s="71">
        <f>'7-11л. РАСКЛАДКА'!X473</f>
        <v>0</v>
      </c>
      <c r="M21" s="786">
        <f>'7-11л. РАСКЛАДКА'!X526</f>
        <v>42.8</v>
      </c>
      <c r="N21" s="790">
        <f t="shared" si="0"/>
        <v>315</v>
      </c>
      <c r="O21" s="3465">
        <v>0</v>
      </c>
      <c r="P21" s="3549">
        <v>315</v>
      </c>
      <c r="Q21" s="2249">
        <v>70</v>
      </c>
      <c r="S21" s="3512"/>
      <c r="T21" s="19"/>
      <c r="U21" s="352"/>
      <c r="V21" s="101"/>
      <c r="W21" s="101"/>
      <c r="X21" s="101"/>
      <c r="Y21" s="101"/>
      <c r="Z21" s="581"/>
      <c r="AA21" s="121"/>
      <c r="AB21" s="582"/>
      <c r="AC21" s="101"/>
      <c r="AD21" s="588"/>
      <c r="AF21" s="101"/>
      <c r="AH21" s="101"/>
      <c r="AI21" s="101"/>
    </row>
    <row r="22" spans="1:35" ht="12" customHeight="1">
      <c r="A22" s="434">
        <v>12</v>
      </c>
      <c r="B22" s="228" t="s">
        <v>99</v>
      </c>
      <c r="C22" s="1449">
        <v>15.75</v>
      </c>
      <c r="D22" s="159">
        <f>'7-11л. РАСКЛАДКА'!X25</f>
        <v>0</v>
      </c>
      <c r="E22" s="71">
        <f>'7-11л. РАСКЛАДКА'!X83</f>
        <v>0</v>
      </c>
      <c r="F22" s="71">
        <f>'7-11л. РАСКЛАДКА'!X142</f>
        <v>0</v>
      </c>
      <c r="G22" s="71">
        <f>'7-11л. РАСКЛАДКА'!X198</f>
        <v>5.5</v>
      </c>
      <c r="H22" s="71">
        <f>'7-11л. РАСКЛАДКА'!X255</f>
        <v>0</v>
      </c>
      <c r="I22" s="71">
        <f>'7-11л. РАСКЛАДКА'!X311</f>
        <v>72</v>
      </c>
      <c r="J22" s="71">
        <f>'7-11л. РАСКЛАДКА'!X367</f>
        <v>35</v>
      </c>
      <c r="K22" s="71">
        <f>'7-11л. РАСКЛАДКА'!X420</f>
        <v>0</v>
      </c>
      <c r="L22" s="71">
        <f>'7-11л. РАСКЛАДКА'!X474</f>
        <v>45</v>
      </c>
      <c r="M22" s="786">
        <f>'7-11л. РАСКЛАДКА'!X527</f>
        <v>0</v>
      </c>
      <c r="N22" s="790">
        <f t="shared" si="0"/>
        <v>157.5</v>
      </c>
      <c r="O22" s="3465">
        <v>0</v>
      </c>
      <c r="P22" s="3546">
        <v>157.5</v>
      </c>
      <c r="Q22" s="2249">
        <v>35</v>
      </c>
      <c r="S22" s="3512"/>
      <c r="T22" s="19"/>
      <c r="U22" s="352"/>
      <c r="V22" s="101"/>
      <c r="W22" s="101"/>
      <c r="X22" s="101"/>
      <c r="Y22" s="101"/>
      <c r="Z22" s="581"/>
      <c r="AA22" s="121"/>
      <c r="AB22" s="582"/>
      <c r="AC22" s="101"/>
      <c r="AD22" s="588"/>
      <c r="AF22" s="101"/>
      <c r="AH22" s="101"/>
      <c r="AI22" s="101"/>
    </row>
    <row r="23" spans="1:35" ht="11.25" customHeight="1">
      <c r="A23" s="434">
        <v>13</v>
      </c>
      <c r="B23" s="228" t="s">
        <v>44</v>
      </c>
      <c r="C23" s="1449">
        <v>26.1</v>
      </c>
      <c r="D23" s="159">
        <f>'7-11л. РАСКЛАДКА'!X26</f>
        <v>0</v>
      </c>
      <c r="E23" s="71">
        <f>'7-11л. РАСКЛАДКА'!X84</f>
        <v>0</v>
      </c>
      <c r="F23" s="71">
        <f>'7-11л. РАСКЛАДКА'!X143</f>
        <v>124</v>
      </c>
      <c r="G23" s="71">
        <f>'7-11л. РАСКЛАДКА'!X199</f>
        <v>0</v>
      </c>
      <c r="H23" s="71">
        <f>'7-11л. РАСКЛАДКА'!X256</f>
        <v>58</v>
      </c>
      <c r="I23" s="71">
        <f>'7-11л. РАСКЛАДКА'!X312</f>
        <v>0</v>
      </c>
      <c r="J23" s="71">
        <f>'7-11л. РАСКЛАДКА'!X368</f>
        <v>0</v>
      </c>
      <c r="K23" s="71">
        <f>'7-11л. РАСКЛАДКА'!X421</f>
        <v>0</v>
      </c>
      <c r="L23" s="71">
        <f>'7-11л. РАСКЛАДКА'!X475</f>
        <v>0</v>
      </c>
      <c r="M23" s="786">
        <f>'7-11л. РАСКЛАДКА'!X528</f>
        <v>79</v>
      </c>
      <c r="N23" s="790">
        <f t="shared" si="0"/>
        <v>261</v>
      </c>
      <c r="O23" s="3465">
        <v>0</v>
      </c>
      <c r="P23" s="3549">
        <v>261</v>
      </c>
      <c r="Q23" s="2249">
        <v>58</v>
      </c>
      <c r="S23" s="3512"/>
      <c r="T23" s="19"/>
      <c r="U23" s="352"/>
      <c r="V23" s="101"/>
      <c r="W23" s="101"/>
      <c r="X23" s="101"/>
      <c r="Y23" s="101"/>
      <c r="Z23" s="581"/>
      <c r="AA23" s="121"/>
      <c r="AB23" s="582"/>
      <c r="AC23" s="101"/>
      <c r="AD23" s="588"/>
      <c r="AF23" s="101"/>
      <c r="AH23" s="101"/>
      <c r="AI23" s="101"/>
    </row>
    <row r="24" spans="1:35" ht="11.25" customHeight="1">
      <c r="A24" s="434">
        <v>14</v>
      </c>
      <c r="B24" s="228" t="s">
        <v>100</v>
      </c>
      <c r="C24" s="1449">
        <v>13.5</v>
      </c>
      <c r="D24" s="159">
        <f>'7-11л. РАСКЛАДКА'!X27</f>
        <v>0</v>
      </c>
      <c r="E24" s="71">
        <f>'7-11л. РАСКЛАДКА'!X85</f>
        <v>0</v>
      </c>
      <c r="F24" s="71">
        <f>'7-11л. РАСКЛАДКА'!X144</f>
        <v>0</v>
      </c>
      <c r="G24" s="71">
        <f>'7-11л. РАСКЛАДКА'!X200</f>
        <v>30</v>
      </c>
      <c r="H24" s="71">
        <f>'7-11л. РАСКЛАДКА'!X257</f>
        <v>0</v>
      </c>
      <c r="I24" s="71">
        <f>'7-11л. РАСКЛАДКА'!X313</f>
        <v>0</v>
      </c>
      <c r="J24" s="71">
        <f>'7-11л. РАСКЛАДКА'!X369</f>
        <v>90</v>
      </c>
      <c r="K24" s="71">
        <f>'7-11л. РАСКЛАДКА'!X422</f>
        <v>0</v>
      </c>
      <c r="L24" s="71">
        <f>'7-11л. РАСКЛАДКА'!X476</f>
        <v>15</v>
      </c>
      <c r="M24" s="786">
        <f>'7-11л. РАСКЛАДКА'!X529</f>
        <v>0</v>
      </c>
      <c r="N24" s="790">
        <f t="shared" si="0"/>
        <v>135</v>
      </c>
      <c r="O24" s="3465">
        <v>0</v>
      </c>
      <c r="P24" s="3549">
        <v>135</v>
      </c>
      <c r="Q24" s="2249">
        <v>30</v>
      </c>
      <c r="S24" s="3512"/>
      <c r="T24" s="19"/>
      <c r="U24" s="352"/>
      <c r="V24" s="101"/>
      <c r="W24" s="101"/>
      <c r="X24" s="101"/>
      <c r="Y24" s="101"/>
      <c r="Z24" s="581"/>
      <c r="AA24" s="121"/>
      <c r="AB24" s="582"/>
      <c r="AC24" s="101"/>
      <c r="AD24" s="588"/>
      <c r="AF24" s="101"/>
      <c r="AH24" s="101"/>
      <c r="AI24" s="101"/>
    </row>
    <row r="25" spans="1:35" ht="12" customHeight="1">
      <c r="A25" s="434">
        <v>15</v>
      </c>
      <c r="B25" s="228" t="s">
        <v>181</v>
      </c>
      <c r="C25" s="1449">
        <v>135</v>
      </c>
      <c r="D25" s="159">
        <f>'7-11л. РАСКЛАДКА'!X28</f>
        <v>288.20000000000005</v>
      </c>
      <c r="E25" s="71">
        <f>'7-11л. РАСКЛАДКА'!X86</f>
        <v>0</v>
      </c>
      <c r="F25" s="71">
        <f>'7-11л. РАСКЛАДКА'!X145</f>
        <v>55.2</v>
      </c>
      <c r="G25" s="71">
        <f>'7-11л. РАСКЛАДКА'!X201</f>
        <v>148</v>
      </c>
      <c r="H25" s="71">
        <f>'7-11л. РАСКЛАДКА'!X258</f>
        <v>189.5</v>
      </c>
      <c r="I25" s="71">
        <f>'7-11л. РАСКЛАДКА'!X314</f>
        <v>16.7</v>
      </c>
      <c r="J25" s="71">
        <f>'7-11л. РАСКЛАДКА'!X370</f>
        <v>257.7</v>
      </c>
      <c r="K25" s="71">
        <f>'7-11л. РАСКЛАДКА'!X423</f>
        <v>74.7</v>
      </c>
      <c r="L25" s="71">
        <f>'7-11л. РАСКЛАДКА'!X477</f>
        <v>130</v>
      </c>
      <c r="M25" s="786">
        <f>'7-11л. РАСКЛАДКА'!X530</f>
        <v>190</v>
      </c>
      <c r="N25" s="790">
        <f t="shared" si="0"/>
        <v>1350.0000000000002</v>
      </c>
      <c r="O25" s="3465">
        <v>0</v>
      </c>
      <c r="P25" s="3549">
        <v>1350</v>
      </c>
      <c r="Q25" s="2249">
        <v>300</v>
      </c>
      <c r="S25" s="3512"/>
      <c r="T25" s="19"/>
      <c r="U25" s="352"/>
      <c r="V25" s="101"/>
      <c r="W25" s="101"/>
      <c r="X25" s="101"/>
      <c r="Y25" s="101"/>
      <c r="Z25" s="581"/>
      <c r="AA25" s="121"/>
      <c r="AB25" s="582"/>
      <c r="AC25" s="101"/>
      <c r="AD25" s="1741"/>
      <c r="AF25" s="101"/>
      <c r="AH25" s="101"/>
      <c r="AI25" s="101"/>
    </row>
    <row r="26" spans="1:35" ht="14.25" customHeight="1">
      <c r="A26" s="434">
        <v>16</v>
      </c>
      <c r="B26" s="228" t="s">
        <v>182</v>
      </c>
      <c r="C26" s="1449">
        <v>67.5</v>
      </c>
      <c r="D26" s="159">
        <f>'7-11л. РАСКЛАДКА'!X29</f>
        <v>0</v>
      </c>
      <c r="E26" s="71">
        <f>'7-11л. РАСКЛАДКА'!X87</f>
        <v>200</v>
      </c>
      <c r="F26" s="71">
        <f>'7-11л. РАСКЛАДКА'!X146</f>
        <v>0</v>
      </c>
      <c r="G26" s="71">
        <f>'7-11л. РАСКЛАДКА'!X202</f>
        <v>0</v>
      </c>
      <c r="H26" s="71">
        <f>'7-11л. РАСКЛАДКА'!X259</f>
        <v>0</v>
      </c>
      <c r="I26" s="71">
        <f>'7-11л. РАСКЛАДКА'!X315</f>
        <v>0</v>
      </c>
      <c r="J26" s="71">
        <f>'7-11л. РАСКЛАДКА'!X371</f>
        <v>0</v>
      </c>
      <c r="K26" s="71">
        <f>'7-11л. РАСКЛАДКА'!X424</f>
        <v>200</v>
      </c>
      <c r="L26" s="71">
        <f>'7-11л. РАСКЛАДКА'!X478</f>
        <v>200</v>
      </c>
      <c r="M26" s="786">
        <f>'7-11л. РАСКЛАДКА'!X531</f>
        <v>0</v>
      </c>
      <c r="N26" s="790">
        <f t="shared" si="0"/>
        <v>600</v>
      </c>
      <c r="O26" s="3467">
        <v>-11.111111111</v>
      </c>
      <c r="P26" s="3549">
        <v>675</v>
      </c>
      <c r="Q26" s="2249">
        <v>150</v>
      </c>
      <c r="S26" s="3512"/>
      <c r="T26" s="19"/>
      <c r="U26" s="352"/>
      <c r="V26" s="101"/>
      <c r="W26" s="101"/>
      <c r="X26" s="101"/>
      <c r="Y26" s="101"/>
      <c r="Z26" s="581"/>
      <c r="AA26" s="121"/>
      <c r="AB26" s="582"/>
      <c r="AC26" s="101"/>
      <c r="AD26" s="596"/>
      <c r="AF26" s="101"/>
      <c r="AH26" s="101"/>
      <c r="AI26" s="101"/>
    </row>
    <row r="27" spans="1:35" ht="13.5" customHeight="1">
      <c r="A27" s="434">
        <v>17</v>
      </c>
      <c r="B27" s="228" t="s">
        <v>183</v>
      </c>
      <c r="C27" s="1449">
        <v>22.5</v>
      </c>
      <c r="D27" s="159">
        <f>'7-11л. РАСКЛАДКА'!X30</f>
        <v>0</v>
      </c>
      <c r="E27" s="71">
        <f>'7-11л. РАСКЛАДКА'!X88</f>
        <v>32</v>
      </c>
      <c r="F27" s="71">
        <f>'7-11л. РАСКЛАДКА'!X147</f>
        <v>0</v>
      </c>
      <c r="G27" s="71">
        <f>'7-11л. РАСКЛАДКА'!X203</f>
        <v>0</v>
      </c>
      <c r="H27" s="71">
        <f>'7-11л. РАСКЛАДКА'!X260</f>
        <v>175</v>
      </c>
      <c r="I27" s="71">
        <f>'7-11л. РАСКЛАДКА'!X316</f>
        <v>0</v>
      </c>
      <c r="J27" s="71">
        <f>'7-11л. РАСКЛАДКА'!X372</f>
        <v>0</v>
      </c>
      <c r="K27" s="71">
        <f>'7-11л. РАСКЛАДКА'!X425</f>
        <v>18</v>
      </c>
      <c r="L27" s="71">
        <f>'7-11л. РАСКЛАДКА'!X479</f>
        <v>0</v>
      </c>
      <c r="M27" s="786">
        <f>'7-11л. РАСКЛАДКА'!X532</f>
        <v>0</v>
      </c>
      <c r="N27" s="790">
        <f t="shared" si="0"/>
        <v>225</v>
      </c>
      <c r="O27" s="3467">
        <v>0</v>
      </c>
      <c r="P27" s="3549">
        <v>225</v>
      </c>
      <c r="Q27" s="2249">
        <v>50</v>
      </c>
      <c r="S27" s="3512"/>
      <c r="T27" s="19"/>
      <c r="U27" s="352"/>
      <c r="V27" s="101"/>
      <c r="W27" s="101"/>
      <c r="X27" s="101"/>
      <c r="Y27" s="101"/>
      <c r="Z27" s="581"/>
      <c r="AA27" s="121"/>
      <c r="AB27" s="582"/>
      <c r="AC27" s="101"/>
      <c r="AD27" s="596"/>
      <c r="AF27" s="101"/>
      <c r="AH27" s="101"/>
      <c r="AI27" s="101"/>
    </row>
    <row r="28" spans="1:35" ht="12.75" customHeight="1">
      <c r="A28" s="434">
        <v>18</v>
      </c>
      <c r="B28" s="228" t="s">
        <v>45</v>
      </c>
      <c r="C28" s="1449">
        <v>4.5</v>
      </c>
      <c r="D28" s="159">
        <f>'7-11л. РАСКЛАДКА'!X31</f>
        <v>31.88</v>
      </c>
      <c r="E28" s="71">
        <f>'7-11л. РАСКЛАДКА'!X89</f>
        <v>0</v>
      </c>
      <c r="F28" s="71">
        <f>'7-11л. РАСКЛАДКА'!X148</f>
        <v>0</v>
      </c>
      <c r="G28" s="71">
        <f>'7-11л. РАСКЛАДКА'!X204</f>
        <v>0</v>
      </c>
      <c r="H28" s="71">
        <f>'7-11л. РАСКЛАДКА'!X261</f>
        <v>0</v>
      </c>
      <c r="I28" s="71">
        <f>'7-11л. РАСКЛАДКА'!X317</f>
        <v>10</v>
      </c>
      <c r="J28" s="71">
        <f>'7-11л. РАСКЛАДКА'!X373</f>
        <v>0</v>
      </c>
      <c r="K28" s="71">
        <f>'7-11л. РАСКЛАДКА'!X426</f>
        <v>3.12</v>
      </c>
      <c r="L28" s="71">
        <f>'7-11л. РАСКЛАДКА'!X480</f>
        <v>0</v>
      </c>
      <c r="M28" s="786">
        <f>'7-11л. РАСКЛАДКА'!X533</f>
        <v>0</v>
      </c>
      <c r="N28" s="790">
        <f t="shared" si="0"/>
        <v>44.999999999999993</v>
      </c>
      <c r="O28" s="3467">
        <v>0</v>
      </c>
      <c r="P28" s="3549">
        <v>45</v>
      </c>
      <c r="Q28" s="2249">
        <v>10</v>
      </c>
      <c r="S28" s="3512"/>
      <c r="T28" s="19"/>
      <c r="U28" s="352"/>
      <c r="V28" s="101"/>
      <c r="W28" s="101"/>
      <c r="X28" s="101"/>
      <c r="Y28" s="101"/>
      <c r="Z28" s="581"/>
      <c r="AA28" s="121"/>
      <c r="AB28" s="582"/>
      <c r="AC28" s="101"/>
      <c r="AD28" s="596"/>
      <c r="AF28" s="101"/>
      <c r="AH28" s="101"/>
      <c r="AI28" s="101"/>
    </row>
    <row r="29" spans="1:35" ht="12" customHeight="1">
      <c r="A29" s="434">
        <v>19</v>
      </c>
      <c r="B29" s="228" t="s">
        <v>184</v>
      </c>
      <c r="C29" s="1449">
        <v>4.5</v>
      </c>
      <c r="D29" s="159">
        <f>'7-11л. РАСКЛАДКА'!X32</f>
        <v>10</v>
      </c>
      <c r="E29" s="71">
        <f>'7-11л. РАСКЛАДКА'!X90</f>
        <v>0</v>
      </c>
      <c r="F29" s="71">
        <f>'7-11л. РАСКЛАДКА'!X149</f>
        <v>5</v>
      </c>
      <c r="G29" s="71">
        <f>'7-11л. РАСКЛАДКА'!X205</f>
        <v>5</v>
      </c>
      <c r="H29" s="71">
        <f>'7-11л. РАСКЛАДКА'!X262</f>
        <v>0</v>
      </c>
      <c r="I29" s="71">
        <f>'7-11л. РАСКЛАДКА'!X318</f>
        <v>0</v>
      </c>
      <c r="J29" s="71">
        <f>'7-11л. РАСКЛАДКА'!X374</f>
        <v>5</v>
      </c>
      <c r="K29" s="71">
        <f>'7-11л. РАСКЛАДКА'!X427</f>
        <v>10</v>
      </c>
      <c r="L29" s="71">
        <f>'7-11л. РАСКЛАДКА'!X481</f>
        <v>0</v>
      </c>
      <c r="M29" s="786">
        <f>'7-11л. РАСКЛАДКА'!X534</f>
        <v>10</v>
      </c>
      <c r="N29" s="790">
        <f t="shared" si="0"/>
        <v>45</v>
      </c>
      <c r="O29" s="3467">
        <v>0</v>
      </c>
      <c r="P29" s="3549">
        <v>45</v>
      </c>
      <c r="Q29" s="2249">
        <v>10</v>
      </c>
      <c r="S29" s="3512"/>
      <c r="T29" s="19"/>
      <c r="U29" s="352"/>
      <c r="V29" s="101"/>
      <c r="W29" s="101"/>
      <c r="X29" s="101"/>
      <c r="Y29" s="101"/>
      <c r="Z29" s="581"/>
      <c r="AA29" s="121"/>
      <c r="AB29" s="582"/>
      <c r="AC29" s="101"/>
      <c r="AD29" s="1740"/>
      <c r="AF29" s="101"/>
      <c r="AH29" s="101"/>
      <c r="AI29" s="101"/>
    </row>
    <row r="30" spans="1:35" ht="12" customHeight="1">
      <c r="A30" s="434">
        <v>20</v>
      </c>
      <c r="B30" s="228" t="s">
        <v>46</v>
      </c>
      <c r="C30" s="1449">
        <v>13.5</v>
      </c>
      <c r="D30" s="159">
        <f>'7-11л. РАСКЛАДКА'!X33</f>
        <v>12.96</v>
      </c>
      <c r="E30" s="71">
        <f>'7-11л. РАСКЛАДКА'!X91</f>
        <v>5.27</v>
      </c>
      <c r="F30" s="71">
        <f>'7-11л. РАСКЛАДКА'!X150</f>
        <v>14.21</v>
      </c>
      <c r="G30" s="71">
        <f>'7-11л. РАСКЛАДКА'!X206</f>
        <v>12.2</v>
      </c>
      <c r="H30" s="71">
        <f>'7-11л. РАСКЛАДКА'!X263</f>
        <v>3.6</v>
      </c>
      <c r="I30" s="71">
        <f>'7-11л. РАСКЛАДКА'!X319</f>
        <v>17.3</v>
      </c>
      <c r="J30" s="71">
        <f>'7-11л. РАСКЛАДКА'!X375</f>
        <v>18.560000000000002</v>
      </c>
      <c r="K30" s="71">
        <f>'7-11л. РАСКЛАДКА'!X428</f>
        <v>21.32</v>
      </c>
      <c r="L30" s="71">
        <f>'7-11л. РАСКЛАДКА'!X482</f>
        <v>19.63</v>
      </c>
      <c r="M30" s="786">
        <f>'7-11л. РАСКЛАДКА'!X535</f>
        <v>9.9499999999999993</v>
      </c>
      <c r="N30" s="790">
        <f t="shared" si="0"/>
        <v>135</v>
      </c>
      <c r="O30" s="3467">
        <v>0</v>
      </c>
      <c r="P30" s="3549">
        <v>135</v>
      </c>
      <c r="Q30" s="2249">
        <v>30</v>
      </c>
      <c r="S30" s="3512"/>
      <c r="T30" s="19"/>
      <c r="U30" s="352"/>
      <c r="V30" s="101"/>
      <c r="W30" s="101"/>
      <c r="X30" s="101"/>
      <c r="Y30" s="101"/>
      <c r="Z30" s="581"/>
      <c r="AA30" s="121"/>
      <c r="AB30" s="582"/>
      <c r="AC30" s="101"/>
      <c r="AD30" s="596"/>
      <c r="AF30" s="101"/>
      <c r="AH30" s="101"/>
      <c r="AI30" s="101"/>
    </row>
    <row r="31" spans="1:35" ht="12" customHeight="1">
      <c r="A31" s="434">
        <v>21</v>
      </c>
      <c r="B31" s="228" t="s">
        <v>47</v>
      </c>
      <c r="C31" s="1449">
        <v>6.75</v>
      </c>
      <c r="D31" s="159">
        <f>'7-11л. РАСКЛАДКА'!X34</f>
        <v>8.75</v>
      </c>
      <c r="E31" s="71">
        <f>'7-11л. РАСКЛАДКА'!X92</f>
        <v>7.75</v>
      </c>
      <c r="F31" s="71">
        <f>'7-11л. РАСКЛАДКА'!X151</f>
        <v>5.4</v>
      </c>
      <c r="G31" s="71">
        <f>'7-11л. РАСКЛАДКА'!X207</f>
        <v>11.48</v>
      </c>
      <c r="H31" s="71">
        <f>'7-11л. РАСКЛАДКА'!X264</f>
        <v>8.6</v>
      </c>
      <c r="I31" s="71">
        <f>'7-11л. РАСКЛАДКА'!X320</f>
        <v>6.6</v>
      </c>
      <c r="J31" s="71">
        <f>'7-11л. РАСКЛАДКА'!X376</f>
        <v>8.1999999999999993</v>
      </c>
      <c r="K31" s="71">
        <f>'7-11л. РАСКЛАДКА'!X429</f>
        <v>2.4</v>
      </c>
      <c r="L31" s="71">
        <f>'7-11л. РАСКЛАДКА'!X483</f>
        <v>0</v>
      </c>
      <c r="M31" s="786">
        <f>'7-11л. РАСКЛАДКА'!X536</f>
        <v>8.32</v>
      </c>
      <c r="N31" s="790">
        <f t="shared" si="0"/>
        <v>67.5</v>
      </c>
      <c r="O31" s="3467">
        <v>0</v>
      </c>
      <c r="P31" s="3546">
        <v>67.5</v>
      </c>
      <c r="Q31" s="2249">
        <v>15</v>
      </c>
      <c r="S31" s="3512"/>
      <c r="T31" s="19"/>
      <c r="U31" s="352"/>
      <c r="V31" s="101"/>
      <c r="W31" s="101"/>
      <c r="X31" s="101"/>
      <c r="Y31" s="101"/>
      <c r="Z31" s="581"/>
      <c r="AA31" s="121"/>
      <c r="AB31" s="582"/>
      <c r="AC31" s="101"/>
      <c r="AD31" s="596"/>
      <c r="AF31" s="101"/>
      <c r="AH31" s="101"/>
      <c r="AI31" s="101"/>
    </row>
    <row r="32" spans="1:35" ht="12" customHeight="1">
      <c r="A32" s="434">
        <v>22</v>
      </c>
      <c r="B32" s="228" t="s">
        <v>185</v>
      </c>
      <c r="C32" s="1449">
        <v>18</v>
      </c>
      <c r="D32" s="159">
        <f>'7-11л. РАСКЛАДКА'!X35</f>
        <v>117.3</v>
      </c>
      <c r="E32" s="71">
        <f>'7-11л. РАСКЛАДКА'!X93</f>
        <v>4.2</v>
      </c>
      <c r="F32" s="71">
        <f>'7-11л. РАСКЛАДКА'!X152</f>
        <v>1.8</v>
      </c>
      <c r="G32" s="71">
        <f>'7-11л. РАСКЛАДКА'!X208</f>
        <v>10.28</v>
      </c>
      <c r="H32" s="71">
        <f>'7-11л. РАСКЛАДКА'!X265</f>
        <v>20.399999999999999</v>
      </c>
      <c r="I32" s="71">
        <f>'7-11л. РАСКЛАДКА'!X321</f>
        <v>9.5</v>
      </c>
      <c r="J32" s="71">
        <f>'7-11л. РАСКЛАДКА'!X377</f>
        <v>0</v>
      </c>
      <c r="K32" s="71">
        <f>'7-11л. РАСКЛАДКА'!X430</f>
        <v>3.6</v>
      </c>
      <c r="L32" s="71">
        <f>'7-11л. РАСКЛАДКА'!X484</f>
        <v>2</v>
      </c>
      <c r="M32" s="786">
        <f>'7-11л. РАСКЛАДКА'!X537</f>
        <v>10.92</v>
      </c>
      <c r="N32" s="790">
        <f t="shared" si="0"/>
        <v>179.99999999999997</v>
      </c>
      <c r="O32" s="3467">
        <v>0</v>
      </c>
      <c r="P32" s="3549">
        <v>180</v>
      </c>
      <c r="Q32" s="2249">
        <v>40</v>
      </c>
      <c r="S32" s="3512"/>
      <c r="T32" s="19"/>
      <c r="U32" s="352"/>
      <c r="V32" s="101"/>
      <c r="W32" s="101"/>
      <c r="X32" s="101"/>
      <c r="Y32" s="101"/>
      <c r="Z32" s="581"/>
      <c r="AA32" s="121"/>
      <c r="AB32" s="582"/>
      <c r="AC32" s="101"/>
      <c r="AD32" s="596"/>
      <c r="AF32" s="101"/>
      <c r="AH32" s="101"/>
      <c r="AI32" s="101"/>
    </row>
    <row r="33" spans="1:35" ht="13.5" customHeight="1">
      <c r="A33" s="434">
        <v>23</v>
      </c>
      <c r="B33" s="228" t="s">
        <v>48</v>
      </c>
      <c r="C33" s="1449">
        <v>13.5</v>
      </c>
      <c r="D33" s="159">
        <f>'7-11л. РАСКЛАДКА'!X36</f>
        <v>15</v>
      </c>
      <c r="E33" s="71">
        <f>'7-11л. РАСКЛАДКА'!X94</f>
        <v>1.33</v>
      </c>
      <c r="F33" s="71">
        <f>'7-11л. РАСКЛАДКА'!X153</f>
        <v>16.899999999999999</v>
      </c>
      <c r="G33" s="71">
        <f>'7-11л. РАСКЛАДКА'!X209</f>
        <v>8.82</v>
      </c>
      <c r="H33" s="71">
        <f>'7-11л. РАСКЛАДКА'!X266</f>
        <v>36.120000000000005</v>
      </c>
      <c r="I33" s="71">
        <f>'7-11л. РАСКЛАДКА'!X322</f>
        <v>9.3000000000000007</v>
      </c>
      <c r="J33" s="71">
        <f>'7-11л. РАСКЛАДКА'!X378</f>
        <v>20</v>
      </c>
      <c r="K33" s="71">
        <f>'7-11л. РАСКЛАДКА'!X431</f>
        <v>0</v>
      </c>
      <c r="L33" s="71">
        <f>'7-11л. РАСКЛАДКА'!X485</f>
        <v>6.3</v>
      </c>
      <c r="M33" s="786">
        <f>'7-11л. РАСКЛАДКА'!X538</f>
        <v>21.23</v>
      </c>
      <c r="N33" s="790">
        <f t="shared" si="0"/>
        <v>135</v>
      </c>
      <c r="O33" s="3467">
        <v>0</v>
      </c>
      <c r="P33" s="3549">
        <v>135</v>
      </c>
      <c r="Q33" s="2249">
        <v>30</v>
      </c>
      <c r="S33" s="3512"/>
      <c r="T33" s="19"/>
      <c r="U33" s="352"/>
      <c r="V33" s="101"/>
      <c r="W33" s="101"/>
      <c r="X33" s="101"/>
      <c r="Y33" s="101"/>
      <c r="Z33" s="581"/>
      <c r="AA33" s="121"/>
      <c r="AB33" s="582"/>
      <c r="AC33" s="101"/>
      <c r="AD33" s="596"/>
      <c r="AF33" s="101"/>
      <c r="AH33" s="101"/>
      <c r="AI33" s="101"/>
    </row>
    <row r="34" spans="1:35" ht="12.75" customHeight="1">
      <c r="A34" s="434">
        <v>24</v>
      </c>
      <c r="B34" s="228" t="s">
        <v>49</v>
      </c>
      <c r="C34" s="1449">
        <v>4.5</v>
      </c>
      <c r="D34" s="159">
        <f>'7-11л. РАСКЛАДКА'!X37</f>
        <v>20</v>
      </c>
      <c r="E34" s="71">
        <f>'7-11л. РАСКЛАДКА'!X95</f>
        <v>0</v>
      </c>
      <c r="F34" s="71">
        <f>'7-11л. РАСКЛАДКА'!X154</f>
        <v>0</v>
      </c>
      <c r="G34" s="71">
        <f>'7-11л. РАСКЛАДКА'!X210</f>
        <v>0</v>
      </c>
      <c r="H34" s="71">
        <f>'7-11л. РАСКЛАДКА'!X267</f>
        <v>0</v>
      </c>
      <c r="I34" s="71">
        <f>'7-11л. РАСКЛАДКА'!X323</f>
        <v>10</v>
      </c>
      <c r="J34" s="71">
        <f>'7-11л. РАСКЛАДКА'!X379</f>
        <v>0</v>
      </c>
      <c r="K34" s="71">
        <f>'7-11л. РАСКЛАДКА'!X432</f>
        <v>0</v>
      </c>
      <c r="L34" s="71">
        <f>'7-11л. РАСКЛАДКА'!X486</f>
        <v>15</v>
      </c>
      <c r="M34" s="786">
        <f>'7-11л. РАСКЛАДКА'!X539</f>
        <v>0</v>
      </c>
      <c r="N34" s="790">
        <f t="shared" si="0"/>
        <v>45</v>
      </c>
      <c r="O34" s="3467">
        <v>0</v>
      </c>
      <c r="P34" s="3549">
        <v>45</v>
      </c>
      <c r="Q34" s="2249">
        <v>10</v>
      </c>
      <c r="S34" s="3512"/>
      <c r="T34" s="19"/>
      <c r="U34" s="352"/>
      <c r="V34" s="101"/>
      <c r="W34" s="101"/>
      <c r="X34" s="101"/>
      <c r="Y34" s="101"/>
      <c r="Z34" s="581"/>
      <c r="AA34" s="121"/>
      <c r="AB34" s="582"/>
      <c r="AC34" s="101"/>
      <c r="AD34" s="596"/>
      <c r="AF34" s="101"/>
      <c r="AH34" s="101"/>
      <c r="AI34" s="101"/>
    </row>
    <row r="35" spans="1:35" ht="12" customHeight="1">
      <c r="A35" s="434">
        <v>25</v>
      </c>
      <c r="B35" s="228" t="s">
        <v>50</v>
      </c>
      <c r="C35" s="1449">
        <v>0.45</v>
      </c>
      <c r="D35" s="159">
        <f>'7-11л. РАСКЛАДКА'!X38</f>
        <v>0</v>
      </c>
      <c r="E35" s="71">
        <f>'7-11л. РАСКЛАДКА'!X96</f>
        <v>0</v>
      </c>
      <c r="F35" s="71">
        <f>'7-11л. РАСКЛАДКА'!X155</f>
        <v>0.5</v>
      </c>
      <c r="G35" s="71">
        <f>'7-11л. РАСКЛАДКА'!X211</f>
        <v>1.75</v>
      </c>
      <c r="H35" s="71">
        <f>'7-11л. РАСКЛАДКА'!X268</f>
        <v>0</v>
      </c>
      <c r="I35" s="71">
        <f>'7-11л. РАСКЛАДКА'!X324</f>
        <v>0.5</v>
      </c>
      <c r="J35" s="71">
        <f>'7-11л. РАСКЛАДКА'!X380</f>
        <v>0</v>
      </c>
      <c r="K35" s="71">
        <f>'7-11л. РАСКЛАДКА'!X433</f>
        <v>0</v>
      </c>
      <c r="L35" s="71">
        <f>'7-11л. РАСКЛАДКА'!X487</f>
        <v>1.75</v>
      </c>
      <c r="M35" s="786">
        <f>'7-11л. РАСКЛАДКА'!X540</f>
        <v>0</v>
      </c>
      <c r="N35" s="790">
        <f t="shared" si="0"/>
        <v>4.5</v>
      </c>
      <c r="O35" s="3467">
        <v>0</v>
      </c>
      <c r="P35" s="3546">
        <v>4.5</v>
      </c>
      <c r="Q35" s="2249">
        <v>1</v>
      </c>
      <c r="S35" s="3512"/>
      <c r="T35" s="19"/>
      <c r="U35" s="352"/>
      <c r="V35" s="101"/>
      <c r="W35" s="101"/>
      <c r="X35" s="101"/>
      <c r="Y35" s="101"/>
      <c r="Z35" s="581"/>
      <c r="AA35" s="121"/>
      <c r="AB35" s="582"/>
      <c r="AC35" s="101"/>
      <c r="AD35" s="596"/>
      <c r="AF35" s="101"/>
      <c r="AH35" s="101"/>
      <c r="AI35" s="101"/>
    </row>
    <row r="36" spans="1:35" ht="13.5" customHeight="1">
      <c r="A36" s="434">
        <v>26</v>
      </c>
      <c r="B36" s="228" t="s">
        <v>186</v>
      </c>
      <c r="C36" s="1449">
        <v>0.45</v>
      </c>
      <c r="D36" s="159">
        <f>'7-11л. РАСКЛАДКА'!X39</f>
        <v>0</v>
      </c>
      <c r="E36" s="71">
        <f>'7-11л. РАСКЛАДКА'!X97</f>
        <v>0</v>
      </c>
      <c r="F36" s="71">
        <f>'7-11л. РАСКЛАДКА'!X156</f>
        <v>1</v>
      </c>
      <c r="G36" s="71">
        <f>'7-11л. РАСКЛАДКА'!X212</f>
        <v>0</v>
      </c>
      <c r="H36" s="71">
        <f>'7-11л. РАСКЛАДКА'!X269</f>
        <v>3.5</v>
      </c>
      <c r="I36" s="71">
        <f>'7-11л. РАСКЛАДКА'!X325</f>
        <v>0</v>
      </c>
      <c r="J36" s="71">
        <f>'7-11л. РАСКЛАДКА'!X381</f>
        <v>0</v>
      </c>
      <c r="K36" s="71">
        <f>'7-11л. РАСКЛАДКА'!X434</f>
        <v>0</v>
      </c>
      <c r="L36" s="71">
        <f>'7-11л. РАСКЛАДКА'!X488</f>
        <v>0</v>
      </c>
      <c r="M36" s="786">
        <f>'7-11л. РАСКЛАДКА'!X541</f>
        <v>0</v>
      </c>
      <c r="N36" s="790">
        <f t="shared" si="0"/>
        <v>4.5</v>
      </c>
      <c r="O36" s="3467">
        <v>0</v>
      </c>
      <c r="P36" s="3546">
        <v>4.5</v>
      </c>
      <c r="Q36" s="2249">
        <v>1</v>
      </c>
      <c r="S36" s="3512"/>
      <c r="T36" s="19"/>
      <c r="U36" s="352"/>
      <c r="V36" s="101"/>
      <c r="W36" s="101"/>
      <c r="X36" s="101"/>
      <c r="Y36" s="101"/>
      <c r="Z36" s="581"/>
      <c r="AA36" s="121"/>
      <c r="AB36" s="582"/>
      <c r="AC36" s="101"/>
      <c r="AD36" s="596"/>
      <c r="AF36" s="101"/>
      <c r="AH36" s="101"/>
      <c r="AI36" s="101"/>
    </row>
    <row r="37" spans="1:35" ht="12" customHeight="1">
      <c r="A37" s="434">
        <v>27</v>
      </c>
      <c r="B37" s="228" t="s">
        <v>101</v>
      </c>
      <c r="C37" s="1449">
        <v>0.9</v>
      </c>
      <c r="D37" s="159">
        <f>'7-11л. РАСКЛАДКА'!X40</f>
        <v>3.5</v>
      </c>
      <c r="E37" s="71">
        <f>'7-11л. РАСКЛАДКА'!X98</f>
        <v>0</v>
      </c>
      <c r="F37" s="71">
        <f>'7-11л. РАСКЛАДКА'!X157</f>
        <v>0</v>
      </c>
      <c r="G37" s="71">
        <f>'7-11л. РАСКЛАДКА'!X213</f>
        <v>0</v>
      </c>
      <c r="H37" s="71">
        <f>'7-11л. РАСКЛАДКА'!X270</f>
        <v>0</v>
      </c>
      <c r="I37" s="71">
        <f>'7-11л. РАСКЛАДКА'!X326</f>
        <v>0</v>
      </c>
      <c r="J37" s="71">
        <f>'7-11л. РАСКЛАДКА'!X382</f>
        <v>3.5</v>
      </c>
      <c r="K37" s="71">
        <f>'7-11л. РАСКЛАДКА'!X435</f>
        <v>0</v>
      </c>
      <c r="L37" s="71">
        <f>'7-11л. РАСКЛАДКА'!X489</f>
        <v>0</v>
      </c>
      <c r="M37" s="786">
        <f>'7-11л. РАСКЛАДКА'!X542</f>
        <v>2</v>
      </c>
      <c r="N37" s="790">
        <f t="shared" si="0"/>
        <v>9</v>
      </c>
      <c r="O37" s="3467">
        <v>0</v>
      </c>
      <c r="P37" s="3549">
        <v>9</v>
      </c>
      <c r="Q37" s="2249">
        <v>2</v>
      </c>
      <c r="S37" s="3512"/>
      <c r="T37" s="19"/>
      <c r="U37" s="352"/>
      <c r="V37" s="101"/>
      <c r="W37" s="101"/>
      <c r="X37" s="101"/>
      <c r="Y37" s="101"/>
      <c r="Z37" s="581"/>
      <c r="AA37" s="121"/>
      <c r="AB37" s="582"/>
      <c r="AC37" s="101"/>
      <c r="AD37" s="596"/>
      <c r="AF37" s="101"/>
      <c r="AH37" s="101"/>
      <c r="AI37" s="101"/>
    </row>
    <row r="38" spans="1:35" ht="12.75" customHeight="1">
      <c r="A38" s="434">
        <v>28</v>
      </c>
      <c r="B38" s="228" t="s">
        <v>51</v>
      </c>
      <c r="C38" s="1449">
        <v>0.09</v>
      </c>
      <c r="D38" s="159">
        <f>'7-11л. РАСКЛАДКА'!X41</f>
        <v>0</v>
      </c>
      <c r="E38" s="71">
        <f>'7-11л. РАСКЛАДКА'!X99</f>
        <v>0</v>
      </c>
      <c r="F38" s="71">
        <f>'7-11л. РАСКЛАДКА'!X158</f>
        <v>0</v>
      </c>
      <c r="G38" s="71">
        <f>'7-11л. РАСКЛАДКА'!X214</f>
        <v>0</v>
      </c>
      <c r="H38" s="71">
        <f>'7-11л. РАСКЛАДКА'!X271</f>
        <v>0.7</v>
      </c>
      <c r="I38" s="71">
        <f>'7-11л. РАСКЛАДКА'!X327</f>
        <v>0</v>
      </c>
      <c r="J38" s="71">
        <f>'7-11л. РАСКЛАДКА'!X383</f>
        <v>0</v>
      </c>
      <c r="K38" s="71">
        <f>'7-11л. РАСКЛАДКА'!X436</f>
        <v>0</v>
      </c>
      <c r="L38" s="71">
        <f>'7-11л. РАСКЛАДКА'!X490</f>
        <v>0</v>
      </c>
      <c r="M38" s="786">
        <f>'7-11л. РАСКЛАДКА'!X543</f>
        <v>0</v>
      </c>
      <c r="N38" s="790">
        <f t="shared" si="0"/>
        <v>0.7</v>
      </c>
      <c r="O38" s="3467">
        <v>-22.222222221999999</v>
      </c>
      <c r="P38" s="3546">
        <v>0.9</v>
      </c>
      <c r="Q38" s="2249">
        <v>0.2</v>
      </c>
      <c r="S38" s="3512"/>
      <c r="T38" s="19"/>
      <c r="U38" s="352"/>
      <c r="V38" s="101"/>
      <c r="W38" s="101"/>
      <c r="X38" s="101"/>
      <c r="Y38" s="101"/>
      <c r="Z38" s="581"/>
      <c r="AA38" s="121"/>
      <c r="AB38" s="582"/>
      <c r="AC38" s="101"/>
      <c r="AD38" s="1740"/>
      <c r="AF38" s="101"/>
      <c r="AH38" s="101"/>
      <c r="AI38" s="101"/>
    </row>
    <row r="39" spans="1:35" ht="12.75" customHeight="1">
      <c r="A39" s="434">
        <v>29</v>
      </c>
      <c r="B39" s="457" t="s">
        <v>187</v>
      </c>
      <c r="C39" s="1449">
        <v>1.35</v>
      </c>
      <c r="D39" s="159">
        <f>'7-11л. РАСКЛАДКА'!X42</f>
        <v>1.38</v>
      </c>
      <c r="E39" s="71">
        <f>'7-11л. РАСКЛАДКА'!X100</f>
        <v>1.2399999999999998</v>
      </c>
      <c r="F39" s="71">
        <f>'7-11л. РАСКЛАДКА'!X159</f>
        <v>1.3099999999999998</v>
      </c>
      <c r="G39" s="71">
        <f>'7-11л. РАСКЛАДКА'!X215</f>
        <v>1.5699999999999998</v>
      </c>
      <c r="H39" s="71">
        <f>'7-11л. РАСКЛАДКА'!X272</f>
        <v>1.73</v>
      </c>
      <c r="I39" s="71">
        <f>'7-11л. РАСКЛАДКА'!X328</f>
        <v>1.3220000000000001</v>
      </c>
      <c r="J39" s="71">
        <f>'7-11л. РАСКЛАДКА'!X384</f>
        <v>1.3380000000000001</v>
      </c>
      <c r="K39" s="71">
        <f>'7-11л. РАСКЛАДКА'!X437</f>
        <v>1.1999999999999997</v>
      </c>
      <c r="L39" s="71">
        <f>'7-11л. РАСКЛАДКА'!X491</f>
        <v>0.89999999999999991</v>
      </c>
      <c r="M39" s="786">
        <f>'7-11л. РАСКЛАДКА'!X544</f>
        <v>1.51</v>
      </c>
      <c r="N39" s="790">
        <f t="shared" si="0"/>
        <v>13.5</v>
      </c>
      <c r="O39" s="3467">
        <v>0</v>
      </c>
      <c r="P39" s="3546">
        <v>13.5</v>
      </c>
      <c r="Q39" s="2249">
        <v>3</v>
      </c>
      <c r="S39" s="3512"/>
      <c r="T39" s="7"/>
      <c r="U39" s="352"/>
      <c r="V39" s="101"/>
      <c r="W39" s="101"/>
      <c r="X39" s="101"/>
      <c r="Y39" s="101"/>
      <c r="Z39" s="581"/>
      <c r="AA39" s="121"/>
      <c r="AB39" s="582"/>
      <c r="AC39" s="101"/>
      <c r="AD39" s="596"/>
      <c r="AF39" s="101"/>
      <c r="AH39" s="101"/>
      <c r="AI39" s="101"/>
    </row>
    <row r="40" spans="1:35" ht="12" customHeight="1">
      <c r="A40" s="434">
        <v>30</v>
      </c>
      <c r="B40" s="228" t="s">
        <v>102</v>
      </c>
      <c r="C40" s="1449">
        <v>1.35</v>
      </c>
      <c r="D40" s="159">
        <f>'7-11л. РАСКЛАДКА'!X43</f>
        <v>0</v>
      </c>
      <c r="E40" s="71">
        <f>'7-11л. РАСКЛАДКА'!X101</f>
        <v>0</v>
      </c>
      <c r="F40" s="71">
        <f>'7-11л. РАСКЛАДКА'!X160</f>
        <v>0</v>
      </c>
      <c r="G40" s="71">
        <f>'7-11л. РАСКЛАДКА'!X216</f>
        <v>3</v>
      </c>
      <c r="H40" s="71">
        <f>'7-11л. РАСКЛАДКА'!X273</f>
        <v>0.5</v>
      </c>
      <c r="I40" s="71">
        <f>'7-11л. РАСКЛАДКА'!X329</f>
        <v>0</v>
      </c>
      <c r="J40" s="71">
        <f>'7-11л. РАСКЛАДКА'!X385</f>
        <v>0</v>
      </c>
      <c r="K40" s="71">
        <f>'7-11л. РАСКЛАДКА'!X438</f>
        <v>0</v>
      </c>
      <c r="L40" s="71">
        <f>'7-11л. РАСКЛАДКА'!X492</f>
        <v>0</v>
      </c>
      <c r="M40" s="786">
        <f>'7-11л. РАСКЛАДКА'!X545</f>
        <v>10</v>
      </c>
      <c r="N40" s="790">
        <f t="shared" si="0"/>
        <v>13.5</v>
      </c>
      <c r="O40" s="3467">
        <v>0</v>
      </c>
      <c r="P40" s="3546">
        <v>13.5</v>
      </c>
      <c r="Q40" s="2249">
        <v>3</v>
      </c>
      <c r="S40" s="3512"/>
      <c r="T40" s="19"/>
      <c r="U40" s="352"/>
      <c r="V40" s="101"/>
      <c r="W40" s="101"/>
      <c r="X40" s="101"/>
      <c r="Y40" s="101"/>
      <c r="Z40" s="581"/>
      <c r="AA40" s="121"/>
      <c r="AB40" s="582"/>
      <c r="AC40" s="101"/>
      <c r="AD40" s="596"/>
      <c r="AF40" s="101"/>
      <c r="AH40" s="101"/>
      <c r="AI40" s="101"/>
    </row>
    <row r="41" spans="1:35" ht="12.75" customHeight="1">
      <c r="A41" s="434">
        <v>31</v>
      </c>
      <c r="B41" s="228" t="s">
        <v>103</v>
      </c>
      <c r="C41" s="1449">
        <v>0.9</v>
      </c>
      <c r="D41" s="159">
        <f>'7-11л. РАСКЛАДКА'!X44</f>
        <v>2.202</v>
      </c>
      <c r="E41" s="71">
        <f>'7-11л. РАСКЛАДКА'!X102</f>
        <v>0.6528799999999999</v>
      </c>
      <c r="F41" s="71">
        <f>'7-11л. РАСКЛАДКА'!X161</f>
        <v>0.71799999999999997</v>
      </c>
      <c r="G41" s="71">
        <f>'7-11л. РАСКЛАДКА'!X217</f>
        <v>1.2080000000000002</v>
      </c>
      <c r="H41" s="71">
        <f>'7-11л. РАСКЛАДКА'!X274</f>
        <v>0.65800000000000003</v>
      </c>
      <c r="I41" s="71">
        <f>'7-11л. РАСКЛАДКА'!X330</f>
        <v>8.0000000000000002E-3</v>
      </c>
      <c r="J41" s="71">
        <f>'7-11л. РАСКЛАДКА'!X386</f>
        <v>0.65800000000000003</v>
      </c>
      <c r="K41" s="71">
        <f>'7-11л. РАСКЛАДКА'!X439</f>
        <v>8.0000000000000002E-3</v>
      </c>
      <c r="L41" s="71">
        <f>'7-11л. РАСКЛАДКА'!X493</f>
        <v>0.90800000000000003</v>
      </c>
      <c r="M41" s="786">
        <f>'7-11л. РАСКЛАДКА'!X546</f>
        <v>1.9793100000000001</v>
      </c>
      <c r="N41" s="790">
        <f t="shared" si="0"/>
        <v>9.0001900000000017</v>
      </c>
      <c r="O41" s="3467">
        <v>2.1111110000000002E-3</v>
      </c>
      <c r="P41" s="3549">
        <v>9</v>
      </c>
      <c r="Q41" s="2249">
        <v>2</v>
      </c>
      <c r="S41" s="3512"/>
      <c r="T41" s="19"/>
      <c r="U41" s="352"/>
      <c r="V41" s="101"/>
      <c r="W41" s="101"/>
      <c r="X41" s="101"/>
      <c r="Y41" s="101"/>
      <c r="Z41" s="581"/>
      <c r="AA41" s="121"/>
      <c r="AB41" s="582"/>
      <c r="AC41" s="101"/>
      <c r="AD41" s="1743"/>
      <c r="AF41" s="101"/>
      <c r="AH41" s="101"/>
      <c r="AI41" s="101"/>
    </row>
    <row r="42" spans="1:35" ht="12.75" customHeight="1">
      <c r="A42" s="434">
        <v>32</v>
      </c>
      <c r="B42" s="228" t="s">
        <v>53</v>
      </c>
      <c r="C42" s="1449">
        <v>34.65</v>
      </c>
      <c r="D42" s="606">
        <f>'7-11л. МЕНЮ '!D98</f>
        <v>39.059500000000007</v>
      </c>
      <c r="E42" s="86">
        <f>'7-11л. МЕНЮ '!D151</f>
        <v>34.564599999999999</v>
      </c>
      <c r="F42" s="86">
        <f>'7-11л. МЕНЮ '!D206</f>
        <v>32.862899999999996</v>
      </c>
      <c r="G42" s="86">
        <f>'7-11л. МЕНЮ '!D262</f>
        <v>29.423699999999997</v>
      </c>
      <c r="H42" s="86">
        <f>'7-11л. МЕНЮ '!D315</f>
        <v>45.371600000000001</v>
      </c>
      <c r="I42" s="86">
        <f>'7-11л. МЕНЮ '!D373</f>
        <v>33.54374</v>
      </c>
      <c r="J42" s="86">
        <f>'7-11л. МЕНЮ '!D428</f>
        <v>39.339399999999998</v>
      </c>
      <c r="K42" s="86">
        <f>'7-11л. МЕНЮ '!D483</f>
        <v>35.077100000000002</v>
      </c>
      <c r="L42" s="86">
        <f>'7-11л. МЕНЮ '!D538</f>
        <v>24.569600000000001</v>
      </c>
      <c r="M42" s="787">
        <f>'7-11л. МЕНЮ '!D593</f>
        <v>32.688099999999999</v>
      </c>
      <c r="N42" s="790">
        <f t="shared" si="0"/>
        <v>346.50023999999996</v>
      </c>
      <c r="O42" s="3467">
        <v>6.9259999999999998E-5</v>
      </c>
      <c r="P42" s="3546">
        <v>346.5</v>
      </c>
      <c r="Q42" s="2249">
        <v>77</v>
      </c>
      <c r="S42" s="3512"/>
      <c r="T42" s="19"/>
      <c r="U42" s="352"/>
      <c r="V42" s="101"/>
      <c r="W42" s="101"/>
      <c r="X42" s="101"/>
      <c r="Y42" s="101"/>
      <c r="Z42" s="581"/>
      <c r="AA42" s="121"/>
      <c r="AB42" s="582"/>
      <c r="AC42" s="101"/>
      <c r="AD42" s="596"/>
      <c r="AF42" s="101"/>
      <c r="AH42" s="101"/>
      <c r="AI42" s="101"/>
    </row>
    <row r="43" spans="1:35" ht="9.75" customHeight="1">
      <c r="A43" s="434">
        <v>33</v>
      </c>
      <c r="B43" s="228" t="s">
        <v>54</v>
      </c>
      <c r="C43" s="1449">
        <v>35.549999999999997</v>
      </c>
      <c r="D43" s="606">
        <f>'7-11л. МЕНЮ '!E98</f>
        <v>47.970599999999997</v>
      </c>
      <c r="E43" s="86">
        <f>'7-11л. МЕНЮ '!E151</f>
        <v>35.671300000000002</v>
      </c>
      <c r="F43" s="86">
        <f>'7-11л. МЕНЮ '!E206</f>
        <v>31.992200000000004</v>
      </c>
      <c r="G43" s="86">
        <f>'7-11л. МЕНЮ '!E262</f>
        <v>36.826500000000003</v>
      </c>
      <c r="H43" s="86">
        <f>'7-11л. МЕНЮ '!E315</f>
        <v>32.096799999999995</v>
      </c>
      <c r="I43" s="86">
        <f>'7-11л. МЕНЮ '!E373</f>
        <v>35.617200000000004</v>
      </c>
      <c r="J43" s="86">
        <f>'7-11л. МЕНЮ '!E428</f>
        <v>33.763000000000005</v>
      </c>
      <c r="K43" s="86">
        <f>'7-11л. МЕНЮ '!E483</f>
        <v>36.1706</v>
      </c>
      <c r="L43" s="86">
        <f>'7-11л. МЕНЮ '!E538</f>
        <v>29.268900000000002</v>
      </c>
      <c r="M43" s="787">
        <f>'7-11л. МЕНЮ '!E593</f>
        <v>36.123179999999998</v>
      </c>
      <c r="N43" s="790">
        <f t="shared" si="0"/>
        <v>355.50028000000003</v>
      </c>
      <c r="O43" s="3467">
        <v>7.8759999999999998E-5</v>
      </c>
      <c r="P43" s="3546">
        <v>355.5</v>
      </c>
      <c r="Q43" s="2249">
        <v>79</v>
      </c>
      <c r="S43" s="3512"/>
      <c r="T43" s="19"/>
      <c r="U43" s="352"/>
      <c r="V43" s="101"/>
      <c r="W43" s="101"/>
      <c r="X43" s="101"/>
      <c r="Y43" s="101"/>
      <c r="Z43" s="581"/>
      <c r="AA43" s="121"/>
      <c r="AB43" s="582"/>
      <c r="AC43" s="101"/>
      <c r="AD43" s="583"/>
      <c r="AF43" s="101"/>
      <c r="AH43" s="101"/>
      <c r="AI43" s="101"/>
    </row>
    <row r="44" spans="1:35" ht="11.25" customHeight="1">
      <c r="A44" s="434">
        <v>34</v>
      </c>
      <c r="B44" s="228" t="s">
        <v>55</v>
      </c>
      <c r="C44" s="1449">
        <v>150.75</v>
      </c>
      <c r="D44" s="608">
        <f>'7-11л. МЕНЮ '!F98</f>
        <v>139.58031</v>
      </c>
      <c r="E44" s="86">
        <f>'7-11л. МЕНЮ '!F151</f>
        <v>144.56129999999999</v>
      </c>
      <c r="F44" s="86">
        <f>'7-11л. МЕНЮ '!F206</f>
        <v>156.3047</v>
      </c>
      <c r="G44" s="86">
        <f>'7-11л. МЕНЮ '!F262</f>
        <v>136.29349999999999</v>
      </c>
      <c r="H44" s="86">
        <f>'7-11л. МЕНЮ '!F315</f>
        <v>135.16320000000002</v>
      </c>
      <c r="I44" s="86">
        <f>'7-11л. МЕНЮ '!F373</f>
        <v>164.0745</v>
      </c>
      <c r="J44" s="86">
        <f>'7-11л. МЕНЮ '!F428</f>
        <v>153.48240000000001</v>
      </c>
      <c r="K44" s="86">
        <f>'7-11л. МЕНЮ '!F483</f>
        <v>142.43020000000001</v>
      </c>
      <c r="L44" s="86">
        <f>'7-11л. МЕНЮ '!F538</f>
        <v>170.68639999999999</v>
      </c>
      <c r="M44" s="787">
        <f>'7-11л. МЕНЮ '!F593</f>
        <v>164.92340000000002</v>
      </c>
      <c r="N44" s="790">
        <f t="shared" si="0"/>
        <v>1507.49991</v>
      </c>
      <c r="O44" s="3467">
        <v>-5.9699999999999996E-7</v>
      </c>
      <c r="P44" s="3546">
        <v>1507.5</v>
      </c>
      <c r="Q44" s="2249">
        <v>335</v>
      </c>
      <c r="S44" s="3512"/>
      <c r="T44" s="19"/>
      <c r="U44" s="352"/>
      <c r="V44" s="101"/>
      <c r="W44" s="101"/>
      <c r="X44" s="101"/>
      <c r="Y44" s="101"/>
      <c r="Z44" s="581"/>
      <c r="AA44" s="121"/>
      <c r="AB44" s="582"/>
      <c r="AC44" s="101"/>
      <c r="AD44" s="583"/>
      <c r="AF44" s="101"/>
      <c r="AH44" s="101"/>
      <c r="AI44" s="101"/>
    </row>
    <row r="45" spans="1:35" ht="11.25" customHeight="1" thickBot="1">
      <c r="A45" s="458">
        <v>35</v>
      </c>
      <c r="B45" s="459" t="s">
        <v>56</v>
      </c>
      <c r="C45" s="1450">
        <v>1057.5</v>
      </c>
      <c r="D45" s="609">
        <f>'7-11л. МЕНЮ '!G98</f>
        <v>1134.4367000000002</v>
      </c>
      <c r="E45" s="90">
        <f>'7-11л. МЕНЮ '!G151</f>
        <v>1035.6109999999999</v>
      </c>
      <c r="F45" s="90">
        <f>'7-11л. МЕНЮ '!G206</f>
        <v>1049.2918</v>
      </c>
      <c r="G45" s="90">
        <f>'7-11л. МЕНЮ '!G262</f>
        <v>1012.7116</v>
      </c>
      <c r="H45" s="90">
        <f>'7-11л. МЕНЮ '!G315</f>
        <v>1008.806</v>
      </c>
      <c r="I45" s="90">
        <f>'7-11л. МЕНЮ '!G373</f>
        <v>1100.4349</v>
      </c>
      <c r="J45" s="123">
        <f>'7-11л. МЕНЮ '!G428</f>
        <v>1078.6770000000001</v>
      </c>
      <c r="K45" s="90">
        <f>'7-11л. МЕНЮ '!G483</f>
        <v>1027.6246000000001</v>
      </c>
      <c r="L45" s="90">
        <f>'7-11л. МЕНЮ '!G538</f>
        <v>1047.7966999999999</v>
      </c>
      <c r="M45" s="788">
        <f>'7-11л. МЕНЮ '!G593</f>
        <v>1079.6096000000002</v>
      </c>
      <c r="N45" s="791">
        <f t="shared" si="0"/>
        <v>10574.999899999999</v>
      </c>
      <c r="O45" s="3468">
        <v>-9.9999999999999995E-7</v>
      </c>
      <c r="P45" s="3553">
        <v>10575</v>
      </c>
      <c r="Q45" s="1446">
        <v>2350</v>
      </c>
      <c r="S45" s="3512"/>
      <c r="T45" s="19"/>
      <c r="U45" s="352"/>
      <c r="V45" s="101"/>
      <c r="W45" s="101"/>
      <c r="X45" s="101"/>
      <c r="Y45" s="101"/>
      <c r="Z45" s="600"/>
      <c r="AA45" s="121"/>
      <c r="AB45" s="582"/>
      <c r="AC45" s="101"/>
      <c r="AD45" s="583"/>
      <c r="AF45" s="101"/>
      <c r="AH45" s="101"/>
      <c r="AI45" s="101"/>
    </row>
    <row r="46" spans="1:35">
      <c r="S46" s="11"/>
      <c r="T46" s="11"/>
      <c r="U46" s="11"/>
      <c r="V46" s="11"/>
      <c r="W46" s="11"/>
      <c r="X46" s="11"/>
      <c r="Y46" s="11"/>
      <c r="Z46" s="11"/>
    </row>
    <row r="48" spans="1:35" ht="13.5" customHeight="1"/>
    <row r="49" spans="1:17" ht="12.75" customHeight="1"/>
    <row r="50" spans="1:17" ht="12.75" customHeight="1"/>
    <row r="51" spans="1:17" ht="11.25" customHeight="1"/>
    <row r="52" spans="1:17" ht="11.25" customHeight="1"/>
    <row r="54" spans="1:17">
      <c r="A54" t="s">
        <v>191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</row>
    <row r="55" spans="1:17">
      <c r="A55" t="s">
        <v>192</v>
      </c>
      <c r="C55" s="259"/>
      <c r="D55" s="259"/>
      <c r="E55" s="259"/>
      <c r="F55" s="259"/>
      <c r="G55" s="259"/>
      <c r="H55" s="259"/>
      <c r="I55" s="259"/>
      <c r="J55" s="259"/>
      <c r="K55" s="259"/>
      <c r="L55" s="259"/>
      <c r="M55" s="259"/>
      <c r="N55" s="259"/>
      <c r="O55" s="259"/>
      <c r="P55" s="259"/>
      <c r="Q55" s="259"/>
    </row>
    <row r="56" spans="1:17">
      <c r="A56" t="s">
        <v>193</v>
      </c>
      <c r="N56" s="259"/>
      <c r="O56" s="259"/>
    </row>
    <row r="57" spans="1:1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259"/>
      <c r="Q57" s="259"/>
    </row>
    <row r="58" spans="1:17">
      <c r="A58" s="1" t="s">
        <v>194</v>
      </c>
    </row>
    <row r="59" spans="1:17">
      <c r="A59" t="s">
        <v>195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</row>
    <row r="60" spans="1:1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259"/>
      <c r="Q60" s="259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1:28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>
      <c r="A88" s="196"/>
      <c r="B88" s="101"/>
      <c r="C88" s="196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94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>
      <c r="A89" s="101"/>
      <c r="B89" s="121"/>
      <c r="C89" s="352"/>
      <c r="D89" s="199"/>
      <c r="E89" s="199"/>
      <c r="F89" s="199"/>
      <c r="G89" s="199"/>
      <c r="H89" s="199"/>
      <c r="I89" s="199"/>
      <c r="J89" s="199"/>
      <c r="K89" s="199"/>
      <c r="L89" s="121"/>
      <c r="M89" s="121"/>
      <c r="N89" s="93"/>
      <c r="O89" s="93"/>
      <c r="P89" s="121"/>
      <c r="Q89" s="352"/>
      <c r="R89" s="101"/>
      <c r="S89" s="352"/>
      <c r="T89" s="121"/>
      <c r="U89" s="101"/>
      <c r="V89" s="101"/>
      <c r="W89" s="101"/>
      <c r="X89" s="101"/>
      <c r="Y89" s="101"/>
      <c r="Z89" s="101"/>
      <c r="AA89" s="101"/>
      <c r="AB89" s="101"/>
    </row>
    <row r="90" spans="1:28">
      <c r="A90" s="101"/>
      <c r="B90" s="121"/>
      <c r="C90" s="93"/>
      <c r="D90" s="199"/>
      <c r="E90" s="199"/>
      <c r="F90" s="199"/>
      <c r="G90" s="199"/>
      <c r="H90" s="199"/>
      <c r="I90" s="199"/>
      <c r="J90" s="199"/>
      <c r="K90" s="199"/>
      <c r="L90" s="121"/>
      <c r="M90" s="121"/>
      <c r="N90" s="93"/>
      <c r="O90" s="93"/>
      <c r="P90" s="121"/>
      <c r="Q90" s="352"/>
      <c r="R90" s="101"/>
      <c r="S90" s="352"/>
      <c r="T90" s="121"/>
      <c r="U90" s="101"/>
      <c r="V90" s="101"/>
      <c r="W90" s="101"/>
      <c r="X90" s="101"/>
      <c r="Y90" s="101"/>
      <c r="Z90" s="101"/>
      <c r="AA90" s="101"/>
      <c r="AB90" s="101"/>
    </row>
    <row r="91" spans="1:28">
      <c r="A91" s="101"/>
      <c r="B91" s="352"/>
      <c r="C91" s="352"/>
      <c r="D91" s="199"/>
      <c r="E91" s="199"/>
      <c r="F91" s="199"/>
      <c r="G91" s="199"/>
      <c r="H91" s="101"/>
      <c r="I91" s="101"/>
      <c r="J91" s="199"/>
      <c r="K91" s="99"/>
      <c r="L91" s="121"/>
      <c r="M91" s="121"/>
      <c r="N91" s="93"/>
      <c r="O91" s="93"/>
      <c r="P91" s="352"/>
      <c r="Q91" s="352"/>
      <c r="R91" s="101"/>
      <c r="S91" s="352"/>
      <c r="T91" s="121"/>
      <c r="U91" s="101"/>
      <c r="V91" s="101"/>
      <c r="W91" s="101"/>
      <c r="X91" s="101"/>
      <c r="Y91" s="101"/>
      <c r="Z91" s="101"/>
      <c r="AA91" s="576"/>
      <c r="AB91" s="101"/>
    </row>
    <row r="92" spans="1:28">
      <c r="A92" s="101"/>
      <c r="B92" s="121"/>
      <c r="C92" s="121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93"/>
      <c r="O92" s="93"/>
      <c r="P92" s="352"/>
      <c r="Q92" s="352"/>
      <c r="R92" s="101"/>
      <c r="S92" s="352"/>
      <c r="T92" s="121"/>
      <c r="U92" s="101"/>
      <c r="V92" s="101"/>
      <c r="W92" s="101"/>
      <c r="X92" s="101"/>
      <c r="Y92" s="327"/>
      <c r="Z92" s="101"/>
      <c r="AA92" s="576"/>
      <c r="AB92" s="101"/>
    </row>
    <row r="93" spans="1:28">
      <c r="A93" s="101"/>
      <c r="B93" s="352"/>
      <c r="C93" s="101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93"/>
      <c r="O93" s="93"/>
      <c r="P93" s="121"/>
      <c r="Q93" s="352"/>
      <c r="R93" s="101"/>
      <c r="S93" s="352"/>
      <c r="T93" s="121"/>
      <c r="U93" s="101"/>
      <c r="V93" s="101"/>
      <c r="W93" s="101"/>
      <c r="X93" s="101"/>
      <c r="Y93" s="327"/>
      <c r="Z93" s="101"/>
      <c r="AA93" s="577"/>
      <c r="AB93" s="101"/>
    </row>
    <row r="94" spans="1:28">
      <c r="A94" s="101"/>
      <c r="B94" s="121"/>
      <c r="C94" s="199"/>
      <c r="D94" s="121"/>
      <c r="E94" s="121"/>
      <c r="F94" s="121"/>
      <c r="G94" s="121"/>
      <c r="H94" s="96"/>
      <c r="I94" s="121"/>
      <c r="J94" s="121"/>
      <c r="K94" s="121"/>
      <c r="L94" s="121"/>
      <c r="M94" s="96"/>
      <c r="N94" s="93"/>
      <c r="O94" s="93"/>
      <c r="P94" s="199"/>
      <c r="Q94" s="352"/>
      <c r="R94" s="121"/>
      <c r="S94" s="352"/>
      <c r="T94" s="121"/>
      <c r="U94" s="101"/>
      <c r="V94" s="266"/>
      <c r="W94" s="352"/>
      <c r="X94" s="153"/>
      <c r="Y94" s="578"/>
      <c r="Z94" s="101"/>
      <c r="AA94" s="577"/>
      <c r="AB94" s="101"/>
    </row>
    <row r="95" spans="1:28">
      <c r="A95" s="153"/>
      <c r="B95" s="121"/>
      <c r="C95" s="579"/>
      <c r="D95" s="595"/>
      <c r="E95" s="580"/>
      <c r="F95" s="580"/>
      <c r="G95" s="580"/>
      <c r="H95" s="580"/>
      <c r="I95" s="580"/>
      <c r="J95" s="580"/>
      <c r="K95" s="580"/>
      <c r="L95" s="580"/>
      <c r="M95" s="580"/>
      <c r="N95" s="579"/>
      <c r="O95" s="352"/>
      <c r="P95" s="352"/>
      <c r="Q95" s="101"/>
      <c r="R95" s="475"/>
      <c r="S95" s="101"/>
      <c r="T95" s="101"/>
      <c r="U95" s="101"/>
      <c r="V95" s="581"/>
      <c r="W95" s="121"/>
      <c r="X95" s="116"/>
      <c r="Y95" s="582"/>
      <c r="Z95" s="101"/>
      <c r="AA95" s="583"/>
      <c r="AB95" s="101"/>
    </row>
    <row r="96" spans="1:28">
      <c r="A96" s="153"/>
      <c r="B96" s="121"/>
      <c r="C96" s="579"/>
      <c r="D96" s="595"/>
      <c r="E96" s="580"/>
      <c r="F96" s="580"/>
      <c r="G96" s="580"/>
      <c r="H96" s="580"/>
      <c r="I96" s="580"/>
      <c r="J96" s="580"/>
      <c r="K96" s="580"/>
      <c r="L96" s="580"/>
      <c r="M96" s="580"/>
      <c r="N96" s="584"/>
      <c r="O96" s="585"/>
      <c r="P96" s="352"/>
      <c r="Q96" s="101"/>
      <c r="R96" s="101"/>
      <c r="S96" s="101"/>
      <c r="T96" s="101"/>
      <c r="U96" s="101"/>
      <c r="V96" s="581"/>
      <c r="W96" s="121"/>
      <c r="X96" s="116"/>
      <c r="Y96" s="582"/>
      <c r="Z96" s="101"/>
      <c r="AA96" s="583"/>
      <c r="AB96" s="101"/>
    </row>
    <row r="97" spans="1:28">
      <c r="A97" s="153"/>
      <c r="B97" s="121"/>
      <c r="C97" s="579"/>
      <c r="D97" s="595"/>
      <c r="E97" s="580"/>
      <c r="F97" s="580"/>
      <c r="G97" s="595"/>
      <c r="H97" s="580"/>
      <c r="I97" s="580"/>
      <c r="J97" s="595"/>
      <c r="K97" s="580"/>
      <c r="L97" s="580"/>
      <c r="M97" s="580"/>
      <c r="N97" s="579"/>
      <c r="O97" s="585"/>
      <c r="P97" s="352"/>
      <c r="Q97" s="101"/>
      <c r="R97" s="101"/>
      <c r="S97" s="101"/>
      <c r="T97" s="101"/>
      <c r="U97" s="101"/>
      <c r="V97" s="581"/>
      <c r="W97" s="121"/>
      <c r="X97" s="116"/>
      <c r="Y97" s="582"/>
      <c r="Z97" s="101"/>
      <c r="AA97" s="586"/>
      <c r="AB97" s="101"/>
    </row>
    <row r="98" spans="1:28">
      <c r="A98" s="153"/>
      <c r="B98" s="121"/>
      <c r="C98" s="579"/>
      <c r="D98" s="595"/>
      <c r="E98" s="580"/>
      <c r="F98" s="580"/>
      <c r="G98" s="580"/>
      <c r="H98" s="580"/>
      <c r="I98" s="580"/>
      <c r="J98" s="580"/>
      <c r="K98" s="580"/>
      <c r="L98" s="580"/>
      <c r="M98" s="595"/>
      <c r="N98" s="587"/>
      <c r="O98" s="585"/>
      <c r="P98" s="352"/>
      <c r="Q98" s="101"/>
      <c r="R98" s="101"/>
      <c r="S98" s="101"/>
      <c r="T98" s="101"/>
      <c r="U98" s="101"/>
      <c r="V98" s="581"/>
      <c r="W98" s="121"/>
      <c r="X98" s="116"/>
      <c r="Y98" s="582"/>
      <c r="Z98" s="101"/>
      <c r="AA98" s="583"/>
      <c r="AB98" s="101"/>
    </row>
    <row r="99" spans="1:28">
      <c r="A99" s="153"/>
      <c r="B99" s="121"/>
      <c r="C99" s="579"/>
      <c r="D99" s="595"/>
      <c r="E99" s="580"/>
      <c r="F99" s="580"/>
      <c r="G99" s="580"/>
      <c r="H99" s="580"/>
      <c r="I99" s="580"/>
      <c r="J99" s="580"/>
      <c r="K99" s="580"/>
      <c r="L99" s="580"/>
      <c r="M99" s="580"/>
      <c r="N99" s="579"/>
      <c r="O99" s="585"/>
      <c r="P99" s="352"/>
      <c r="Q99" s="101"/>
      <c r="R99" s="101"/>
      <c r="S99" s="101"/>
      <c r="T99" s="101"/>
      <c r="U99" s="101"/>
      <c r="V99" s="581"/>
      <c r="W99" s="121"/>
      <c r="X99" s="116"/>
      <c r="Y99" s="582"/>
      <c r="Z99" s="101"/>
      <c r="AA99" s="588"/>
      <c r="AB99" s="101"/>
    </row>
    <row r="100" spans="1:28">
      <c r="A100" s="153"/>
      <c r="B100" s="121"/>
      <c r="C100" s="579"/>
      <c r="D100" s="595"/>
      <c r="E100" s="580"/>
      <c r="F100" s="580"/>
      <c r="G100" s="580"/>
      <c r="H100" s="580"/>
      <c r="I100" s="580"/>
      <c r="J100" s="580"/>
      <c r="K100" s="580"/>
      <c r="L100" s="580"/>
      <c r="M100" s="580"/>
      <c r="N100" s="579"/>
      <c r="O100" s="585"/>
      <c r="P100" s="352"/>
      <c r="Q100" s="101"/>
      <c r="R100" s="101"/>
      <c r="S100" s="101"/>
      <c r="T100" s="101"/>
      <c r="U100" s="101"/>
      <c r="V100" s="581"/>
      <c r="W100" s="121"/>
      <c r="X100" s="116"/>
      <c r="Y100" s="582"/>
      <c r="Z100" s="101"/>
      <c r="AA100" s="586"/>
      <c r="AB100" s="101"/>
    </row>
    <row r="101" spans="1:28">
      <c r="A101" s="153"/>
      <c r="B101" s="121"/>
      <c r="C101" s="579"/>
      <c r="D101" s="595"/>
      <c r="E101" s="580"/>
      <c r="F101" s="93"/>
      <c r="G101" s="590"/>
      <c r="H101" s="595"/>
      <c r="I101" s="580"/>
      <c r="J101" s="580"/>
      <c r="K101" s="580"/>
      <c r="L101" s="580"/>
      <c r="M101" s="580"/>
      <c r="N101" s="589"/>
      <c r="O101" s="585"/>
      <c r="P101" s="352"/>
      <c r="Q101" s="101"/>
      <c r="R101" s="101"/>
      <c r="S101" s="101"/>
      <c r="T101" s="101"/>
      <c r="U101" s="101"/>
      <c r="V101" s="581"/>
      <c r="W101" s="121"/>
      <c r="X101" s="116"/>
      <c r="Y101" s="582"/>
      <c r="Z101" s="101"/>
      <c r="AA101" s="588"/>
      <c r="AB101" s="101"/>
    </row>
    <row r="102" spans="1:28">
      <c r="A102" s="153"/>
      <c r="B102" s="121"/>
      <c r="C102" s="579"/>
      <c r="D102" s="595"/>
      <c r="E102" s="580"/>
      <c r="F102" s="580"/>
      <c r="G102" s="580"/>
      <c r="H102" s="580"/>
      <c r="I102" s="580"/>
      <c r="J102" s="580"/>
      <c r="K102" s="580"/>
      <c r="L102" s="580"/>
      <c r="M102" s="580"/>
      <c r="N102" s="579"/>
      <c r="O102" s="585"/>
      <c r="P102" s="352"/>
      <c r="Q102" s="101"/>
      <c r="R102" s="101"/>
      <c r="S102" s="101"/>
      <c r="T102" s="101"/>
      <c r="U102" s="101"/>
      <c r="V102" s="581"/>
      <c r="W102" s="121"/>
      <c r="X102" s="116"/>
      <c r="Y102" s="582"/>
      <c r="Z102" s="101"/>
      <c r="AA102" s="583"/>
      <c r="AB102" s="101"/>
    </row>
    <row r="103" spans="1:28">
      <c r="A103" s="153"/>
      <c r="B103" s="121"/>
      <c r="C103" s="579"/>
      <c r="D103" s="595"/>
      <c r="E103" s="580"/>
      <c r="F103" s="580"/>
      <c r="G103" s="580"/>
      <c r="H103" s="580"/>
      <c r="I103" s="580"/>
      <c r="J103" s="580"/>
      <c r="K103" s="580"/>
      <c r="L103" s="580"/>
      <c r="M103" s="580"/>
      <c r="N103" s="579"/>
      <c r="O103" s="585"/>
      <c r="P103" s="352"/>
      <c r="Q103" s="101"/>
      <c r="R103" s="101"/>
      <c r="S103" s="101"/>
      <c r="T103" s="101"/>
      <c r="U103" s="101"/>
      <c r="V103" s="581"/>
      <c r="W103" s="121"/>
      <c r="X103" s="116"/>
      <c r="Y103" s="582"/>
      <c r="Z103" s="101"/>
      <c r="AA103" s="583"/>
      <c r="AB103" s="101"/>
    </row>
    <row r="104" spans="1:28" ht="12.75" customHeight="1">
      <c r="A104" s="153"/>
      <c r="B104" s="121"/>
      <c r="C104" s="579"/>
      <c r="D104" s="595"/>
      <c r="E104" s="580"/>
      <c r="F104" s="580"/>
      <c r="G104" s="580"/>
      <c r="H104" s="580"/>
      <c r="I104" s="580"/>
      <c r="J104" s="580"/>
      <c r="K104" s="580"/>
      <c r="L104" s="580"/>
      <c r="M104" s="580"/>
      <c r="N104" s="579"/>
      <c r="O104" s="585"/>
      <c r="P104" s="352"/>
      <c r="Q104" s="101"/>
      <c r="R104" s="101"/>
      <c r="S104" s="101"/>
      <c r="T104" s="101"/>
      <c r="U104" s="101"/>
      <c r="V104" s="581"/>
      <c r="W104" s="121"/>
      <c r="X104" s="116"/>
      <c r="Y104" s="582"/>
      <c r="Z104" s="101"/>
      <c r="AA104" s="583"/>
      <c r="AB104" s="101"/>
    </row>
    <row r="105" spans="1:28" ht="13.5" customHeight="1">
      <c r="A105" s="153"/>
      <c r="B105" s="121"/>
      <c r="C105" s="579"/>
      <c r="D105" s="595"/>
      <c r="E105" s="580"/>
      <c r="F105" s="580"/>
      <c r="G105" s="580"/>
      <c r="H105" s="580"/>
      <c r="I105" s="580"/>
      <c r="J105" s="580"/>
      <c r="K105" s="580"/>
      <c r="L105" s="580"/>
      <c r="M105" s="580"/>
      <c r="N105" s="579"/>
      <c r="O105" s="585"/>
      <c r="P105" s="352"/>
      <c r="Q105" s="101"/>
      <c r="R105" s="101"/>
      <c r="S105" s="101"/>
      <c r="T105" s="101"/>
      <c r="U105" s="101"/>
      <c r="V105" s="581"/>
      <c r="W105" s="121"/>
      <c r="X105" s="116"/>
      <c r="Y105" s="582"/>
      <c r="Z105" s="101"/>
      <c r="AA105" s="583"/>
      <c r="AB105" s="101"/>
    </row>
    <row r="106" spans="1:28" ht="12.75" customHeight="1">
      <c r="A106" s="153"/>
      <c r="B106" s="121"/>
      <c r="C106" s="579"/>
      <c r="D106" s="595"/>
      <c r="E106" s="580"/>
      <c r="F106" s="580"/>
      <c r="G106" s="580"/>
      <c r="H106" s="580"/>
      <c r="I106" s="580"/>
      <c r="J106" s="580"/>
      <c r="K106" s="580"/>
      <c r="L106" s="580"/>
      <c r="M106" s="580"/>
      <c r="N106" s="579"/>
      <c r="O106" s="585"/>
      <c r="P106" s="352"/>
      <c r="Q106" s="101"/>
      <c r="R106" s="101"/>
      <c r="S106" s="101"/>
      <c r="T106" s="101"/>
      <c r="U106" s="101"/>
      <c r="V106" s="581"/>
      <c r="W106" s="121"/>
      <c r="X106" s="116"/>
      <c r="Y106" s="582"/>
      <c r="Z106" s="101"/>
      <c r="AA106" s="583"/>
      <c r="AB106" s="101"/>
    </row>
    <row r="107" spans="1:28">
      <c r="A107" s="153"/>
      <c r="B107" s="121"/>
      <c r="C107" s="579"/>
      <c r="D107" s="595"/>
      <c r="E107" s="580"/>
      <c r="F107" s="580"/>
      <c r="G107" s="580"/>
      <c r="H107" s="580"/>
      <c r="I107" s="580"/>
      <c r="J107" s="580"/>
      <c r="K107" s="580"/>
      <c r="L107" s="580"/>
      <c r="M107" s="580"/>
      <c r="N107" s="579"/>
      <c r="O107" s="585"/>
      <c r="P107" s="352"/>
      <c r="Q107" s="101"/>
      <c r="R107" s="101"/>
      <c r="S107" s="101"/>
      <c r="T107" s="101"/>
      <c r="U107" s="101"/>
      <c r="V107" s="581"/>
      <c r="W107" s="121"/>
      <c r="X107" s="116"/>
      <c r="Y107" s="582"/>
      <c r="Z107" s="101"/>
      <c r="AA107" s="583"/>
      <c r="AB107" s="101"/>
    </row>
    <row r="108" spans="1:28">
      <c r="A108" s="153"/>
      <c r="B108" s="121"/>
      <c r="C108" s="579"/>
      <c r="D108" s="595"/>
      <c r="E108" s="580"/>
      <c r="F108" s="580"/>
      <c r="G108" s="580"/>
      <c r="H108" s="580"/>
      <c r="I108" s="580"/>
      <c r="J108" s="580"/>
      <c r="K108" s="580"/>
      <c r="L108" s="580"/>
      <c r="M108" s="580"/>
      <c r="N108" s="579"/>
      <c r="O108" s="585"/>
      <c r="P108" s="352"/>
      <c r="Q108" s="101"/>
      <c r="R108" s="101"/>
      <c r="S108" s="101"/>
      <c r="T108" s="101"/>
      <c r="U108" s="101"/>
      <c r="V108" s="581"/>
      <c r="W108" s="121"/>
      <c r="X108" s="116"/>
      <c r="Y108" s="582"/>
      <c r="Z108" s="101"/>
      <c r="AA108" s="583"/>
      <c r="AB108" s="101"/>
    </row>
    <row r="109" spans="1:28">
      <c r="A109" s="153"/>
      <c r="B109" s="121"/>
      <c r="C109" s="579"/>
      <c r="D109" s="595"/>
      <c r="E109" s="580"/>
      <c r="F109" s="580"/>
      <c r="G109" s="580"/>
      <c r="H109" s="580"/>
      <c r="I109" s="580"/>
      <c r="J109" s="580"/>
      <c r="K109" s="580"/>
      <c r="L109" s="580"/>
      <c r="M109" s="580"/>
      <c r="N109" s="579"/>
      <c r="O109" s="585"/>
      <c r="P109" s="352"/>
      <c r="Q109" s="101"/>
      <c r="R109" s="101"/>
      <c r="S109" s="101"/>
      <c r="T109" s="101"/>
      <c r="U109" s="101"/>
      <c r="V109" s="581"/>
      <c r="W109" s="121"/>
      <c r="X109" s="116"/>
      <c r="Y109" s="582"/>
      <c r="Z109" s="101"/>
      <c r="AA109" s="586"/>
      <c r="AB109" s="101"/>
    </row>
    <row r="110" spans="1:28" ht="12.75" customHeight="1">
      <c r="A110" s="153"/>
      <c r="B110" s="121"/>
      <c r="C110" s="579"/>
      <c r="D110" s="598"/>
      <c r="E110" s="590"/>
      <c r="F110" s="591"/>
      <c r="G110" s="580"/>
      <c r="H110" s="580"/>
      <c r="I110" s="580"/>
      <c r="J110" s="580"/>
      <c r="K110" s="590"/>
      <c r="L110" s="590"/>
      <c r="M110" s="580"/>
      <c r="N110" s="584"/>
      <c r="O110" s="585"/>
      <c r="P110" s="352"/>
      <c r="Q110" s="101"/>
      <c r="R110" s="101"/>
      <c r="S110" s="101"/>
      <c r="T110" s="101"/>
      <c r="U110" s="101"/>
      <c r="V110" s="581"/>
      <c r="W110" s="121"/>
      <c r="X110" s="116"/>
      <c r="Y110" s="582"/>
      <c r="Z110" s="101"/>
      <c r="AA110" s="592"/>
      <c r="AB110" s="101"/>
    </row>
    <row r="111" spans="1:28" ht="12.75" customHeight="1">
      <c r="A111" s="153"/>
      <c r="B111" s="121"/>
      <c r="C111" s="579"/>
      <c r="D111" s="598"/>
      <c r="E111" s="590"/>
      <c r="F111" s="591"/>
      <c r="G111" s="580"/>
      <c r="H111" s="580"/>
      <c r="I111" s="580"/>
      <c r="J111" s="580"/>
      <c r="K111" s="590"/>
      <c r="L111" s="590"/>
      <c r="M111" s="580"/>
      <c r="N111" s="579"/>
      <c r="O111" s="585"/>
      <c r="P111" s="352"/>
      <c r="Q111" s="101"/>
      <c r="R111" s="101"/>
      <c r="S111" s="101"/>
      <c r="T111" s="101"/>
      <c r="U111" s="101"/>
      <c r="V111" s="581"/>
      <c r="W111" s="121"/>
      <c r="X111" s="116"/>
      <c r="Y111" s="582"/>
      <c r="Z111" s="101"/>
      <c r="AA111" s="583"/>
      <c r="AB111" s="101"/>
    </row>
    <row r="112" spans="1:28" ht="11.25" customHeight="1">
      <c r="A112" s="153"/>
      <c r="B112" s="121"/>
      <c r="C112" s="579"/>
      <c r="D112" s="598"/>
      <c r="E112" s="590"/>
      <c r="F112" s="591"/>
      <c r="G112" s="580"/>
      <c r="H112" s="580"/>
      <c r="I112" s="580"/>
      <c r="J112" s="580"/>
      <c r="K112" s="590"/>
      <c r="L112" s="590"/>
      <c r="M112" s="580"/>
      <c r="N112" s="579"/>
      <c r="O112" s="585"/>
      <c r="P112" s="352"/>
      <c r="Q112" s="101"/>
      <c r="R112" s="101"/>
      <c r="S112" s="101"/>
      <c r="T112" s="101"/>
      <c r="U112" s="101"/>
      <c r="V112" s="581"/>
      <c r="W112" s="121"/>
      <c r="X112" s="116"/>
      <c r="Y112" s="582"/>
      <c r="Z112" s="101"/>
      <c r="AA112" s="583"/>
      <c r="AB112" s="101"/>
    </row>
    <row r="113" spans="1:28" ht="12.75" customHeight="1">
      <c r="A113" s="153"/>
      <c r="B113" s="121"/>
      <c r="C113" s="579"/>
      <c r="D113" s="598"/>
      <c r="E113" s="590"/>
      <c r="F113" s="591"/>
      <c r="G113" s="580"/>
      <c r="H113" s="602"/>
      <c r="I113" s="580"/>
      <c r="J113" s="602"/>
      <c r="K113" s="595"/>
      <c r="L113" s="595"/>
      <c r="M113" s="580"/>
      <c r="N113" s="579"/>
      <c r="O113" s="585"/>
      <c r="P113" s="352"/>
      <c r="Q113" s="101"/>
      <c r="R113" s="101"/>
      <c r="S113" s="101"/>
      <c r="T113" s="101"/>
      <c r="U113" s="101"/>
      <c r="V113" s="581"/>
      <c r="W113" s="121"/>
      <c r="X113" s="116"/>
      <c r="Y113" s="582"/>
      <c r="Z113" s="101"/>
      <c r="AA113" s="588"/>
      <c r="AB113" s="101"/>
    </row>
    <row r="114" spans="1:28" ht="13.5" customHeight="1">
      <c r="A114" s="153"/>
      <c r="B114" s="121"/>
      <c r="C114" s="579"/>
      <c r="D114" s="598"/>
      <c r="E114" s="595"/>
      <c r="F114" s="591"/>
      <c r="G114" s="580"/>
      <c r="H114" s="580"/>
      <c r="I114" s="580"/>
      <c r="J114" s="580"/>
      <c r="K114" s="595"/>
      <c r="L114" s="595"/>
      <c r="M114" s="580"/>
      <c r="N114" s="579"/>
      <c r="O114" s="585"/>
      <c r="P114" s="352"/>
      <c r="Q114" s="101"/>
      <c r="R114" s="101"/>
      <c r="S114" s="101"/>
      <c r="T114" s="101"/>
      <c r="U114" s="101"/>
      <c r="V114" s="581"/>
      <c r="W114" s="121"/>
      <c r="X114" s="116"/>
      <c r="Y114" s="582"/>
      <c r="Z114" s="101"/>
      <c r="AA114" s="583"/>
      <c r="AB114" s="101"/>
    </row>
    <row r="115" spans="1:28" ht="14.25" customHeight="1">
      <c r="A115" s="153"/>
      <c r="B115" s="121"/>
      <c r="C115" s="579"/>
      <c r="D115" s="598"/>
      <c r="E115" s="590"/>
      <c r="F115" s="591"/>
      <c r="G115" s="580"/>
      <c r="H115" s="580"/>
      <c r="I115" s="580"/>
      <c r="J115" s="580"/>
      <c r="K115" s="595"/>
      <c r="L115" s="590"/>
      <c r="M115" s="580"/>
      <c r="N115" s="579"/>
      <c r="O115" s="585"/>
      <c r="P115" s="352"/>
      <c r="Q115" s="101"/>
      <c r="R115" s="101"/>
      <c r="S115" s="101"/>
      <c r="T115" s="101"/>
      <c r="U115" s="101"/>
      <c r="V115" s="581"/>
      <c r="W115" s="121"/>
      <c r="X115" s="116"/>
      <c r="Y115" s="582"/>
      <c r="Z115" s="101"/>
      <c r="AA115" s="583"/>
      <c r="AB115" s="101"/>
    </row>
    <row r="116" spans="1:28">
      <c r="A116" s="153"/>
      <c r="B116" s="121"/>
      <c r="C116" s="579"/>
      <c r="D116" s="598"/>
      <c r="E116" s="595"/>
      <c r="F116" s="591"/>
      <c r="G116" s="580"/>
      <c r="H116" s="580"/>
      <c r="I116" s="580"/>
      <c r="J116" s="580"/>
      <c r="K116" s="591"/>
      <c r="L116" s="591"/>
      <c r="M116" s="93"/>
      <c r="N116" s="579"/>
      <c r="O116" s="585"/>
      <c r="P116" s="352"/>
      <c r="Q116" s="101"/>
      <c r="R116" s="101"/>
      <c r="S116" s="101"/>
      <c r="T116" s="101"/>
      <c r="U116" s="101"/>
      <c r="V116" s="581"/>
      <c r="W116" s="121"/>
      <c r="X116" s="116"/>
      <c r="Y116" s="582"/>
      <c r="Z116" s="101"/>
      <c r="AA116" s="583"/>
      <c r="AB116" s="101"/>
    </row>
    <row r="117" spans="1:28" ht="14.25" customHeight="1">
      <c r="A117" s="153"/>
      <c r="B117" s="121"/>
      <c r="C117" s="579"/>
      <c r="D117" s="598"/>
      <c r="E117" s="595"/>
      <c r="F117" s="595"/>
      <c r="G117" s="580"/>
      <c r="H117" s="580"/>
      <c r="I117" s="580"/>
      <c r="J117" s="590"/>
      <c r="K117" s="602"/>
      <c r="L117" s="595"/>
      <c r="M117" s="591"/>
      <c r="N117" s="579"/>
      <c r="O117" s="585"/>
      <c r="P117" s="352"/>
      <c r="Q117" s="101"/>
      <c r="R117" s="101"/>
      <c r="S117" s="101"/>
      <c r="T117" s="101"/>
      <c r="U117" s="101"/>
      <c r="V117" s="581"/>
      <c r="W117" s="121"/>
      <c r="X117" s="116"/>
      <c r="Y117" s="582"/>
      <c r="Z117" s="101"/>
      <c r="AA117" s="583"/>
      <c r="AB117" s="101"/>
    </row>
    <row r="118" spans="1:28">
      <c r="A118" s="153"/>
      <c r="B118" s="121"/>
      <c r="C118" s="579"/>
      <c r="D118" s="598"/>
      <c r="E118" s="590"/>
      <c r="F118" s="591"/>
      <c r="G118" s="580"/>
      <c r="H118" s="580"/>
      <c r="I118" s="580"/>
      <c r="J118" s="580"/>
      <c r="K118" s="590"/>
      <c r="L118" s="590"/>
      <c r="M118" s="580"/>
      <c r="N118" s="579"/>
      <c r="O118" s="585"/>
      <c r="P118" s="352"/>
      <c r="Q118" s="101"/>
      <c r="R118" s="101"/>
      <c r="S118" s="101"/>
      <c r="T118" s="101"/>
      <c r="U118" s="101"/>
      <c r="V118" s="581"/>
      <c r="W118" s="121"/>
      <c r="X118" s="116"/>
      <c r="Y118" s="582"/>
      <c r="Z118" s="101"/>
      <c r="AA118" s="583"/>
      <c r="AB118" s="101"/>
    </row>
    <row r="119" spans="1:28" ht="11.25" customHeight="1">
      <c r="A119" s="153"/>
      <c r="B119" s="121"/>
      <c r="C119" s="579"/>
      <c r="D119" s="598"/>
      <c r="E119" s="595"/>
      <c r="F119" s="591"/>
      <c r="G119" s="580"/>
      <c r="H119" s="580"/>
      <c r="I119" s="580"/>
      <c r="J119" s="580"/>
      <c r="K119" s="591"/>
      <c r="L119" s="591"/>
      <c r="M119" s="580"/>
      <c r="N119" s="579"/>
      <c r="O119" s="593"/>
      <c r="P119" s="352"/>
      <c r="Q119" s="101"/>
      <c r="R119" s="101"/>
      <c r="S119" s="101"/>
      <c r="T119" s="101"/>
      <c r="U119" s="101"/>
      <c r="V119" s="581"/>
      <c r="W119" s="121"/>
      <c r="X119" s="116"/>
      <c r="Y119" s="582"/>
      <c r="Z119" s="101"/>
      <c r="AA119" s="594"/>
      <c r="AB119" s="101"/>
    </row>
    <row r="120" spans="1:28">
      <c r="A120" s="153"/>
      <c r="B120" s="121"/>
      <c r="C120" s="579"/>
      <c r="D120" s="598"/>
      <c r="E120" s="590"/>
      <c r="F120" s="591"/>
      <c r="G120" s="580"/>
      <c r="H120" s="580"/>
      <c r="I120" s="580"/>
      <c r="J120" s="580"/>
      <c r="K120" s="591"/>
      <c r="L120" s="591"/>
      <c r="M120" s="580"/>
      <c r="N120" s="579"/>
      <c r="O120" s="585"/>
      <c r="P120" s="352"/>
      <c r="Q120" s="101"/>
      <c r="R120" s="101"/>
      <c r="S120" s="101"/>
      <c r="T120" s="101"/>
      <c r="U120" s="101"/>
      <c r="V120" s="581"/>
      <c r="W120" s="121"/>
      <c r="X120" s="116"/>
      <c r="Y120" s="582"/>
      <c r="Z120" s="101"/>
      <c r="AA120" s="583"/>
      <c r="AB120" s="101"/>
    </row>
    <row r="121" spans="1:28">
      <c r="A121" s="153"/>
      <c r="B121" s="121"/>
      <c r="C121" s="579"/>
      <c r="D121" s="598"/>
      <c r="E121" s="591"/>
      <c r="F121" s="595"/>
      <c r="G121" s="580"/>
      <c r="H121" s="580"/>
      <c r="I121" s="580"/>
      <c r="J121" s="580"/>
      <c r="K121" s="602"/>
      <c r="L121" s="595"/>
      <c r="M121" s="580"/>
      <c r="N121" s="579"/>
      <c r="O121" s="593"/>
      <c r="P121" s="352"/>
      <c r="Q121" s="101"/>
      <c r="R121" s="101"/>
      <c r="S121" s="101"/>
      <c r="T121" s="101"/>
      <c r="U121" s="101"/>
      <c r="V121" s="581"/>
      <c r="W121" s="121"/>
      <c r="X121" s="116"/>
      <c r="Y121" s="582"/>
      <c r="Z121" s="101"/>
      <c r="AA121" s="594"/>
      <c r="AB121" s="101"/>
    </row>
    <row r="122" spans="1:28" hidden="1">
      <c r="A122" s="153"/>
      <c r="B122" s="121"/>
      <c r="C122" s="579"/>
      <c r="D122" s="598"/>
      <c r="E122" s="595"/>
      <c r="F122" s="591"/>
      <c r="G122" s="580"/>
      <c r="H122" s="580"/>
      <c r="I122" s="580"/>
      <c r="J122" s="580"/>
      <c r="K122" s="590"/>
      <c r="L122" s="590"/>
      <c r="M122" s="580"/>
      <c r="N122" s="579"/>
      <c r="O122" s="585"/>
      <c r="P122" s="352"/>
      <c r="Q122" s="101"/>
      <c r="R122" s="101"/>
      <c r="S122" s="101"/>
      <c r="T122" s="101"/>
      <c r="U122" s="101"/>
      <c r="V122" s="581"/>
      <c r="W122" s="121"/>
      <c r="X122" s="116"/>
      <c r="Y122" s="582"/>
      <c r="Z122" s="101"/>
      <c r="AA122" s="588"/>
      <c r="AB122" s="101"/>
    </row>
    <row r="123" spans="1:28">
      <c r="A123" s="153"/>
      <c r="B123" s="96"/>
      <c r="C123" s="579"/>
      <c r="D123" s="598"/>
      <c r="E123" s="591"/>
      <c r="F123" s="591"/>
      <c r="G123" s="580"/>
      <c r="H123" s="580"/>
      <c r="I123" s="580"/>
      <c r="J123" s="580"/>
      <c r="K123" s="595"/>
      <c r="L123" s="595"/>
      <c r="M123" s="580"/>
      <c r="N123" s="579"/>
      <c r="O123" s="585"/>
      <c r="P123" s="352"/>
      <c r="Q123" s="101"/>
      <c r="R123" s="101"/>
      <c r="S123" s="101"/>
      <c r="T123" s="101"/>
      <c r="U123" s="101"/>
      <c r="V123" s="581"/>
      <c r="W123" s="121"/>
      <c r="X123" s="116"/>
      <c r="Y123" s="582"/>
      <c r="Z123" s="101"/>
      <c r="AA123" s="583"/>
      <c r="AB123" s="101"/>
    </row>
    <row r="124" spans="1:28">
      <c r="A124" s="153"/>
      <c r="B124" s="121"/>
      <c r="C124" s="579"/>
      <c r="D124" s="598"/>
      <c r="E124" s="590"/>
      <c r="F124" s="591"/>
      <c r="G124" s="602"/>
      <c r="H124" s="580"/>
      <c r="I124" s="580"/>
      <c r="J124" s="580"/>
      <c r="K124" s="590"/>
      <c r="L124" s="591"/>
      <c r="M124" s="580"/>
      <c r="N124" s="584"/>
      <c r="O124" s="593"/>
      <c r="P124" s="352"/>
      <c r="Q124" s="101"/>
      <c r="R124" s="101"/>
      <c r="S124" s="101"/>
      <c r="T124" s="101"/>
      <c r="U124" s="101"/>
      <c r="V124" s="581"/>
      <c r="W124" s="121"/>
      <c r="X124" s="116"/>
      <c r="Y124" s="582"/>
      <c r="Z124" s="101"/>
      <c r="AA124" s="594"/>
      <c r="AB124" s="101"/>
    </row>
    <row r="125" spans="1:28">
      <c r="A125" s="153"/>
      <c r="B125" s="121"/>
      <c r="C125" s="579"/>
      <c r="D125" s="598"/>
      <c r="E125" s="602"/>
      <c r="F125" s="602"/>
      <c r="G125" s="580"/>
      <c r="H125" s="580"/>
      <c r="I125" s="580"/>
      <c r="J125" s="580"/>
      <c r="K125" s="603"/>
      <c r="L125" s="602"/>
      <c r="M125" s="580"/>
      <c r="N125" s="584"/>
      <c r="O125" s="585"/>
      <c r="P125" s="352"/>
      <c r="Q125" s="101"/>
      <c r="R125" s="101"/>
      <c r="S125" s="101"/>
      <c r="T125" s="101"/>
      <c r="U125" s="101"/>
      <c r="V125" s="581"/>
      <c r="W125" s="121"/>
      <c r="X125" s="116"/>
      <c r="Y125" s="582"/>
      <c r="Z125" s="101"/>
      <c r="AA125" s="597"/>
      <c r="AB125" s="101"/>
    </row>
    <row r="126" spans="1:28">
      <c r="A126" s="153"/>
      <c r="B126" s="121"/>
      <c r="C126" s="579"/>
      <c r="D126" s="598"/>
      <c r="E126" s="150"/>
      <c r="F126" s="150"/>
      <c r="G126" s="150"/>
      <c r="H126" s="150"/>
      <c r="I126" s="150"/>
      <c r="J126" s="150"/>
      <c r="K126" s="150"/>
      <c r="L126" s="150"/>
      <c r="M126" s="150"/>
      <c r="N126" s="584"/>
      <c r="O126" s="585"/>
      <c r="P126" s="352"/>
      <c r="Q126" s="101"/>
      <c r="R126" s="101"/>
      <c r="S126" s="101"/>
      <c r="T126" s="101"/>
      <c r="U126" s="101"/>
      <c r="V126" s="581"/>
      <c r="W126" s="121"/>
      <c r="X126" s="116"/>
      <c r="Y126" s="582"/>
      <c r="Z126" s="101"/>
      <c r="AA126" s="583"/>
      <c r="AB126" s="101"/>
    </row>
    <row r="127" spans="1:28" ht="11.25" customHeight="1">
      <c r="A127" s="153"/>
      <c r="B127" s="121"/>
      <c r="C127" s="579"/>
      <c r="D127" s="598"/>
      <c r="E127" s="150"/>
      <c r="F127" s="150"/>
      <c r="G127" s="150"/>
      <c r="H127" s="150"/>
      <c r="I127" s="150"/>
      <c r="J127" s="150"/>
      <c r="K127" s="150"/>
      <c r="L127" s="150"/>
      <c r="M127" s="150"/>
      <c r="N127" s="584"/>
      <c r="O127" s="585"/>
      <c r="P127" s="352"/>
      <c r="Q127" s="101"/>
      <c r="R127" s="101"/>
      <c r="S127" s="101"/>
      <c r="T127" s="101"/>
      <c r="U127" s="101"/>
      <c r="V127" s="581"/>
      <c r="W127" s="121"/>
      <c r="X127" s="116"/>
      <c r="Y127" s="582"/>
      <c r="Z127" s="101"/>
      <c r="AA127" s="583"/>
      <c r="AB127" s="101"/>
    </row>
    <row r="128" spans="1:28" ht="12.75" customHeight="1">
      <c r="A128" s="153"/>
      <c r="B128" s="121"/>
      <c r="C128" s="579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584"/>
      <c r="O128" s="585"/>
      <c r="P128" s="352"/>
      <c r="Q128" s="101"/>
      <c r="R128" s="101"/>
      <c r="S128" s="101"/>
      <c r="T128" s="101"/>
      <c r="U128" s="101"/>
      <c r="V128" s="581"/>
      <c r="W128" s="121"/>
      <c r="X128" s="116"/>
      <c r="Y128" s="582"/>
      <c r="Z128" s="101"/>
      <c r="AA128" s="583"/>
      <c r="AB128" s="101"/>
    </row>
    <row r="129" spans="1:28" ht="11.25" customHeight="1">
      <c r="A129" s="153"/>
      <c r="B129" s="121"/>
      <c r="C129" s="579"/>
      <c r="D129" s="150"/>
      <c r="E129" s="150"/>
      <c r="F129" s="150"/>
      <c r="G129" s="150"/>
      <c r="H129" s="150"/>
      <c r="I129" s="150"/>
      <c r="J129" s="599"/>
      <c r="K129" s="150"/>
      <c r="L129" s="150"/>
      <c r="M129" s="150"/>
      <c r="N129" s="587"/>
      <c r="O129" s="585"/>
      <c r="P129" s="352"/>
      <c r="Q129" s="101"/>
      <c r="R129" s="101"/>
      <c r="S129" s="101"/>
      <c r="T129" s="101"/>
      <c r="U129" s="101"/>
      <c r="V129" s="600"/>
      <c r="W129" s="121"/>
      <c r="X129" s="601"/>
      <c r="Y129" s="582"/>
      <c r="Z129" s="101"/>
      <c r="AA129" s="583"/>
      <c r="AB129" s="101"/>
    </row>
    <row r="130" spans="1:28">
      <c r="A130" s="196"/>
      <c r="B130" s="101"/>
      <c r="C130" s="196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94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>
      <c r="A131" s="101"/>
      <c r="B131" s="121"/>
      <c r="C131" s="352"/>
      <c r="D131" s="199"/>
      <c r="E131" s="199"/>
      <c r="F131" s="199"/>
      <c r="G131" s="199"/>
      <c r="H131" s="199"/>
      <c r="I131" s="199"/>
      <c r="J131" s="199"/>
      <c r="K131" s="199"/>
      <c r="L131" s="121"/>
      <c r="M131" s="121"/>
      <c r="N131" s="93"/>
      <c r="O131" s="93"/>
      <c r="P131" s="121"/>
      <c r="Q131" s="352"/>
      <c r="R131" s="101"/>
      <c r="S131" s="352"/>
      <c r="T131" s="121"/>
      <c r="U131" s="101"/>
      <c r="V131" s="101"/>
      <c r="W131" s="101"/>
      <c r="X131" s="101"/>
      <c r="Y131" s="101"/>
      <c r="Z131" s="101"/>
      <c r="AA131" s="101"/>
      <c r="AB131" s="101"/>
    </row>
    <row r="132" spans="1:28">
      <c r="A132" s="101"/>
      <c r="B132" s="121"/>
      <c r="C132" s="93"/>
      <c r="D132" s="574"/>
      <c r="E132" s="199"/>
      <c r="F132" s="199"/>
      <c r="G132" s="199"/>
      <c r="H132" s="199"/>
      <c r="I132" s="199"/>
      <c r="J132" s="199"/>
      <c r="K132" s="199"/>
      <c r="L132" s="121"/>
      <c r="M132" s="121"/>
      <c r="N132" s="93"/>
      <c r="O132" s="93"/>
      <c r="P132" s="121"/>
      <c r="Q132" s="352"/>
      <c r="R132" s="101"/>
      <c r="S132" s="352"/>
      <c r="T132" s="121"/>
      <c r="U132" s="101"/>
      <c r="V132" s="101"/>
      <c r="W132" s="101"/>
      <c r="X132" s="101"/>
      <c r="Y132" s="101"/>
      <c r="Z132" s="101"/>
      <c r="AA132" s="101"/>
      <c r="AB132" s="101"/>
    </row>
    <row r="133" spans="1:28">
      <c r="A133" s="101"/>
      <c r="B133" s="352"/>
      <c r="C133" s="352"/>
      <c r="D133" s="199"/>
      <c r="E133" s="199"/>
      <c r="F133" s="199"/>
      <c r="G133" s="199"/>
      <c r="H133" s="101"/>
      <c r="I133" s="101"/>
      <c r="J133" s="199"/>
      <c r="K133" s="99"/>
      <c r="L133" s="121"/>
      <c r="M133" s="121"/>
      <c r="N133" s="93"/>
      <c r="O133" s="93"/>
      <c r="P133" s="352"/>
      <c r="Q133" s="352"/>
      <c r="R133" s="101"/>
      <c r="S133" s="352"/>
      <c r="T133" s="121"/>
      <c r="U133" s="101"/>
      <c r="V133" s="101"/>
      <c r="W133" s="101"/>
      <c r="X133" s="101"/>
      <c r="Y133" s="101"/>
      <c r="Z133" s="101"/>
      <c r="AA133" s="576"/>
      <c r="AB133" s="101"/>
    </row>
    <row r="134" spans="1:28">
      <c r="A134" s="101"/>
      <c r="B134" s="121"/>
      <c r="C134" s="121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93"/>
      <c r="O134" s="93"/>
      <c r="P134" s="352"/>
      <c r="Q134" s="352"/>
      <c r="R134" s="101"/>
      <c r="S134" s="352"/>
      <c r="T134" s="121"/>
      <c r="U134" s="101"/>
      <c r="V134" s="101"/>
      <c r="W134" s="101"/>
      <c r="X134" s="101"/>
      <c r="Y134" s="327"/>
      <c r="Z134" s="101"/>
      <c r="AA134" s="576"/>
      <c r="AB134" s="101"/>
    </row>
    <row r="135" spans="1:28">
      <c r="A135" s="101"/>
      <c r="B135" s="352"/>
      <c r="C135" s="101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93"/>
      <c r="O135" s="93"/>
      <c r="P135" s="121"/>
      <c r="Q135" s="352"/>
      <c r="R135" s="101"/>
      <c r="S135" s="352"/>
      <c r="T135" s="121"/>
      <c r="U135" s="101"/>
      <c r="V135" s="101"/>
      <c r="W135" s="101"/>
      <c r="X135" s="101"/>
      <c r="Y135" s="327"/>
      <c r="Z135" s="101"/>
      <c r="AA135" s="577"/>
      <c r="AB135" s="101"/>
    </row>
    <row r="136" spans="1:28">
      <c r="A136" s="101"/>
      <c r="B136" s="121"/>
      <c r="C136" s="199"/>
      <c r="D136" s="121"/>
      <c r="E136" s="121"/>
      <c r="F136" s="121"/>
      <c r="G136" s="121"/>
      <c r="H136" s="96"/>
      <c r="I136" s="121"/>
      <c r="J136" s="121"/>
      <c r="K136" s="121"/>
      <c r="L136" s="121"/>
      <c r="M136" s="96"/>
      <c r="N136" s="93"/>
      <c r="O136" s="93"/>
      <c r="P136" s="199"/>
      <c r="Q136" s="352"/>
      <c r="R136" s="121"/>
      <c r="S136" s="352"/>
      <c r="T136" s="121"/>
      <c r="U136" s="101"/>
      <c r="V136" s="266"/>
      <c r="W136" s="352"/>
      <c r="X136" s="153"/>
      <c r="Y136" s="578"/>
      <c r="Z136" s="101"/>
      <c r="AA136" s="577"/>
      <c r="AB136" s="101"/>
    </row>
    <row r="137" spans="1:28">
      <c r="A137" s="153"/>
      <c r="B137" s="121"/>
      <c r="C137" s="579"/>
      <c r="D137" s="580"/>
      <c r="E137" s="580"/>
      <c r="F137" s="580"/>
      <c r="G137" s="580"/>
      <c r="H137" s="580"/>
      <c r="I137" s="580"/>
      <c r="J137" s="580"/>
      <c r="K137" s="580"/>
      <c r="L137" s="580"/>
      <c r="M137" s="580"/>
      <c r="N137" s="579"/>
      <c r="O137" s="352"/>
      <c r="P137" s="352"/>
      <c r="Q137" s="101"/>
      <c r="R137" s="475"/>
      <c r="S137" s="101"/>
      <c r="T137" s="101"/>
      <c r="U137" s="101"/>
      <c r="V137" s="581"/>
      <c r="W137" s="121"/>
      <c r="X137" s="116"/>
      <c r="Y137" s="582"/>
      <c r="Z137" s="101"/>
      <c r="AA137" s="583"/>
      <c r="AB137" s="101"/>
    </row>
    <row r="138" spans="1:28">
      <c r="A138" s="153"/>
      <c r="B138" s="121"/>
      <c r="C138" s="579"/>
      <c r="D138" s="580"/>
      <c r="E138" s="580"/>
      <c r="F138" s="580"/>
      <c r="G138" s="580"/>
      <c r="H138" s="580"/>
      <c r="I138" s="580"/>
      <c r="J138" s="580"/>
      <c r="K138" s="580"/>
      <c r="L138" s="580"/>
      <c r="M138" s="580"/>
      <c r="N138" s="584"/>
      <c r="O138" s="585"/>
      <c r="P138" s="352"/>
      <c r="Q138" s="101"/>
      <c r="R138" s="101"/>
      <c r="S138" s="101"/>
      <c r="T138" s="101"/>
      <c r="U138" s="101"/>
      <c r="V138" s="581"/>
      <c r="W138" s="121"/>
      <c r="X138" s="116"/>
      <c r="Y138" s="582"/>
      <c r="Z138" s="101"/>
      <c r="AA138" s="583"/>
      <c r="AB138" s="101"/>
    </row>
    <row r="139" spans="1:28">
      <c r="A139" s="153"/>
      <c r="B139" s="121"/>
      <c r="C139" s="579"/>
      <c r="D139" s="580"/>
      <c r="E139" s="580"/>
      <c r="F139" s="580"/>
      <c r="G139" s="595"/>
      <c r="H139" s="580"/>
      <c r="I139" s="580"/>
      <c r="J139" s="595"/>
      <c r="K139" s="580"/>
      <c r="L139" s="580"/>
      <c r="M139" s="580"/>
      <c r="N139" s="579"/>
      <c r="O139" s="585"/>
      <c r="P139" s="352"/>
      <c r="Q139" s="101"/>
      <c r="R139" s="101"/>
      <c r="S139" s="101"/>
      <c r="T139" s="101"/>
      <c r="U139" s="101"/>
      <c r="V139" s="581"/>
      <c r="W139" s="121"/>
      <c r="X139" s="116"/>
      <c r="Y139" s="582"/>
      <c r="Z139" s="101"/>
      <c r="AA139" s="586"/>
      <c r="AB139" s="101"/>
    </row>
    <row r="140" spans="1:28">
      <c r="A140" s="153"/>
      <c r="B140" s="121"/>
      <c r="C140" s="579"/>
      <c r="D140" s="580"/>
      <c r="E140" s="580"/>
      <c r="F140" s="580"/>
      <c r="G140" s="580"/>
      <c r="H140" s="580"/>
      <c r="I140" s="580"/>
      <c r="J140" s="580"/>
      <c r="K140" s="580"/>
      <c r="L140" s="580"/>
      <c r="M140" s="595"/>
      <c r="N140" s="587"/>
      <c r="O140" s="585"/>
      <c r="P140" s="352"/>
      <c r="Q140" s="101"/>
      <c r="R140" s="101"/>
      <c r="S140" s="101"/>
      <c r="T140" s="101"/>
      <c r="U140" s="101"/>
      <c r="V140" s="581"/>
      <c r="W140" s="121"/>
      <c r="X140" s="116"/>
      <c r="Y140" s="582"/>
      <c r="Z140" s="101"/>
      <c r="AA140" s="583"/>
      <c r="AB140" s="101"/>
    </row>
    <row r="141" spans="1:28">
      <c r="A141" s="153"/>
      <c r="B141" s="121"/>
      <c r="C141" s="579"/>
      <c r="D141" s="580"/>
      <c r="E141" s="580"/>
      <c r="F141" s="580"/>
      <c r="G141" s="580"/>
      <c r="H141" s="580"/>
      <c r="I141" s="580"/>
      <c r="J141" s="580"/>
      <c r="K141" s="580"/>
      <c r="L141" s="580"/>
      <c r="M141" s="580"/>
      <c r="N141" s="579"/>
      <c r="O141" s="585"/>
      <c r="P141" s="352"/>
      <c r="Q141" s="101"/>
      <c r="R141" s="101"/>
      <c r="S141" s="101"/>
      <c r="T141" s="101"/>
      <c r="U141" s="101"/>
      <c r="V141" s="581"/>
      <c r="W141" s="121"/>
      <c r="X141" s="116"/>
      <c r="Y141" s="582"/>
      <c r="Z141" s="101"/>
      <c r="AA141" s="588"/>
      <c r="AB141" s="101"/>
    </row>
    <row r="142" spans="1:28">
      <c r="A142" s="153"/>
      <c r="B142" s="121"/>
      <c r="C142" s="579"/>
      <c r="D142" s="580"/>
      <c r="E142" s="580"/>
      <c r="F142" s="580"/>
      <c r="G142" s="580"/>
      <c r="H142" s="580"/>
      <c r="I142" s="580"/>
      <c r="J142" s="580"/>
      <c r="K142" s="580"/>
      <c r="L142" s="580"/>
      <c r="M142" s="580"/>
      <c r="N142" s="579"/>
      <c r="O142" s="585"/>
      <c r="P142" s="352"/>
      <c r="Q142" s="101"/>
      <c r="R142" s="101"/>
      <c r="S142" s="101"/>
      <c r="T142" s="101"/>
      <c r="U142" s="101"/>
      <c r="V142" s="581"/>
      <c r="W142" s="121"/>
      <c r="X142" s="116"/>
      <c r="Y142" s="582"/>
      <c r="Z142" s="101"/>
      <c r="AA142" s="586"/>
      <c r="AB142" s="101"/>
    </row>
    <row r="143" spans="1:28">
      <c r="A143" s="153"/>
      <c r="B143" s="121"/>
      <c r="C143" s="579"/>
      <c r="D143" s="580"/>
      <c r="E143" s="580"/>
      <c r="F143" s="93"/>
      <c r="G143" s="590"/>
      <c r="H143" s="595"/>
      <c r="I143" s="580"/>
      <c r="J143" s="580"/>
      <c r="K143" s="580"/>
      <c r="L143" s="580"/>
      <c r="M143" s="580"/>
      <c r="N143" s="589"/>
      <c r="O143" s="585"/>
      <c r="P143" s="352"/>
      <c r="Q143" s="101"/>
      <c r="R143" s="101"/>
      <c r="S143" s="101"/>
      <c r="T143" s="101"/>
      <c r="U143" s="101"/>
      <c r="V143" s="581"/>
      <c r="W143" s="121"/>
      <c r="X143" s="116"/>
      <c r="Y143" s="582"/>
      <c r="Z143" s="101"/>
      <c r="AA143" s="588"/>
      <c r="AB143" s="101"/>
    </row>
    <row r="144" spans="1:28">
      <c r="A144" s="153"/>
      <c r="B144" s="121"/>
      <c r="C144" s="579"/>
      <c r="D144" s="469"/>
      <c r="E144" s="580"/>
      <c r="F144" s="580"/>
      <c r="G144" s="580"/>
      <c r="H144" s="580"/>
      <c r="I144" s="580"/>
      <c r="J144" s="580"/>
      <c r="K144" s="580"/>
      <c r="L144" s="580"/>
      <c r="M144" s="580"/>
      <c r="N144" s="579"/>
      <c r="O144" s="585"/>
      <c r="P144" s="352"/>
      <c r="Q144" s="101"/>
      <c r="R144" s="101"/>
      <c r="S144" s="101"/>
      <c r="T144" s="101"/>
      <c r="U144" s="101"/>
      <c r="V144" s="581"/>
      <c r="W144" s="121"/>
      <c r="X144" s="116"/>
      <c r="Y144" s="582"/>
      <c r="Z144" s="101"/>
      <c r="AA144" s="583"/>
      <c r="AB144" s="101"/>
    </row>
    <row r="145" spans="1:28">
      <c r="A145" s="153"/>
      <c r="B145" s="121"/>
      <c r="C145" s="579"/>
      <c r="D145" s="469"/>
      <c r="E145" s="580"/>
      <c r="F145" s="580"/>
      <c r="G145" s="580"/>
      <c r="H145" s="580"/>
      <c r="I145" s="580"/>
      <c r="J145" s="580"/>
      <c r="K145" s="580"/>
      <c r="L145" s="580"/>
      <c r="M145" s="580"/>
      <c r="N145" s="579"/>
      <c r="O145" s="585"/>
      <c r="P145" s="352"/>
      <c r="Q145" s="101"/>
      <c r="R145" s="101"/>
      <c r="S145" s="101"/>
      <c r="T145" s="101"/>
      <c r="U145" s="101"/>
      <c r="V145" s="581"/>
      <c r="W145" s="121"/>
      <c r="X145" s="116"/>
      <c r="Y145" s="582"/>
      <c r="Z145" s="101"/>
      <c r="AA145" s="583"/>
      <c r="AB145" s="101"/>
    </row>
    <row r="146" spans="1:28">
      <c r="A146" s="153"/>
      <c r="B146" s="121"/>
      <c r="C146" s="579"/>
      <c r="D146" s="469"/>
      <c r="E146" s="580"/>
      <c r="F146" s="580"/>
      <c r="G146" s="580"/>
      <c r="H146" s="580"/>
      <c r="I146" s="580"/>
      <c r="J146" s="580"/>
      <c r="K146" s="580"/>
      <c r="L146" s="580"/>
      <c r="M146" s="580"/>
      <c r="N146" s="579"/>
      <c r="O146" s="585"/>
      <c r="P146" s="352"/>
      <c r="Q146" s="101"/>
      <c r="R146" s="101"/>
      <c r="S146" s="101"/>
      <c r="T146" s="101"/>
      <c r="U146" s="101"/>
      <c r="V146" s="581"/>
      <c r="W146" s="121"/>
      <c r="X146" s="116"/>
      <c r="Y146" s="582"/>
      <c r="Z146" s="101"/>
      <c r="AA146" s="583"/>
      <c r="AB146" s="101"/>
    </row>
    <row r="147" spans="1:28">
      <c r="A147" s="153"/>
      <c r="B147" s="121"/>
      <c r="C147" s="579"/>
      <c r="D147" s="469"/>
      <c r="E147" s="580"/>
      <c r="F147" s="580"/>
      <c r="G147" s="580"/>
      <c r="H147" s="580"/>
      <c r="I147" s="580"/>
      <c r="J147" s="580"/>
      <c r="K147" s="580"/>
      <c r="L147" s="580"/>
      <c r="M147" s="580"/>
      <c r="N147" s="579"/>
      <c r="O147" s="585"/>
      <c r="P147" s="352"/>
      <c r="Q147" s="101"/>
      <c r="R147" s="101"/>
      <c r="S147" s="101"/>
      <c r="T147" s="101"/>
      <c r="U147" s="101"/>
      <c r="V147" s="581"/>
      <c r="W147" s="121"/>
      <c r="X147" s="116"/>
      <c r="Y147" s="582"/>
      <c r="Z147" s="101"/>
      <c r="AA147" s="583"/>
      <c r="AB147" s="101"/>
    </row>
    <row r="148" spans="1:28">
      <c r="A148" s="153"/>
      <c r="B148" s="121"/>
      <c r="C148" s="579"/>
      <c r="D148" s="469"/>
      <c r="E148" s="580"/>
      <c r="F148" s="580"/>
      <c r="G148" s="580"/>
      <c r="H148" s="580"/>
      <c r="I148" s="580"/>
      <c r="J148" s="580"/>
      <c r="K148" s="580"/>
      <c r="L148" s="580"/>
      <c r="M148" s="580"/>
      <c r="N148" s="579"/>
      <c r="O148" s="585"/>
      <c r="P148" s="352"/>
      <c r="Q148" s="101"/>
      <c r="R148" s="101"/>
      <c r="S148" s="101"/>
      <c r="T148" s="101"/>
      <c r="U148" s="101"/>
      <c r="V148" s="581"/>
      <c r="W148" s="121"/>
      <c r="X148" s="116"/>
      <c r="Y148" s="582"/>
      <c r="Z148" s="101"/>
      <c r="AA148" s="583"/>
      <c r="AB148" s="101"/>
    </row>
    <row r="149" spans="1:28">
      <c r="A149" s="153"/>
      <c r="B149" s="121"/>
      <c r="C149" s="579"/>
      <c r="D149" s="469"/>
      <c r="E149" s="580"/>
      <c r="F149" s="580"/>
      <c r="G149" s="580"/>
      <c r="H149" s="580"/>
      <c r="I149" s="580"/>
      <c r="J149" s="580"/>
      <c r="K149" s="580"/>
      <c r="L149" s="580"/>
      <c r="M149" s="580"/>
      <c r="N149" s="579"/>
      <c r="O149" s="585"/>
      <c r="P149" s="352"/>
      <c r="Q149" s="101"/>
      <c r="R149" s="101"/>
      <c r="S149" s="101"/>
      <c r="T149" s="101"/>
      <c r="U149" s="101"/>
      <c r="V149" s="581"/>
      <c r="W149" s="121"/>
      <c r="X149" s="116"/>
      <c r="Y149" s="582"/>
      <c r="Z149" s="101"/>
      <c r="AA149" s="583"/>
      <c r="AB149" s="101"/>
    </row>
    <row r="150" spans="1:28" ht="13.5" customHeight="1">
      <c r="A150" s="153"/>
      <c r="B150" s="121"/>
      <c r="C150" s="579"/>
      <c r="D150" s="469"/>
      <c r="E150" s="580"/>
      <c r="F150" s="580"/>
      <c r="G150" s="580"/>
      <c r="H150" s="580"/>
      <c r="I150" s="580"/>
      <c r="J150" s="580"/>
      <c r="K150" s="580"/>
      <c r="L150" s="580"/>
      <c r="M150" s="580"/>
      <c r="N150" s="579"/>
      <c r="O150" s="585"/>
      <c r="P150" s="352"/>
      <c r="Q150" s="101"/>
      <c r="R150" s="101"/>
      <c r="S150" s="101"/>
      <c r="T150" s="101"/>
      <c r="U150" s="101"/>
      <c r="V150" s="581"/>
      <c r="W150" s="121"/>
      <c r="X150" s="116"/>
      <c r="Y150" s="582"/>
      <c r="Z150" s="101"/>
      <c r="AA150" s="583"/>
      <c r="AB150" s="101"/>
    </row>
    <row r="151" spans="1:28">
      <c r="A151" s="153"/>
      <c r="B151" s="121"/>
      <c r="C151" s="579"/>
      <c r="D151" s="469"/>
      <c r="E151" s="580"/>
      <c r="F151" s="580"/>
      <c r="G151" s="580"/>
      <c r="H151" s="580"/>
      <c r="I151" s="580"/>
      <c r="J151" s="580"/>
      <c r="K151" s="580"/>
      <c r="L151" s="580"/>
      <c r="M151" s="580"/>
      <c r="N151" s="579"/>
      <c r="O151" s="585"/>
      <c r="P151" s="352"/>
      <c r="Q151" s="101"/>
      <c r="R151" s="101"/>
      <c r="S151" s="101"/>
      <c r="T151" s="101"/>
      <c r="U151" s="101"/>
      <c r="V151" s="581"/>
      <c r="W151" s="121"/>
      <c r="X151" s="116"/>
      <c r="Y151" s="582"/>
      <c r="Z151" s="101"/>
      <c r="AA151" s="586"/>
      <c r="AB151" s="101"/>
    </row>
    <row r="152" spans="1:28" ht="12.75" customHeight="1">
      <c r="A152" s="153"/>
      <c r="B152" s="121"/>
      <c r="C152" s="579"/>
      <c r="D152" s="469"/>
      <c r="E152" s="590"/>
      <c r="F152" s="591"/>
      <c r="G152" s="580"/>
      <c r="H152" s="580"/>
      <c r="I152" s="580"/>
      <c r="J152" s="580"/>
      <c r="K152" s="590"/>
      <c r="L152" s="590"/>
      <c r="M152" s="580"/>
      <c r="N152" s="584"/>
      <c r="O152" s="585"/>
      <c r="P152" s="352"/>
      <c r="Q152" s="101"/>
      <c r="R152" s="101"/>
      <c r="S152" s="101"/>
      <c r="T152" s="101"/>
      <c r="U152" s="101"/>
      <c r="V152" s="581"/>
      <c r="W152" s="121"/>
      <c r="X152" s="116"/>
      <c r="Y152" s="582"/>
      <c r="Z152" s="101"/>
      <c r="AA152" s="592"/>
      <c r="AB152" s="101"/>
    </row>
    <row r="153" spans="1:28">
      <c r="A153" s="153"/>
      <c r="B153" s="121"/>
      <c r="C153" s="579"/>
      <c r="D153" s="469"/>
      <c r="E153" s="590"/>
      <c r="F153" s="591"/>
      <c r="G153" s="580"/>
      <c r="H153" s="580"/>
      <c r="I153" s="580"/>
      <c r="J153" s="580"/>
      <c r="K153" s="590"/>
      <c r="L153" s="590"/>
      <c r="M153" s="580"/>
      <c r="N153" s="579"/>
      <c r="O153" s="585"/>
      <c r="P153" s="352"/>
      <c r="Q153" s="101"/>
      <c r="R153" s="101"/>
      <c r="S153" s="101"/>
      <c r="T153" s="101"/>
      <c r="U153" s="101"/>
      <c r="V153" s="581"/>
      <c r="W153" s="121"/>
      <c r="X153" s="116"/>
      <c r="Y153" s="582"/>
      <c r="Z153" s="101"/>
      <c r="AA153" s="583"/>
      <c r="AB153" s="101"/>
    </row>
    <row r="154" spans="1:28" ht="12.75" customHeight="1">
      <c r="A154" s="153"/>
      <c r="B154" s="121"/>
      <c r="C154" s="579"/>
      <c r="D154" s="469"/>
      <c r="E154" s="590"/>
      <c r="F154" s="591"/>
      <c r="G154" s="580"/>
      <c r="H154" s="580"/>
      <c r="I154" s="580"/>
      <c r="J154" s="580"/>
      <c r="K154" s="590"/>
      <c r="L154" s="590"/>
      <c r="M154" s="580"/>
      <c r="N154" s="579"/>
      <c r="O154" s="585"/>
      <c r="P154" s="352"/>
      <c r="Q154" s="101"/>
      <c r="R154" s="101"/>
      <c r="S154" s="101"/>
      <c r="T154" s="101"/>
      <c r="U154" s="101"/>
      <c r="V154" s="581"/>
      <c r="W154" s="121"/>
      <c r="X154" s="116"/>
      <c r="Y154" s="582"/>
      <c r="Z154" s="101"/>
      <c r="AA154" s="583"/>
      <c r="AB154" s="101"/>
    </row>
    <row r="155" spans="1:28">
      <c r="A155" s="153"/>
      <c r="B155" s="121"/>
      <c r="C155" s="579"/>
      <c r="D155" s="604"/>
      <c r="E155" s="590"/>
      <c r="F155" s="591"/>
      <c r="G155" s="580"/>
      <c r="H155" s="602"/>
      <c r="I155" s="580"/>
      <c r="J155" s="602"/>
      <c r="K155" s="595"/>
      <c r="L155" s="595"/>
      <c r="M155" s="580"/>
      <c r="N155" s="579"/>
      <c r="O155" s="585"/>
      <c r="P155" s="352"/>
      <c r="Q155" s="101"/>
      <c r="R155" s="101"/>
      <c r="S155" s="101"/>
      <c r="T155" s="101"/>
      <c r="U155" s="101"/>
      <c r="V155" s="581"/>
      <c r="W155" s="121"/>
      <c r="X155" s="116"/>
      <c r="Y155" s="582"/>
      <c r="Z155" s="101"/>
      <c r="AA155" s="588"/>
      <c r="AB155" s="101"/>
    </row>
    <row r="156" spans="1:28">
      <c r="A156" s="153"/>
      <c r="B156" s="121"/>
      <c r="C156" s="579"/>
      <c r="D156" s="469"/>
      <c r="E156" s="595"/>
      <c r="F156" s="591"/>
      <c r="G156" s="580"/>
      <c r="H156" s="580"/>
      <c r="I156" s="580"/>
      <c r="J156" s="580"/>
      <c r="K156" s="595"/>
      <c r="L156" s="595"/>
      <c r="M156" s="580"/>
      <c r="N156" s="579"/>
      <c r="O156" s="585"/>
      <c r="P156" s="352"/>
      <c r="Q156" s="101"/>
      <c r="R156" s="101"/>
      <c r="S156" s="101"/>
      <c r="T156" s="101"/>
      <c r="U156" s="101"/>
      <c r="V156" s="581"/>
      <c r="W156" s="121"/>
      <c r="X156" s="116"/>
      <c r="Y156" s="582"/>
      <c r="Z156" s="101"/>
      <c r="AA156" s="583"/>
      <c r="AB156" s="101"/>
    </row>
    <row r="157" spans="1:28">
      <c r="A157" s="153"/>
      <c r="B157" s="121"/>
      <c r="C157" s="579"/>
      <c r="D157" s="469"/>
      <c r="E157" s="590"/>
      <c r="F157" s="591"/>
      <c r="G157" s="580"/>
      <c r="H157" s="580"/>
      <c r="I157" s="580"/>
      <c r="J157" s="580"/>
      <c r="K157" s="595"/>
      <c r="L157" s="590"/>
      <c r="M157" s="580"/>
      <c r="N157" s="579"/>
      <c r="O157" s="585"/>
      <c r="P157" s="352"/>
      <c r="Q157" s="101"/>
      <c r="R157" s="101"/>
      <c r="S157" s="101"/>
      <c r="T157" s="101"/>
      <c r="U157" s="101"/>
      <c r="V157" s="581"/>
      <c r="W157" s="121"/>
      <c r="X157" s="116"/>
      <c r="Y157" s="582"/>
      <c r="Z157" s="101"/>
      <c r="AA157" s="583"/>
      <c r="AB157" s="101"/>
    </row>
    <row r="158" spans="1:28">
      <c r="A158" s="153"/>
      <c r="B158" s="121"/>
      <c r="C158" s="579"/>
      <c r="D158" s="469"/>
      <c r="E158" s="595"/>
      <c r="F158" s="591"/>
      <c r="G158" s="580"/>
      <c r="H158" s="580"/>
      <c r="I158" s="580"/>
      <c r="J158" s="580"/>
      <c r="K158" s="591"/>
      <c r="L158" s="591"/>
      <c r="M158" s="93"/>
      <c r="N158" s="579"/>
      <c r="O158" s="585"/>
      <c r="P158" s="352"/>
      <c r="Q158" s="101"/>
      <c r="R158" s="101"/>
      <c r="S158" s="101"/>
      <c r="T158" s="101"/>
      <c r="U158" s="101"/>
      <c r="V158" s="581"/>
      <c r="W158" s="121"/>
      <c r="X158" s="116"/>
      <c r="Y158" s="582"/>
      <c r="Z158" s="101"/>
      <c r="AA158" s="583"/>
      <c r="AB158" s="101"/>
    </row>
    <row r="159" spans="1:28">
      <c r="A159" s="153"/>
      <c r="B159" s="121"/>
      <c r="C159" s="579"/>
      <c r="D159" s="469"/>
      <c r="E159" s="595"/>
      <c r="F159" s="595"/>
      <c r="G159" s="580"/>
      <c r="H159" s="580"/>
      <c r="I159" s="580"/>
      <c r="J159" s="590"/>
      <c r="K159" s="602"/>
      <c r="L159" s="595"/>
      <c r="M159" s="591"/>
      <c r="N159" s="579"/>
      <c r="O159" s="585"/>
      <c r="P159" s="352"/>
      <c r="Q159" s="101"/>
      <c r="R159" s="101"/>
      <c r="S159" s="101"/>
      <c r="T159" s="101"/>
      <c r="U159" s="101"/>
      <c r="V159" s="581"/>
      <c r="W159" s="121"/>
      <c r="X159" s="116"/>
      <c r="Y159" s="582"/>
      <c r="Z159" s="101"/>
      <c r="AA159" s="583"/>
      <c r="AB159" s="101"/>
    </row>
    <row r="160" spans="1:28" ht="10.5" customHeight="1">
      <c r="A160" s="153"/>
      <c r="B160" s="121"/>
      <c r="C160" s="579"/>
      <c r="D160" s="469"/>
      <c r="E160" s="590"/>
      <c r="F160" s="591"/>
      <c r="G160" s="580"/>
      <c r="H160" s="580"/>
      <c r="I160" s="580"/>
      <c r="J160" s="580"/>
      <c r="K160" s="590"/>
      <c r="L160" s="590"/>
      <c r="M160" s="580"/>
      <c r="N160" s="579"/>
      <c r="O160" s="585"/>
      <c r="P160" s="352"/>
      <c r="Q160" s="101"/>
      <c r="R160" s="101"/>
      <c r="S160" s="101"/>
      <c r="T160" s="101"/>
      <c r="U160" s="101"/>
      <c r="V160" s="581"/>
      <c r="W160" s="121"/>
      <c r="X160" s="116"/>
      <c r="Y160" s="582"/>
      <c r="Z160" s="101"/>
      <c r="AA160" s="583"/>
      <c r="AB160" s="101"/>
    </row>
    <row r="161" spans="1:28" ht="12.75" customHeight="1">
      <c r="A161" s="153"/>
      <c r="B161" s="121"/>
      <c r="C161" s="579"/>
      <c r="D161" s="469"/>
      <c r="E161" s="595"/>
      <c r="F161" s="591"/>
      <c r="G161" s="580"/>
      <c r="H161" s="580"/>
      <c r="I161" s="580"/>
      <c r="J161" s="580"/>
      <c r="K161" s="591"/>
      <c r="L161" s="591"/>
      <c r="M161" s="580"/>
      <c r="N161" s="579"/>
      <c r="O161" s="593"/>
      <c r="P161" s="352"/>
      <c r="Q161" s="101"/>
      <c r="R161" s="101"/>
      <c r="S161" s="101"/>
      <c r="T161" s="101"/>
      <c r="U161" s="101"/>
      <c r="V161" s="581"/>
      <c r="W161" s="121"/>
      <c r="X161" s="116"/>
      <c r="Y161" s="582"/>
      <c r="Z161" s="101"/>
      <c r="AA161" s="594"/>
      <c r="AB161" s="101"/>
    </row>
    <row r="162" spans="1:28">
      <c r="A162" s="153"/>
      <c r="B162" s="121"/>
      <c r="C162" s="579"/>
      <c r="D162" s="469"/>
      <c r="E162" s="590"/>
      <c r="F162" s="591"/>
      <c r="G162" s="580"/>
      <c r="H162" s="580"/>
      <c r="I162" s="580"/>
      <c r="J162" s="580"/>
      <c r="K162" s="591"/>
      <c r="L162" s="591"/>
      <c r="M162" s="580"/>
      <c r="N162" s="579"/>
      <c r="O162" s="585"/>
      <c r="P162" s="352"/>
      <c r="Q162" s="101"/>
      <c r="R162" s="101"/>
      <c r="S162" s="101"/>
      <c r="T162" s="101"/>
      <c r="U162" s="101"/>
      <c r="V162" s="581"/>
      <c r="W162" s="121"/>
      <c r="X162" s="116"/>
      <c r="Y162" s="582"/>
      <c r="Z162" s="101"/>
      <c r="AA162" s="583"/>
      <c r="AB162" s="101"/>
    </row>
    <row r="163" spans="1:28" ht="12.75" customHeight="1">
      <c r="A163" s="153"/>
      <c r="B163" s="121"/>
      <c r="C163" s="579"/>
      <c r="D163" s="469"/>
      <c r="E163" s="591"/>
      <c r="F163" s="595"/>
      <c r="G163" s="580"/>
      <c r="H163" s="580"/>
      <c r="I163" s="580"/>
      <c r="J163" s="580"/>
      <c r="K163" s="602"/>
      <c r="L163" s="595"/>
      <c r="M163" s="580"/>
      <c r="N163" s="579"/>
      <c r="O163" s="593"/>
      <c r="P163" s="352"/>
      <c r="Q163" s="101"/>
      <c r="R163" s="101"/>
      <c r="S163" s="101"/>
      <c r="T163" s="101"/>
      <c r="U163" s="101"/>
      <c r="V163" s="581"/>
      <c r="W163" s="121"/>
      <c r="X163" s="116"/>
      <c r="Y163" s="582"/>
      <c r="Z163" s="101"/>
      <c r="AA163" s="594"/>
      <c r="AB163" s="101"/>
    </row>
    <row r="164" spans="1:28" hidden="1">
      <c r="A164" s="153"/>
      <c r="B164" s="121"/>
      <c r="C164" s="579"/>
      <c r="D164" s="469"/>
      <c r="E164" s="595"/>
      <c r="F164" s="591"/>
      <c r="G164" s="580"/>
      <c r="H164" s="580"/>
      <c r="I164" s="580"/>
      <c r="J164" s="580"/>
      <c r="K164" s="590"/>
      <c r="L164" s="590"/>
      <c r="M164" s="580"/>
      <c r="N164" s="579"/>
      <c r="O164" s="585"/>
      <c r="P164" s="352"/>
      <c r="Q164" s="101"/>
      <c r="R164" s="101"/>
      <c r="S164" s="101"/>
      <c r="T164" s="101"/>
      <c r="U164" s="101"/>
      <c r="V164" s="581"/>
      <c r="W164" s="121"/>
      <c r="X164" s="116"/>
      <c r="Y164" s="582"/>
      <c r="Z164" s="101"/>
      <c r="AA164" s="588"/>
      <c r="AB164" s="101"/>
    </row>
    <row r="165" spans="1:28" ht="13.5" customHeight="1">
      <c r="A165" s="153"/>
      <c r="B165" s="96"/>
      <c r="C165" s="579"/>
      <c r="D165" s="469"/>
      <c r="E165" s="591"/>
      <c r="F165" s="591"/>
      <c r="G165" s="580"/>
      <c r="H165" s="580"/>
      <c r="I165" s="580"/>
      <c r="J165" s="580"/>
      <c r="K165" s="595"/>
      <c r="L165" s="595"/>
      <c r="M165" s="580"/>
      <c r="N165" s="579"/>
      <c r="O165" s="585"/>
      <c r="P165" s="352"/>
      <c r="Q165" s="101"/>
      <c r="R165" s="101"/>
      <c r="S165" s="101"/>
      <c r="T165" s="101"/>
      <c r="U165" s="101"/>
      <c r="V165" s="581"/>
      <c r="W165" s="121"/>
      <c r="X165" s="116"/>
      <c r="Y165" s="582"/>
      <c r="Z165" s="101"/>
      <c r="AA165" s="583"/>
      <c r="AB165" s="101"/>
    </row>
    <row r="166" spans="1:28" ht="12.75" customHeight="1">
      <c r="A166" s="153"/>
      <c r="B166" s="121"/>
      <c r="C166" s="579"/>
      <c r="D166" s="469"/>
      <c r="E166" s="590"/>
      <c r="F166" s="591"/>
      <c r="G166" s="602"/>
      <c r="H166" s="580"/>
      <c r="I166" s="580"/>
      <c r="J166" s="580"/>
      <c r="K166" s="590"/>
      <c r="L166" s="591"/>
      <c r="M166" s="580"/>
      <c r="N166" s="584"/>
      <c r="O166" s="593"/>
      <c r="P166" s="352"/>
      <c r="Q166" s="101"/>
      <c r="R166" s="101"/>
      <c r="S166" s="101"/>
      <c r="T166" s="101"/>
      <c r="U166" s="101"/>
      <c r="V166" s="581"/>
      <c r="W166" s="121"/>
      <c r="X166" s="116"/>
      <c r="Y166" s="582"/>
      <c r="Z166" s="101"/>
      <c r="AA166" s="594"/>
      <c r="AB166" s="101"/>
    </row>
    <row r="167" spans="1:28" ht="12.75" customHeight="1">
      <c r="A167" s="153"/>
      <c r="B167" s="121"/>
      <c r="C167" s="579"/>
      <c r="D167" s="469"/>
      <c r="E167" s="602"/>
      <c r="F167" s="602"/>
      <c r="G167" s="580"/>
      <c r="H167" s="580"/>
      <c r="I167" s="580"/>
      <c r="J167" s="580"/>
      <c r="K167" s="603"/>
      <c r="L167" s="602"/>
      <c r="M167" s="580"/>
      <c r="N167" s="584"/>
      <c r="O167" s="585"/>
      <c r="P167" s="352"/>
      <c r="Q167" s="101"/>
      <c r="R167" s="101"/>
      <c r="S167" s="101"/>
      <c r="T167" s="101"/>
      <c r="U167" s="101"/>
      <c r="V167" s="581"/>
      <c r="W167" s="121"/>
      <c r="X167" s="116"/>
      <c r="Y167" s="582"/>
      <c r="Z167" s="101"/>
      <c r="AA167" s="597"/>
      <c r="AB167" s="101"/>
    </row>
    <row r="168" spans="1:28" ht="12.75" customHeight="1">
      <c r="A168" s="153"/>
      <c r="B168" s="121"/>
      <c r="C168" s="579"/>
      <c r="D168" s="598"/>
      <c r="E168" s="150"/>
      <c r="F168" s="150"/>
      <c r="G168" s="150"/>
      <c r="H168" s="150"/>
      <c r="I168" s="150"/>
      <c r="J168" s="150"/>
      <c r="K168" s="150"/>
      <c r="L168" s="150"/>
      <c r="M168" s="150"/>
      <c r="N168" s="584"/>
      <c r="O168" s="585"/>
      <c r="P168" s="352"/>
      <c r="Q168" s="101"/>
      <c r="R168" s="101"/>
      <c r="S168" s="101"/>
      <c r="T168" s="101"/>
      <c r="U168" s="101"/>
      <c r="V168" s="581"/>
      <c r="W168" s="121"/>
      <c r="X168" s="116"/>
      <c r="Y168" s="582"/>
      <c r="Z168" s="101"/>
      <c r="AA168" s="583"/>
      <c r="AB168" s="101"/>
    </row>
    <row r="169" spans="1:28" ht="12.75" customHeight="1">
      <c r="A169" s="153"/>
      <c r="B169" s="121"/>
      <c r="C169" s="579"/>
      <c r="D169" s="598"/>
      <c r="E169" s="150"/>
      <c r="F169" s="150"/>
      <c r="G169" s="150"/>
      <c r="H169" s="150"/>
      <c r="I169" s="150"/>
      <c r="J169" s="150"/>
      <c r="K169" s="150"/>
      <c r="L169" s="150"/>
      <c r="M169" s="150"/>
      <c r="N169" s="584"/>
      <c r="O169" s="585"/>
      <c r="P169" s="352"/>
      <c r="Q169" s="101"/>
      <c r="R169" s="101"/>
      <c r="S169" s="101"/>
      <c r="T169" s="101"/>
      <c r="U169" s="101"/>
      <c r="V169" s="581"/>
      <c r="W169" s="121"/>
      <c r="X169" s="116"/>
      <c r="Y169" s="582"/>
      <c r="Z169" s="101"/>
      <c r="AA169" s="583"/>
      <c r="AB169" s="101"/>
    </row>
    <row r="170" spans="1:28" ht="11.25" customHeight="1">
      <c r="A170" s="153"/>
      <c r="B170" s="121"/>
      <c r="C170" s="579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584"/>
      <c r="O170" s="585"/>
      <c r="P170" s="352"/>
      <c r="Q170" s="101"/>
      <c r="R170" s="101"/>
      <c r="S170" s="101"/>
      <c r="T170" s="101"/>
      <c r="U170" s="101"/>
      <c r="V170" s="581"/>
      <c r="W170" s="121"/>
      <c r="X170" s="116"/>
      <c r="Y170" s="582"/>
      <c r="Z170" s="101"/>
      <c r="AA170" s="583"/>
      <c r="AB170" s="101"/>
    </row>
    <row r="171" spans="1:28" ht="12.75" customHeight="1">
      <c r="A171" s="153"/>
      <c r="B171" s="121"/>
      <c r="C171" s="579"/>
      <c r="D171" s="150"/>
      <c r="E171" s="150"/>
      <c r="F171" s="150"/>
      <c r="G171" s="150"/>
      <c r="H171" s="150"/>
      <c r="I171" s="150"/>
      <c r="J171" s="599"/>
      <c r="K171" s="150"/>
      <c r="L171" s="150"/>
      <c r="M171" s="150"/>
      <c r="N171" s="587"/>
      <c r="O171" s="585"/>
      <c r="P171" s="352"/>
      <c r="Q171" s="101"/>
      <c r="R171" s="101"/>
      <c r="S171" s="101"/>
      <c r="T171" s="101"/>
      <c r="U171" s="101"/>
      <c r="V171" s="600"/>
      <c r="W171" s="121"/>
      <c r="X171" s="601"/>
      <c r="Y171" s="582"/>
      <c r="Z171" s="101"/>
      <c r="AA171" s="583"/>
      <c r="AB171" s="101"/>
    </row>
    <row r="172" spans="1:28" ht="11.2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2.75" customHeight="1">
      <c r="A173" s="196"/>
      <c r="B173" s="101"/>
      <c r="C173" s="196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94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>
      <c r="A174" s="101"/>
      <c r="B174" s="121"/>
      <c r="C174" s="352"/>
      <c r="D174" s="199"/>
      <c r="E174" s="199"/>
      <c r="F174" s="199"/>
      <c r="G174" s="199"/>
      <c r="H174" s="199"/>
      <c r="I174" s="199"/>
      <c r="J174" s="199"/>
      <c r="K174" s="199"/>
      <c r="L174" s="121"/>
      <c r="M174" s="121"/>
      <c r="N174" s="93"/>
      <c r="O174" s="93"/>
      <c r="P174" s="121"/>
      <c r="Q174" s="352"/>
      <c r="R174" s="101"/>
      <c r="S174" s="352"/>
      <c r="T174" s="121"/>
      <c r="U174" s="101"/>
      <c r="V174" s="101"/>
      <c r="W174" s="101"/>
      <c r="X174" s="101"/>
      <c r="Y174" s="101"/>
      <c r="Z174" s="101"/>
      <c r="AA174" s="101"/>
      <c r="AB174" s="101"/>
    </row>
    <row r="175" spans="1:28">
      <c r="A175" s="101"/>
      <c r="B175" s="121"/>
      <c r="C175" s="93"/>
      <c r="D175" s="199"/>
      <c r="E175" s="199"/>
      <c r="F175" s="199"/>
      <c r="G175" s="199"/>
      <c r="H175" s="199"/>
      <c r="I175" s="199"/>
      <c r="J175" s="199"/>
      <c r="K175" s="199"/>
      <c r="L175" s="121"/>
      <c r="M175" s="121"/>
      <c r="N175" s="93"/>
      <c r="O175" s="93"/>
      <c r="P175" s="121"/>
      <c r="Q175" s="352"/>
      <c r="R175" s="101"/>
      <c r="S175" s="352"/>
      <c r="T175" s="121"/>
      <c r="U175" s="101"/>
      <c r="V175" s="101"/>
      <c r="W175" s="101"/>
      <c r="X175" s="101"/>
      <c r="Y175" s="101"/>
      <c r="Z175" s="101"/>
      <c r="AA175" s="101"/>
      <c r="AB175" s="101"/>
    </row>
    <row r="176" spans="1:28">
      <c r="A176" s="101"/>
      <c r="B176" s="352"/>
      <c r="C176" s="352"/>
      <c r="D176" s="199"/>
      <c r="E176" s="199"/>
      <c r="F176" s="199"/>
      <c r="G176" s="199"/>
      <c r="H176" s="101"/>
      <c r="I176" s="101"/>
      <c r="J176" s="199"/>
      <c r="K176" s="99"/>
      <c r="L176" s="121"/>
      <c r="M176" s="121"/>
      <c r="N176" s="93"/>
      <c r="O176" s="93"/>
      <c r="P176" s="352"/>
      <c r="Q176" s="352"/>
      <c r="R176" s="101"/>
      <c r="S176" s="352"/>
      <c r="T176" s="121"/>
      <c r="U176" s="101"/>
      <c r="V176" s="101"/>
      <c r="W176" s="101"/>
      <c r="X176" s="101"/>
      <c r="Y176" s="101"/>
      <c r="Z176" s="101"/>
      <c r="AA176" s="576"/>
      <c r="AB176" s="101"/>
    </row>
    <row r="177" spans="1:28">
      <c r="A177" s="101"/>
      <c r="B177" s="121"/>
      <c r="C177" s="121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93"/>
      <c r="O177" s="93"/>
      <c r="P177" s="352"/>
      <c r="Q177" s="352"/>
      <c r="R177" s="101"/>
      <c r="S177" s="352"/>
      <c r="T177" s="121"/>
      <c r="U177" s="101"/>
      <c r="V177" s="101"/>
      <c r="W177" s="101"/>
      <c r="X177" s="101"/>
      <c r="Y177" s="327"/>
      <c r="Z177" s="101"/>
      <c r="AA177" s="576"/>
      <c r="AB177" s="101"/>
    </row>
    <row r="178" spans="1:28">
      <c r="A178" s="101"/>
      <c r="B178" s="352"/>
      <c r="C178" s="101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93"/>
      <c r="O178" s="93"/>
      <c r="P178" s="121"/>
      <c r="Q178" s="352"/>
      <c r="R178" s="101"/>
      <c r="S178" s="352"/>
      <c r="T178" s="121"/>
      <c r="U178" s="101"/>
      <c r="V178" s="101"/>
      <c r="W178" s="101"/>
      <c r="X178" s="101"/>
      <c r="Y178" s="327"/>
      <c r="Z178" s="101"/>
      <c r="AA178" s="577"/>
      <c r="AB178" s="101"/>
    </row>
    <row r="179" spans="1:28">
      <c r="A179" s="101"/>
      <c r="B179" s="121"/>
      <c r="C179" s="199"/>
      <c r="D179" s="121"/>
      <c r="E179" s="121"/>
      <c r="F179" s="121"/>
      <c r="G179" s="121"/>
      <c r="H179" s="96"/>
      <c r="I179" s="121"/>
      <c r="J179" s="121"/>
      <c r="K179" s="121"/>
      <c r="L179" s="121"/>
      <c r="M179" s="96"/>
      <c r="N179" s="93"/>
      <c r="O179" s="93"/>
      <c r="P179" s="199"/>
      <c r="Q179" s="352"/>
      <c r="R179" s="121"/>
      <c r="S179" s="352"/>
      <c r="T179" s="121"/>
      <c r="U179" s="101"/>
      <c r="V179" s="266"/>
      <c r="W179" s="352"/>
      <c r="X179" s="153"/>
      <c r="Y179" s="578"/>
      <c r="Z179" s="101"/>
      <c r="AA179" s="577"/>
      <c r="AB179" s="101"/>
    </row>
    <row r="180" spans="1:28">
      <c r="A180" s="153"/>
      <c r="B180" s="121"/>
      <c r="C180" s="579"/>
      <c r="D180" s="595"/>
      <c r="E180" s="580"/>
      <c r="F180" s="580"/>
      <c r="G180" s="580"/>
      <c r="H180" s="580"/>
      <c r="I180" s="580"/>
      <c r="J180" s="580"/>
      <c r="K180" s="580"/>
      <c r="L180" s="580"/>
      <c r="M180" s="580"/>
      <c r="N180" s="579"/>
      <c r="O180" s="352"/>
      <c r="P180" s="352"/>
      <c r="Q180" s="101"/>
      <c r="R180" s="475"/>
      <c r="S180" s="101"/>
      <c r="T180" s="101"/>
      <c r="U180" s="101"/>
      <c r="V180" s="581"/>
      <c r="W180" s="121"/>
      <c r="X180" s="116"/>
      <c r="Y180" s="582"/>
      <c r="Z180" s="101"/>
      <c r="AA180" s="583"/>
      <c r="AB180" s="101"/>
    </row>
    <row r="181" spans="1:28">
      <c r="A181" s="153"/>
      <c r="B181" s="121"/>
      <c r="C181" s="579"/>
      <c r="D181" s="595"/>
      <c r="E181" s="580"/>
      <c r="F181" s="580"/>
      <c r="G181" s="580"/>
      <c r="H181" s="580"/>
      <c r="I181" s="580"/>
      <c r="J181" s="580"/>
      <c r="K181" s="580"/>
      <c r="L181" s="580"/>
      <c r="M181" s="580"/>
      <c r="N181" s="584"/>
      <c r="O181" s="585"/>
      <c r="P181" s="352"/>
      <c r="Q181" s="101"/>
      <c r="R181" s="101"/>
      <c r="S181" s="101"/>
      <c r="T181" s="101"/>
      <c r="U181" s="101"/>
      <c r="V181" s="581"/>
      <c r="W181" s="121"/>
      <c r="X181" s="116"/>
      <c r="Y181" s="582"/>
      <c r="Z181" s="101"/>
      <c r="AA181" s="583"/>
      <c r="AB181" s="101"/>
    </row>
    <row r="182" spans="1:28" ht="12" customHeight="1">
      <c r="A182" s="153"/>
      <c r="B182" s="121"/>
      <c r="C182" s="579"/>
      <c r="D182" s="595"/>
      <c r="E182" s="580"/>
      <c r="F182" s="580"/>
      <c r="G182" s="595"/>
      <c r="H182" s="580"/>
      <c r="I182" s="580"/>
      <c r="J182" s="595"/>
      <c r="K182" s="580"/>
      <c r="L182" s="580"/>
      <c r="M182" s="580"/>
      <c r="N182" s="579"/>
      <c r="O182" s="585"/>
      <c r="P182" s="352"/>
      <c r="Q182" s="101"/>
      <c r="R182" s="101"/>
      <c r="S182" s="101"/>
      <c r="T182" s="101"/>
      <c r="U182" s="101"/>
      <c r="V182" s="581"/>
      <c r="W182" s="121"/>
      <c r="X182" s="116"/>
      <c r="Y182" s="582"/>
      <c r="Z182" s="101"/>
      <c r="AA182" s="586"/>
      <c r="AB182" s="101"/>
    </row>
    <row r="183" spans="1:28">
      <c r="A183" s="153"/>
      <c r="B183" s="121"/>
      <c r="C183" s="579"/>
      <c r="D183" s="595"/>
      <c r="E183" s="580"/>
      <c r="F183" s="580"/>
      <c r="G183" s="580"/>
      <c r="H183" s="580"/>
      <c r="I183" s="580"/>
      <c r="J183" s="580"/>
      <c r="K183" s="580"/>
      <c r="L183" s="580"/>
      <c r="M183" s="595"/>
      <c r="N183" s="587"/>
      <c r="O183" s="585"/>
      <c r="P183" s="352"/>
      <c r="Q183" s="101"/>
      <c r="R183" s="101"/>
      <c r="S183" s="101"/>
      <c r="T183" s="101"/>
      <c r="U183" s="101"/>
      <c r="V183" s="581"/>
      <c r="W183" s="121"/>
      <c r="X183" s="116"/>
      <c r="Y183" s="582"/>
      <c r="Z183" s="101"/>
      <c r="AA183" s="583"/>
      <c r="AB183" s="101"/>
    </row>
    <row r="184" spans="1:28" ht="12.75" customHeight="1">
      <c r="A184" s="153"/>
      <c r="B184" s="121"/>
      <c r="C184" s="579"/>
      <c r="D184" s="595"/>
      <c r="E184" s="580"/>
      <c r="F184" s="580"/>
      <c r="G184" s="580"/>
      <c r="H184" s="580"/>
      <c r="I184" s="580"/>
      <c r="J184" s="580"/>
      <c r="K184" s="580"/>
      <c r="L184" s="580"/>
      <c r="M184" s="580"/>
      <c r="N184" s="579"/>
      <c r="O184" s="585"/>
      <c r="P184" s="352"/>
      <c r="Q184" s="101"/>
      <c r="R184" s="101"/>
      <c r="S184" s="101"/>
      <c r="T184" s="101"/>
      <c r="U184" s="101"/>
      <c r="V184" s="581"/>
      <c r="W184" s="121"/>
      <c r="X184" s="116"/>
      <c r="Y184" s="582"/>
      <c r="Z184" s="101"/>
      <c r="AA184" s="588"/>
      <c r="AB184" s="101"/>
    </row>
    <row r="185" spans="1:28">
      <c r="A185" s="153"/>
      <c r="B185" s="121"/>
      <c r="C185" s="579"/>
      <c r="D185" s="595"/>
      <c r="E185" s="580"/>
      <c r="F185" s="580"/>
      <c r="G185" s="580"/>
      <c r="H185" s="580"/>
      <c r="I185" s="580"/>
      <c r="J185" s="580"/>
      <c r="K185" s="580"/>
      <c r="L185" s="580"/>
      <c r="M185" s="580"/>
      <c r="N185" s="579"/>
      <c r="O185" s="585"/>
      <c r="P185" s="352"/>
      <c r="Q185" s="101"/>
      <c r="R185" s="101"/>
      <c r="S185" s="101"/>
      <c r="T185" s="101"/>
      <c r="U185" s="101"/>
      <c r="V185" s="581"/>
      <c r="W185" s="121"/>
      <c r="X185" s="116"/>
      <c r="Y185" s="582"/>
      <c r="Z185" s="101"/>
      <c r="AA185" s="586"/>
      <c r="AB185" s="101"/>
    </row>
    <row r="186" spans="1:28" ht="15" customHeight="1">
      <c r="A186" s="153"/>
      <c r="B186" s="121"/>
      <c r="C186" s="579"/>
      <c r="D186" s="595"/>
      <c r="E186" s="580"/>
      <c r="F186" s="93"/>
      <c r="G186" s="590"/>
      <c r="H186" s="595"/>
      <c r="I186" s="580"/>
      <c r="J186" s="580"/>
      <c r="K186" s="580"/>
      <c r="L186" s="580"/>
      <c r="M186" s="580"/>
      <c r="N186" s="589"/>
      <c r="O186" s="585"/>
      <c r="P186" s="352"/>
      <c r="Q186" s="101"/>
      <c r="R186" s="101"/>
      <c r="S186" s="101"/>
      <c r="T186" s="101"/>
      <c r="U186" s="101"/>
      <c r="V186" s="581"/>
      <c r="W186" s="121"/>
      <c r="X186" s="116"/>
      <c r="Y186" s="582"/>
      <c r="Z186" s="101"/>
      <c r="AA186" s="588"/>
      <c r="AB186" s="101"/>
    </row>
    <row r="187" spans="1:28">
      <c r="A187" s="153"/>
      <c r="B187" s="121"/>
      <c r="C187" s="579"/>
      <c r="D187" s="595"/>
      <c r="E187" s="580"/>
      <c r="F187" s="580"/>
      <c r="G187" s="580"/>
      <c r="H187" s="580"/>
      <c r="I187" s="580"/>
      <c r="J187" s="580"/>
      <c r="K187" s="580"/>
      <c r="L187" s="580"/>
      <c r="M187" s="580"/>
      <c r="N187" s="579"/>
      <c r="O187" s="585"/>
      <c r="P187" s="352"/>
      <c r="Q187" s="101"/>
      <c r="R187" s="101"/>
      <c r="S187" s="101"/>
      <c r="T187" s="101"/>
      <c r="U187" s="101"/>
      <c r="V187" s="581"/>
      <c r="W187" s="121"/>
      <c r="X187" s="116"/>
      <c r="Y187" s="582"/>
      <c r="Z187" s="101"/>
      <c r="AA187" s="583"/>
      <c r="AB187" s="101"/>
    </row>
    <row r="188" spans="1:28">
      <c r="A188" s="153"/>
      <c r="B188" s="121"/>
      <c r="C188" s="579"/>
      <c r="D188" s="595"/>
      <c r="E188" s="580"/>
      <c r="F188" s="580"/>
      <c r="G188" s="580"/>
      <c r="H188" s="580"/>
      <c r="I188" s="580"/>
      <c r="J188" s="580"/>
      <c r="K188" s="580"/>
      <c r="L188" s="580"/>
      <c r="M188" s="580"/>
      <c r="N188" s="579"/>
      <c r="O188" s="585"/>
      <c r="P188" s="352"/>
      <c r="Q188" s="101"/>
      <c r="R188" s="101"/>
      <c r="S188" s="101"/>
      <c r="T188" s="101"/>
      <c r="U188" s="101"/>
      <c r="V188" s="581"/>
      <c r="W188" s="121"/>
      <c r="X188" s="116"/>
      <c r="Y188" s="582"/>
      <c r="Z188" s="101"/>
      <c r="AA188" s="583"/>
      <c r="AB188" s="101"/>
    </row>
    <row r="189" spans="1:28">
      <c r="A189" s="153"/>
      <c r="B189" s="121"/>
      <c r="C189" s="579"/>
      <c r="D189" s="595"/>
      <c r="E189" s="580"/>
      <c r="F189" s="580"/>
      <c r="G189" s="580"/>
      <c r="H189" s="580"/>
      <c r="I189" s="580"/>
      <c r="J189" s="580"/>
      <c r="K189" s="580"/>
      <c r="L189" s="580"/>
      <c r="M189" s="580"/>
      <c r="N189" s="579"/>
      <c r="O189" s="585"/>
      <c r="P189" s="352"/>
      <c r="Q189" s="101"/>
      <c r="R189" s="101"/>
      <c r="S189" s="101"/>
      <c r="T189" s="101"/>
      <c r="U189" s="101"/>
      <c r="V189" s="581"/>
      <c r="W189" s="121"/>
      <c r="X189" s="116"/>
      <c r="Y189" s="582"/>
      <c r="Z189" s="101"/>
      <c r="AA189" s="583"/>
      <c r="AB189" s="101"/>
    </row>
    <row r="190" spans="1:28">
      <c r="A190" s="153"/>
      <c r="B190" s="121"/>
      <c r="C190" s="579"/>
      <c r="D190" s="595"/>
      <c r="E190" s="580"/>
      <c r="F190" s="580"/>
      <c r="G190" s="580"/>
      <c r="H190" s="580"/>
      <c r="I190" s="580"/>
      <c r="J190" s="580"/>
      <c r="K190" s="580"/>
      <c r="L190" s="580"/>
      <c r="M190" s="580"/>
      <c r="N190" s="579"/>
      <c r="O190" s="585"/>
      <c r="P190" s="352"/>
      <c r="Q190" s="101"/>
      <c r="R190" s="101"/>
      <c r="S190" s="101"/>
      <c r="T190" s="101"/>
      <c r="U190" s="101"/>
      <c r="V190" s="581"/>
      <c r="W190" s="121"/>
      <c r="X190" s="116"/>
      <c r="Y190" s="582"/>
      <c r="Z190" s="101"/>
      <c r="AA190" s="583"/>
      <c r="AB190" s="101"/>
    </row>
    <row r="191" spans="1:28">
      <c r="A191" s="153"/>
      <c r="B191" s="121"/>
      <c r="C191" s="579"/>
      <c r="D191" s="595"/>
      <c r="E191" s="580"/>
      <c r="F191" s="580"/>
      <c r="G191" s="580"/>
      <c r="H191" s="580"/>
      <c r="I191" s="580"/>
      <c r="J191" s="580"/>
      <c r="K191" s="580"/>
      <c r="L191" s="580"/>
      <c r="M191" s="580"/>
      <c r="N191" s="579"/>
      <c r="O191" s="585"/>
      <c r="P191" s="352"/>
      <c r="Q191" s="101"/>
      <c r="R191" s="101"/>
      <c r="S191" s="101"/>
      <c r="T191" s="101"/>
      <c r="U191" s="101"/>
      <c r="V191" s="581"/>
      <c r="W191" s="121"/>
      <c r="X191" s="116"/>
      <c r="Y191" s="582"/>
      <c r="Z191" s="101"/>
      <c r="AA191" s="583"/>
      <c r="AB191" s="101"/>
    </row>
    <row r="192" spans="1:28">
      <c r="A192" s="153"/>
      <c r="B192" s="121"/>
      <c r="C192" s="579"/>
      <c r="D192" s="595"/>
      <c r="E192" s="580"/>
      <c r="F192" s="580"/>
      <c r="G192" s="580"/>
      <c r="H192" s="580"/>
      <c r="I192" s="580"/>
      <c r="J192" s="580"/>
      <c r="K192" s="580"/>
      <c r="L192" s="580"/>
      <c r="M192" s="580"/>
      <c r="N192" s="579"/>
      <c r="O192" s="585"/>
      <c r="P192" s="352"/>
      <c r="Q192" s="101"/>
      <c r="R192" s="101"/>
      <c r="S192" s="101"/>
      <c r="T192" s="101"/>
      <c r="U192" s="101"/>
      <c r="V192" s="581"/>
      <c r="W192" s="121"/>
      <c r="X192" s="116"/>
      <c r="Y192" s="582"/>
      <c r="Z192" s="101"/>
      <c r="AA192" s="583"/>
      <c r="AB192" s="101"/>
    </row>
    <row r="193" spans="1:28">
      <c r="A193" s="153"/>
      <c r="B193" s="121"/>
      <c r="C193" s="579"/>
      <c r="D193" s="595"/>
      <c r="E193" s="580"/>
      <c r="F193" s="580"/>
      <c r="G193" s="580"/>
      <c r="H193" s="580"/>
      <c r="I193" s="580"/>
      <c r="J193" s="580"/>
      <c r="K193" s="580"/>
      <c r="L193" s="580"/>
      <c r="M193" s="580"/>
      <c r="N193" s="579"/>
      <c r="O193" s="585"/>
      <c r="P193" s="352"/>
      <c r="Q193" s="101"/>
      <c r="R193" s="101"/>
      <c r="S193" s="101"/>
      <c r="T193" s="101"/>
      <c r="U193" s="101"/>
      <c r="V193" s="581"/>
      <c r="W193" s="121"/>
      <c r="X193" s="116"/>
      <c r="Y193" s="582"/>
      <c r="Z193" s="101"/>
      <c r="AA193" s="583"/>
      <c r="AB193" s="101"/>
    </row>
    <row r="194" spans="1:28" ht="13.5" customHeight="1">
      <c r="A194" s="153"/>
      <c r="B194" s="121"/>
      <c r="C194" s="579"/>
      <c r="D194" s="595"/>
      <c r="E194" s="580"/>
      <c r="F194" s="580"/>
      <c r="G194" s="580"/>
      <c r="H194" s="580"/>
      <c r="I194" s="580"/>
      <c r="J194" s="580"/>
      <c r="K194" s="580"/>
      <c r="L194" s="580"/>
      <c r="M194" s="580"/>
      <c r="N194" s="579"/>
      <c r="O194" s="585"/>
      <c r="P194" s="352"/>
      <c r="Q194" s="101"/>
      <c r="R194" s="101"/>
      <c r="S194" s="101"/>
      <c r="T194" s="101"/>
      <c r="U194" s="101"/>
      <c r="V194" s="581"/>
      <c r="W194" s="121"/>
      <c r="X194" s="116"/>
      <c r="Y194" s="582"/>
      <c r="Z194" s="101"/>
      <c r="AA194" s="586"/>
      <c r="AB194" s="101"/>
    </row>
    <row r="195" spans="1:28" ht="12" customHeight="1">
      <c r="A195" s="153"/>
      <c r="B195" s="121"/>
      <c r="C195" s="579"/>
      <c r="D195" s="598"/>
      <c r="E195" s="590"/>
      <c r="F195" s="591"/>
      <c r="G195" s="580"/>
      <c r="H195" s="580"/>
      <c r="I195" s="580"/>
      <c r="J195" s="580"/>
      <c r="K195" s="590"/>
      <c r="L195" s="590"/>
      <c r="M195" s="580"/>
      <c r="N195" s="584"/>
      <c r="O195" s="585"/>
      <c r="P195" s="352"/>
      <c r="Q195" s="101"/>
      <c r="R195" s="101"/>
      <c r="S195" s="101"/>
      <c r="T195" s="101"/>
      <c r="U195" s="101"/>
      <c r="V195" s="581"/>
      <c r="W195" s="121"/>
      <c r="X195" s="116"/>
      <c r="Y195" s="582"/>
      <c r="Z195" s="101"/>
      <c r="AA195" s="592"/>
      <c r="AB195" s="101"/>
    </row>
    <row r="196" spans="1:28">
      <c r="A196" s="153"/>
      <c r="B196" s="121"/>
      <c r="C196" s="579"/>
      <c r="D196" s="598"/>
      <c r="E196" s="590"/>
      <c r="F196" s="591"/>
      <c r="G196" s="580"/>
      <c r="H196" s="580"/>
      <c r="I196" s="580"/>
      <c r="J196" s="580"/>
      <c r="K196" s="590"/>
      <c r="L196" s="590"/>
      <c r="M196" s="580"/>
      <c r="N196" s="579"/>
      <c r="O196" s="585"/>
      <c r="P196" s="352"/>
      <c r="Q196" s="101"/>
      <c r="R196" s="101"/>
      <c r="S196" s="101"/>
      <c r="T196" s="101"/>
      <c r="U196" s="101"/>
      <c r="V196" s="581"/>
      <c r="W196" s="121"/>
      <c r="X196" s="116"/>
      <c r="Y196" s="582"/>
      <c r="Z196" s="101"/>
      <c r="AA196" s="583"/>
      <c r="AB196" s="101"/>
    </row>
    <row r="197" spans="1:28" ht="13.5" customHeight="1">
      <c r="A197" s="153"/>
      <c r="B197" s="121"/>
      <c r="C197" s="579"/>
      <c r="D197" s="598"/>
      <c r="E197" s="590"/>
      <c r="F197" s="591"/>
      <c r="G197" s="580"/>
      <c r="H197" s="580"/>
      <c r="I197" s="580"/>
      <c r="J197" s="580"/>
      <c r="K197" s="590"/>
      <c r="L197" s="590"/>
      <c r="M197" s="580"/>
      <c r="N197" s="579"/>
      <c r="O197" s="585"/>
      <c r="P197" s="352"/>
      <c r="Q197" s="101"/>
      <c r="R197" s="101"/>
      <c r="S197" s="101"/>
      <c r="T197" s="101"/>
      <c r="U197" s="101"/>
      <c r="V197" s="581"/>
      <c r="W197" s="121"/>
      <c r="X197" s="116"/>
      <c r="Y197" s="582"/>
      <c r="Z197" s="101"/>
      <c r="AA197" s="583"/>
      <c r="AB197" s="101"/>
    </row>
    <row r="198" spans="1:28">
      <c r="A198" s="153"/>
      <c r="B198" s="121"/>
      <c r="C198" s="579"/>
      <c r="D198" s="598"/>
      <c r="E198" s="590"/>
      <c r="F198" s="591"/>
      <c r="G198" s="580"/>
      <c r="H198" s="602"/>
      <c r="I198" s="580"/>
      <c r="J198" s="602"/>
      <c r="K198" s="595"/>
      <c r="L198" s="595"/>
      <c r="M198" s="580"/>
      <c r="N198" s="579"/>
      <c r="O198" s="585"/>
      <c r="P198" s="352"/>
      <c r="Q198" s="101"/>
      <c r="R198" s="101"/>
      <c r="S198" s="101"/>
      <c r="T198" s="101"/>
      <c r="U198" s="101"/>
      <c r="V198" s="581"/>
      <c r="W198" s="121"/>
      <c r="X198" s="116"/>
      <c r="Y198" s="582"/>
      <c r="Z198" s="101"/>
      <c r="AA198" s="588"/>
      <c r="AB198" s="101"/>
    </row>
    <row r="199" spans="1:28">
      <c r="A199" s="153"/>
      <c r="B199" s="121"/>
      <c r="C199" s="579"/>
      <c r="D199" s="598"/>
      <c r="E199" s="595"/>
      <c r="F199" s="591"/>
      <c r="G199" s="580"/>
      <c r="H199" s="580"/>
      <c r="I199" s="580"/>
      <c r="J199" s="580"/>
      <c r="K199" s="595"/>
      <c r="L199" s="595"/>
      <c r="M199" s="580"/>
      <c r="N199" s="579"/>
      <c r="O199" s="585"/>
      <c r="P199" s="352"/>
      <c r="Q199" s="101"/>
      <c r="R199" s="101"/>
      <c r="S199" s="101"/>
      <c r="T199" s="101"/>
      <c r="U199" s="101"/>
      <c r="V199" s="581"/>
      <c r="W199" s="121"/>
      <c r="X199" s="116"/>
      <c r="Y199" s="582"/>
      <c r="Z199" s="101"/>
      <c r="AA199" s="583"/>
      <c r="AB199" s="101"/>
    </row>
    <row r="200" spans="1:28" ht="12" customHeight="1">
      <c r="A200" s="153"/>
      <c r="B200" s="121"/>
      <c r="C200" s="579"/>
      <c r="D200" s="598"/>
      <c r="E200" s="590"/>
      <c r="F200" s="591"/>
      <c r="G200" s="580"/>
      <c r="H200" s="580"/>
      <c r="I200" s="580"/>
      <c r="J200" s="580"/>
      <c r="K200" s="595"/>
      <c r="L200" s="590"/>
      <c r="M200" s="580"/>
      <c r="N200" s="579"/>
      <c r="O200" s="585"/>
      <c r="P200" s="352"/>
      <c r="Q200" s="101"/>
      <c r="R200" s="101"/>
      <c r="S200" s="101"/>
      <c r="T200" s="101"/>
      <c r="U200" s="101"/>
      <c r="V200" s="581"/>
      <c r="W200" s="121"/>
      <c r="X200" s="116"/>
      <c r="Y200" s="582"/>
      <c r="Z200" s="101"/>
      <c r="AA200" s="583"/>
      <c r="AB200" s="101"/>
    </row>
    <row r="201" spans="1:28" ht="12.75" customHeight="1">
      <c r="A201" s="153"/>
      <c r="B201" s="121"/>
      <c r="C201" s="579"/>
      <c r="D201" s="598"/>
      <c r="E201" s="595"/>
      <c r="F201" s="591"/>
      <c r="G201" s="580"/>
      <c r="H201" s="580"/>
      <c r="I201" s="580"/>
      <c r="J201" s="580"/>
      <c r="K201" s="591"/>
      <c r="L201" s="591"/>
      <c r="M201" s="93"/>
      <c r="N201" s="579"/>
      <c r="O201" s="585"/>
      <c r="P201" s="352"/>
      <c r="Q201" s="101"/>
      <c r="R201" s="101"/>
      <c r="S201" s="101"/>
      <c r="T201" s="101"/>
      <c r="U201" s="101"/>
      <c r="V201" s="581"/>
      <c r="W201" s="121"/>
      <c r="X201" s="116"/>
      <c r="Y201" s="582"/>
      <c r="Z201" s="101"/>
      <c r="AA201" s="583"/>
      <c r="AB201" s="101"/>
    </row>
    <row r="202" spans="1:28" ht="11.25" customHeight="1">
      <c r="A202" s="153"/>
      <c r="B202" s="121"/>
      <c r="C202" s="579"/>
      <c r="D202" s="598"/>
      <c r="E202" s="595"/>
      <c r="F202" s="595"/>
      <c r="G202" s="580"/>
      <c r="H202" s="580"/>
      <c r="I202" s="580"/>
      <c r="J202" s="590"/>
      <c r="K202" s="602"/>
      <c r="L202" s="595"/>
      <c r="M202" s="591"/>
      <c r="N202" s="579"/>
      <c r="O202" s="585"/>
      <c r="P202" s="352"/>
      <c r="Q202" s="101"/>
      <c r="R202" s="101"/>
      <c r="S202" s="101"/>
      <c r="T202" s="101"/>
      <c r="U202" s="101"/>
      <c r="V202" s="581"/>
      <c r="W202" s="121"/>
      <c r="X202" s="116"/>
      <c r="Y202" s="582"/>
      <c r="Z202" s="101"/>
      <c r="AA202" s="583"/>
      <c r="AB202" s="101"/>
    </row>
    <row r="203" spans="1:28" ht="12" customHeight="1">
      <c r="A203" s="153"/>
      <c r="B203" s="121"/>
      <c r="C203" s="579"/>
      <c r="D203" s="598"/>
      <c r="E203" s="590"/>
      <c r="F203" s="591"/>
      <c r="G203" s="580"/>
      <c r="H203" s="580"/>
      <c r="I203" s="580"/>
      <c r="J203" s="580"/>
      <c r="K203" s="590"/>
      <c r="L203" s="590"/>
      <c r="M203" s="580"/>
      <c r="N203" s="579"/>
      <c r="O203" s="585"/>
      <c r="P203" s="352"/>
      <c r="Q203" s="101"/>
      <c r="R203" s="101"/>
      <c r="S203" s="101"/>
      <c r="T203" s="101"/>
      <c r="U203" s="101"/>
      <c r="V203" s="581"/>
      <c r="W203" s="121"/>
      <c r="X203" s="116"/>
      <c r="Y203" s="582"/>
      <c r="Z203" s="101"/>
      <c r="AA203" s="583"/>
      <c r="AB203" s="101"/>
    </row>
    <row r="204" spans="1:28">
      <c r="A204" s="153"/>
      <c r="B204" s="121"/>
      <c r="C204" s="579"/>
      <c r="D204" s="598"/>
      <c r="E204" s="595"/>
      <c r="F204" s="591"/>
      <c r="G204" s="580"/>
      <c r="H204" s="580"/>
      <c r="I204" s="580"/>
      <c r="J204" s="580"/>
      <c r="K204" s="591"/>
      <c r="L204" s="591"/>
      <c r="M204" s="580"/>
      <c r="N204" s="579"/>
      <c r="O204" s="593"/>
      <c r="P204" s="352"/>
      <c r="Q204" s="101"/>
      <c r="R204" s="101"/>
      <c r="S204" s="101"/>
      <c r="T204" s="101"/>
      <c r="U204" s="101"/>
      <c r="V204" s="581"/>
      <c r="W204" s="121"/>
      <c r="X204" s="116"/>
      <c r="Y204" s="582"/>
      <c r="Z204" s="101"/>
      <c r="AA204" s="594"/>
      <c r="AB204" s="101"/>
    </row>
    <row r="205" spans="1:28" ht="13.5" customHeight="1">
      <c r="A205" s="153"/>
      <c r="B205" s="121"/>
      <c r="C205" s="579"/>
      <c r="D205" s="598"/>
      <c r="E205" s="590"/>
      <c r="F205" s="591"/>
      <c r="G205" s="580"/>
      <c r="H205" s="580"/>
      <c r="I205" s="580"/>
      <c r="J205" s="580"/>
      <c r="K205" s="591"/>
      <c r="L205" s="591"/>
      <c r="M205" s="580"/>
      <c r="N205" s="579"/>
      <c r="O205" s="585"/>
      <c r="P205" s="352"/>
      <c r="Q205" s="101"/>
      <c r="R205" s="101"/>
      <c r="S205" s="101"/>
      <c r="T205" s="101"/>
      <c r="U205" s="101"/>
      <c r="V205" s="581"/>
      <c r="W205" s="121"/>
      <c r="X205" s="116"/>
      <c r="Y205" s="582"/>
      <c r="Z205" s="101"/>
      <c r="AA205" s="583"/>
      <c r="AB205" s="101"/>
    </row>
    <row r="206" spans="1:28" ht="13.5" customHeight="1">
      <c r="A206" s="153"/>
      <c r="B206" s="121"/>
      <c r="C206" s="579"/>
      <c r="D206" s="598"/>
      <c r="E206" s="591"/>
      <c r="F206" s="595"/>
      <c r="G206" s="580"/>
      <c r="H206" s="580"/>
      <c r="I206" s="580"/>
      <c r="J206" s="580"/>
      <c r="K206" s="602"/>
      <c r="L206" s="595"/>
      <c r="M206" s="580"/>
      <c r="N206" s="579"/>
      <c r="O206" s="593"/>
      <c r="P206" s="352"/>
      <c r="Q206" s="101"/>
      <c r="R206" s="101"/>
      <c r="S206" s="101"/>
      <c r="T206" s="101"/>
      <c r="U206" s="101"/>
      <c r="V206" s="581"/>
      <c r="W206" s="121"/>
      <c r="X206" s="116"/>
      <c r="Y206" s="582"/>
      <c r="Z206" s="101"/>
      <c r="AA206" s="594"/>
      <c r="AB206" s="101"/>
    </row>
    <row r="207" spans="1:28" hidden="1">
      <c r="A207" s="153"/>
      <c r="B207" s="121"/>
      <c r="C207" s="579"/>
      <c r="D207" s="598"/>
      <c r="E207" s="595"/>
      <c r="F207" s="591"/>
      <c r="G207" s="580"/>
      <c r="H207" s="580"/>
      <c r="I207" s="580"/>
      <c r="J207" s="580"/>
      <c r="K207" s="590"/>
      <c r="L207" s="590"/>
      <c r="M207" s="580"/>
      <c r="N207" s="579"/>
      <c r="O207" s="585"/>
      <c r="P207" s="352"/>
      <c r="Q207" s="101"/>
      <c r="R207" s="101"/>
      <c r="S207" s="101"/>
      <c r="T207" s="101"/>
      <c r="U207" s="101"/>
      <c r="V207" s="581"/>
      <c r="W207" s="121"/>
      <c r="X207" s="116"/>
      <c r="Y207" s="582"/>
      <c r="Z207" s="101"/>
      <c r="AA207" s="588"/>
      <c r="AB207" s="101"/>
    </row>
    <row r="208" spans="1:28" ht="13.5" customHeight="1">
      <c r="A208" s="153"/>
      <c r="B208" s="96"/>
      <c r="C208" s="579"/>
      <c r="D208" s="598"/>
      <c r="E208" s="591"/>
      <c r="F208" s="591"/>
      <c r="G208" s="580"/>
      <c r="H208" s="580"/>
      <c r="I208" s="580"/>
      <c r="J208" s="580"/>
      <c r="K208" s="595"/>
      <c r="L208" s="595"/>
      <c r="M208" s="580"/>
      <c r="N208" s="579"/>
      <c r="O208" s="585"/>
      <c r="P208" s="352"/>
      <c r="Q208" s="101"/>
      <c r="R208" s="101"/>
      <c r="S208" s="101"/>
      <c r="T208" s="101"/>
      <c r="U208" s="101"/>
      <c r="V208" s="581"/>
      <c r="W208" s="121"/>
      <c r="X208" s="116"/>
      <c r="Y208" s="582"/>
      <c r="Z208" s="101"/>
      <c r="AA208" s="583"/>
      <c r="AB208" s="101"/>
    </row>
    <row r="209" spans="1:28" ht="12" customHeight="1">
      <c r="A209" s="153"/>
      <c r="B209" s="121"/>
      <c r="C209" s="579"/>
      <c r="D209" s="598"/>
      <c r="E209" s="590"/>
      <c r="F209" s="591"/>
      <c r="G209" s="602"/>
      <c r="H209" s="580"/>
      <c r="I209" s="580"/>
      <c r="J209" s="580"/>
      <c r="K209" s="590"/>
      <c r="L209" s="591"/>
      <c r="M209" s="580"/>
      <c r="N209" s="584"/>
      <c r="O209" s="593"/>
      <c r="P209" s="352"/>
      <c r="Q209" s="101"/>
      <c r="R209" s="101"/>
      <c r="S209" s="101"/>
      <c r="T209" s="101"/>
      <c r="U209" s="101"/>
      <c r="V209" s="581"/>
      <c r="W209" s="121"/>
      <c r="X209" s="116"/>
      <c r="Y209" s="582"/>
      <c r="Z209" s="101"/>
      <c r="AA209" s="594"/>
      <c r="AB209" s="101"/>
    </row>
    <row r="210" spans="1:28" ht="13.5" customHeight="1">
      <c r="A210" s="153"/>
      <c r="B210" s="121"/>
      <c r="C210" s="579"/>
      <c r="D210" s="598"/>
      <c r="E210" s="602"/>
      <c r="F210" s="602"/>
      <c r="G210" s="580"/>
      <c r="H210" s="580"/>
      <c r="I210" s="580"/>
      <c r="J210" s="580"/>
      <c r="K210" s="603"/>
      <c r="L210" s="602"/>
      <c r="M210" s="580"/>
      <c r="N210" s="584"/>
      <c r="O210" s="585"/>
      <c r="P210" s="352"/>
      <c r="Q210" s="101"/>
      <c r="R210" s="101"/>
      <c r="S210" s="101"/>
      <c r="T210" s="101"/>
      <c r="U210" s="101"/>
      <c r="V210" s="581"/>
      <c r="W210" s="121"/>
      <c r="X210" s="116"/>
      <c r="Y210" s="582"/>
      <c r="Z210" s="101"/>
      <c r="AA210" s="597"/>
      <c r="AB210" s="101"/>
    </row>
    <row r="211" spans="1:28">
      <c r="A211" s="153"/>
      <c r="B211" s="121"/>
      <c r="C211" s="579"/>
      <c r="D211" s="598"/>
      <c r="E211" s="150"/>
      <c r="F211" s="150"/>
      <c r="G211" s="150"/>
      <c r="H211" s="150"/>
      <c r="I211" s="150"/>
      <c r="J211" s="150"/>
      <c r="K211" s="150"/>
      <c r="L211" s="150"/>
      <c r="M211" s="150"/>
      <c r="N211" s="584"/>
      <c r="O211" s="585"/>
      <c r="P211" s="352"/>
      <c r="Q211" s="101"/>
      <c r="R211" s="101"/>
      <c r="S211" s="101"/>
      <c r="T211" s="101"/>
      <c r="U211" s="101"/>
      <c r="V211" s="581"/>
      <c r="W211" s="121"/>
      <c r="X211" s="116"/>
      <c r="Y211" s="582"/>
      <c r="Z211" s="101"/>
      <c r="AA211" s="583"/>
      <c r="AB211" s="101"/>
    </row>
    <row r="212" spans="1:28" ht="12.75" customHeight="1">
      <c r="A212" s="153"/>
      <c r="B212" s="121"/>
      <c r="C212" s="579"/>
      <c r="D212" s="598"/>
      <c r="E212" s="150"/>
      <c r="F212" s="150"/>
      <c r="G212" s="150"/>
      <c r="H212" s="150"/>
      <c r="I212" s="150"/>
      <c r="J212" s="150"/>
      <c r="K212" s="150"/>
      <c r="L212" s="150"/>
      <c r="M212" s="150"/>
      <c r="N212" s="584"/>
      <c r="O212" s="585"/>
      <c r="P212" s="352"/>
      <c r="Q212" s="101"/>
      <c r="R212" s="101"/>
      <c r="S212" s="101"/>
      <c r="T212" s="101"/>
      <c r="U212" s="101"/>
      <c r="V212" s="581"/>
      <c r="W212" s="121"/>
      <c r="X212" s="116"/>
      <c r="Y212" s="582"/>
      <c r="Z212" s="101"/>
      <c r="AA212" s="583"/>
      <c r="AB212" s="101"/>
    </row>
    <row r="213" spans="1:28" ht="12" customHeight="1">
      <c r="A213" s="153"/>
      <c r="B213" s="121"/>
      <c r="C213" s="579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584"/>
      <c r="O213" s="585"/>
      <c r="P213" s="352"/>
      <c r="Q213" s="101"/>
      <c r="R213" s="101"/>
      <c r="S213" s="101"/>
      <c r="T213" s="101"/>
      <c r="U213" s="101"/>
      <c r="V213" s="581"/>
      <c r="W213" s="121"/>
      <c r="X213" s="116"/>
      <c r="Y213" s="582"/>
      <c r="Z213" s="101"/>
      <c r="AA213" s="583"/>
      <c r="AB213" s="101"/>
    </row>
    <row r="214" spans="1:28" ht="12.75" customHeight="1">
      <c r="A214" s="153"/>
      <c r="B214" s="121"/>
      <c r="C214" s="579"/>
      <c r="D214" s="150"/>
      <c r="E214" s="150"/>
      <c r="F214" s="150"/>
      <c r="G214" s="150"/>
      <c r="H214" s="150"/>
      <c r="I214" s="150"/>
      <c r="J214" s="599"/>
      <c r="K214" s="150"/>
      <c r="L214" s="150"/>
      <c r="M214" s="150"/>
      <c r="N214" s="587"/>
      <c r="O214" s="585"/>
      <c r="P214" s="352"/>
      <c r="Q214" s="101"/>
      <c r="R214" s="101"/>
      <c r="S214" s="101"/>
      <c r="T214" s="101"/>
      <c r="U214" s="101"/>
      <c r="V214" s="600"/>
      <c r="W214" s="121"/>
      <c r="X214" s="601"/>
      <c r="Y214" s="582"/>
      <c r="Z214" s="101"/>
      <c r="AA214" s="583"/>
      <c r="AB214" s="101"/>
    </row>
    <row r="215" spans="1:28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</row>
    <row r="216" spans="1:28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</row>
    <row r="217" spans="1:28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</row>
    <row r="218" spans="1:28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</row>
    <row r="219" spans="1:28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</row>
    <row r="220" spans="1:28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</row>
    <row r="221" spans="1:28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</row>
    <row r="222" spans="1:28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</row>
    <row r="223" spans="1:28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</row>
    <row r="224" spans="1:28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</row>
    <row r="225" spans="1:28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</row>
    <row r="226" spans="1:28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</row>
    <row r="227" spans="1:28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</row>
    <row r="228" spans="1:28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</row>
    <row r="229" spans="1:28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</row>
    <row r="230" spans="1:28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</row>
    <row r="231" spans="1:28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</row>
    <row r="232" spans="1:28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</row>
    <row r="233" spans="1:28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</row>
    <row r="234" spans="1:28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</row>
    <row r="235" spans="1:28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</row>
    <row r="236" spans="1:28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</row>
    <row r="237" spans="1:28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</row>
    <row r="238" spans="1:28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</row>
    <row r="239" spans="1:28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</row>
    <row r="240" spans="1:28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</row>
    <row r="241" spans="1:28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</row>
    <row r="242" spans="1:28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</row>
    <row r="243" spans="1:28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</row>
    <row r="244" spans="1:28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</row>
    <row r="245" spans="1:28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</row>
    <row r="246" spans="1:28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</row>
    <row r="247" spans="1:28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</row>
    <row r="248" spans="1:28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</row>
    <row r="249" spans="1:28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</row>
    <row r="250" spans="1:28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</row>
    <row r="251" spans="1:28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</row>
    <row r="252" spans="1:28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</row>
    <row r="253" spans="1:28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</row>
    <row r="254" spans="1:28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</row>
    <row r="255" spans="1:28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</row>
    <row r="256" spans="1:28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</row>
    <row r="257" spans="1:28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</row>
    <row r="258" spans="1:28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</row>
    <row r="259" spans="1:28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</row>
    <row r="260" spans="1:28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</row>
    <row r="261" spans="1:28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</row>
    <row r="262" spans="1:28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</row>
    <row r="263" spans="1:28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</row>
    <row r="264" spans="1:28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</row>
    <row r="265" spans="1:28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</row>
    <row r="266" spans="1:28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</row>
    <row r="267" spans="1:28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</row>
    <row r="268" spans="1:28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</row>
    <row r="269" spans="1:28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</row>
    <row r="270" spans="1:28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</row>
    <row r="271" spans="1:28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</row>
    <row r="272" spans="1:28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</row>
    <row r="273" spans="1:28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</row>
    <row r="274" spans="1:28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</row>
    <row r="275" spans="1:28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</row>
    <row r="276" spans="1:28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</row>
    <row r="277" spans="1:28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</row>
    <row r="278" spans="1:28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</row>
    <row r="279" spans="1:28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</row>
    <row r="280" spans="1:28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</row>
    <row r="281" spans="1:28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</row>
    <row r="282" spans="1:28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</row>
    <row r="283" spans="1:28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</row>
    <row r="284" spans="1:28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</row>
    <row r="285" spans="1:28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</row>
    <row r="286" spans="1:28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</row>
    <row r="287" spans="1:28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</row>
    <row r="288" spans="1:28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</row>
    <row r="289" spans="1:28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</row>
    <row r="290" spans="1:28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</row>
    <row r="291" spans="1:28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</row>
    <row r="292" spans="1:28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</row>
    <row r="293" spans="1:28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</row>
    <row r="294" spans="1:28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</row>
    <row r="295" spans="1:28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</row>
    <row r="296" spans="1:28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</row>
    <row r="297" spans="1:28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</row>
    <row r="298" spans="1:28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</row>
    <row r="299" spans="1:28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</row>
    <row r="300" spans="1:28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</row>
    <row r="301" spans="1:28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</row>
    <row r="302" spans="1:28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</row>
    <row r="303" spans="1:28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</row>
    <row r="304" spans="1:28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</row>
    <row r="305" spans="1:28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</row>
    <row r="306" spans="1:28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</row>
    <row r="307" spans="1:28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</row>
    <row r="308" spans="1:28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</row>
    <row r="309" spans="1:28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</row>
    <row r="310" spans="1:28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</row>
    <row r="311" spans="1:28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</row>
    <row r="312" spans="1:28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</row>
    <row r="313" spans="1:28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</row>
    <row r="314" spans="1:28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</row>
    <row r="315" spans="1:28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</row>
    <row r="316" spans="1:28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</row>
    <row r="317" spans="1:28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</row>
    <row r="318" spans="1:28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</row>
    <row r="319" spans="1:28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</row>
    <row r="320" spans="1:28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</row>
    <row r="321" spans="1:28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</row>
    <row r="322" spans="1:28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</row>
    <row r="323" spans="1:28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</row>
    <row r="324" spans="1:28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</row>
    <row r="325" spans="1:28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</row>
    <row r="326" spans="1:28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</row>
    <row r="327" spans="1:28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</row>
    <row r="328" spans="1:28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</row>
    <row r="329" spans="1:28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</row>
    <row r="330" spans="1:28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</row>
    <row r="331" spans="1:28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</row>
    <row r="332" spans="1:28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</row>
    <row r="333" spans="1:28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</row>
    <row r="334" spans="1:28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</row>
    <row r="335" spans="1:28">
      <c r="A335" s="101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</row>
    <row r="336" spans="1:28">
      <c r="A336" s="101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</row>
    <row r="337" spans="1:28">
      <c r="A337" s="101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</row>
    <row r="338" spans="1:28">
      <c r="A338" s="101"/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</row>
    <row r="339" spans="1:28">
      <c r="A339" s="101"/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</row>
    <row r="340" spans="1:28">
      <c r="A340" s="101"/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</row>
    <row r="341" spans="1:28">
      <c r="A341" s="101"/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</row>
    <row r="342" spans="1:28">
      <c r="A342" s="101"/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</row>
    <row r="343" spans="1:28">
      <c r="A343" s="101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</row>
    <row r="344" spans="1:28">
      <c r="A344" s="101"/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</row>
    <row r="345" spans="1:28">
      <c r="A345" s="101"/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</row>
    <row r="346" spans="1:28">
      <c r="A346" s="101"/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  <c r="AB346" s="101"/>
    </row>
    <row r="347" spans="1:28">
      <c r="A347" s="101"/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</row>
    <row r="348" spans="1:28">
      <c r="A348" s="101"/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</row>
    <row r="349" spans="1:28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</row>
    <row r="350" spans="1:28">
      <c r="A350" s="101"/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</row>
    <row r="351" spans="1:28">
      <c r="A351" s="101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</row>
    <row r="352" spans="1:28">
      <c r="A352" s="101"/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</row>
    <row r="353" spans="1:28">
      <c r="A353" s="101"/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</row>
    <row r="354" spans="1:28">
      <c r="A354" s="101"/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</row>
    <row r="355" spans="1:28">
      <c r="A355" s="101"/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</row>
    <row r="356" spans="1:28">
      <c r="A356" s="101"/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</row>
    <row r="357" spans="1:28">
      <c r="A357" s="101"/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</row>
    <row r="358" spans="1:28">
      <c r="A358" s="101"/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</row>
    <row r="359" spans="1:28">
      <c r="A359" s="101"/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</row>
    <row r="360" spans="1:28">
      <c r="A360" s="101"/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</row>
    <row r="361" spans="1:28">
      <c r="A361" s="101"/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  <c r="AB361" s="101"/>
    </row>
    <row r="362" spans="1:28">
      <c r="A362" s="101"/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</row>
    <row r="363" spans="1:28">
      <c r="A363" s="101"/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</row>
    <row r="364" spans="1:28">
      <c r="A364" s="101"/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</row>
    <row r="365" spans="1:28">
      <c r="A365" s="101"/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</row>
    <row r="366" spans="1:28">
      <c r="A366" s="101"/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</row>
    <row r="367" spans="1:28">
      <c r="A367" s="101"/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</row>
    <row r="368" spans="1:28">
      <c r="A368" s="101"/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</row>
    <row r="369" spans="1:28">
      <c r="A369" s="101"/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</row>
    <row r="370" spans="1:28">
      <c r="A370" s="101"/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</row>
    <row r="371" spans="1:28">
      <c r="A371" s="101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</row>
    <row r="372" spans="1:28">
      <c r="A372" s="101"/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</row>
    <row r="373" spans="1:28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</row>
    <row r="374" spans="1:28">
      <c r="A374" s="101"/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</row>
    <row r="375" spans="1:28">
      <c r="A375" s="101"/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</row>
    <row r="376" spans="1:28">
      <c r="A376" s="101"/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</row>
    <row r="377" spans="1:28">
      <c r="A377" s="101"/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</row>
    <row r="378" spans="1:28">
      <c r="A378" s="101"/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</row>
    <row r="379" spans="1:28">
      <c r="A379" s="101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</row>
    <row r="380" spans="1:28">
      <c r="A380" s="101"/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</row>
    <row r="381" spans="1:28">
      <c r="A381" s="101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</row>
    <row r="382" spans="1:28">
      <c r="A382" s="101"/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</row>
    <row r="383" spans="1:28">
      <c r="A383" s="101"/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</row>
    <row r="384" spans="1:28">
      <c r="A384" s="101"/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</row>
    <row r="385" spans="1:28">
      <c r="A385" s="101"/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  <c r="AB385" s="101"/>
    </row>
    <row r="386" spans="1:28">
      <c r="A386" s="101"/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  <c r="AA386" s="101"/>
      <c r="AB386" s="101"/>
    </row>
    <row r="387" spans="1:28">
      <c r="A387" s="101"/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</row>
    <row r="388" spans="1:28">
      <c r="A388" s="101"/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</row>
    <row r="389" spans="1:28">
      <c r="A389" s="101"/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</row>
    <row r="390" spans="1:28">
      <c r="A390" s="101"/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</row>
    <row r="391" spans="1:28">
      <c r="A391" s="101"/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</row>
    <row r="392" spans="1:28">
      <c r="A392" s="101"/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  <c r="AA392" s="101"/>
      <c r="AB392" s="101"/>
    </row>
    <row r="393" spans="1:28">
      <c r="A393" s="101"/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  <c r="AA393" s="101"/>
      <c r="AB393" s="101"/>
    </row>
    <row r="394" spans="1:28">
      <c r="A394" s="101"/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</row>
    <row r="395" spans="1:28">
      <c r="A395" s="101"/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</row>
    <row r="396" spans="1:28">
      <c r="A396" s="101"/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</row>
    <row r="397" spans="1:28">
      <c r="A397" s="101"/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</row>
    <row r="398" spans="1:28">
      <c r="A398" s="101"/>
      <c r="B398" s="101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</row>
    <row r="399" spans="1:28">
      <c r="A399" s="101"/>
      <c r="B399" s="101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  <c r="AA399" s="101"/>
      <c r="AB399" s="101"/>
    </row>
    <row r="400" spans="1:28">
      <c r="A400" s="101"/>
      <c r="B400" s="101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  <c r="AA400" s="101"/>
      <c r="AB400" s="101"/>
    </row>
    <row r="401" spans="1:28">
      <c r="A401" s="101"/>
      <c r="B401" s="101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  <c r="AA401" s="101"/>
      <c r="AB401" s="101"/>
    </row>
    <row r="402" spans="1:28">
      <c r="A402" s="101"/>
      <c r="B402" s="101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  <c r="AA402" s="101"/>
      <c r="AB402" s="101"/>
    </row>
    <row r="403" spans="1:28">
      <c r="A403" s="101"/>
      <c r="B403" s="101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  <c r="AA403" s="101"/>
      <c r="AB403" s="101"/>
    </row>
    <row r="404" spans="1:28">
      <c r="A404" s="101"/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  <c r="AA404" s="101"/>
      <c r="AB404" s="101"/>
    </row>
    <row r="405" spans="1:28">
      <c r="A405" s="101"/>
      <c r="B405" s="101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  <c r="AA405" s="101"/>
      <c r="AB405" s="101"/>
    </row>
    <row r="406" spans="1:28">
      <c r="A406" s="101"/>
      <c r="B406" s="101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  <c r="AA406" s="101"/>
      <c r="AB406" s="101"/>
    </row>
    <row r="407" spans="1:28">
      <c r="A407" s="101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  <c r="AA407" s="101"/>
      <c r="AB407" s="101"/>
    </row>
    <row r="408" spans="1:28">
      <c r="A408" s="101"/>
      <c r="B408" s="101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  <c r="AA408" s="101"/>
      <c r="AB408" s="101"/>
    </row>
    <row r="409" spans="1:28">
      <c r="A409" s="101"/>
      <c r="B409" s="101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  <c r="AA409" s="101"/>
      <c r="AB409" s="101"/>
    </row>
    <row r="410" spans="1:28">
      <c r="A410" s="101"/>
      <c r="B410" s="101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  <c r="AA410" s="101"/>
      <c r="AB410" s="101"/>
    </row>
    <row r="411" spans="1:28">
      <c r="A411" s="101"/>
      <c r="B411" s="101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  <c r="AA411" s="101"/>
      <c r="AB411" s="101"/>
    </row>
    <row r="412" spans="1:28">
      <c r="A412" s="101"/>
      <c r="B412" s="101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  <c r="AA412" s="101"/>
      <c r="AB412" s="101"/>
    </row>
    <row r="413" spans="1:28">
      <c r="A413" s="101"/>
      <c r="B413" s="101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  <c r="AA413" s="101"/>
      <c r="AB413" s="101"/>
    </row>
    <row r="414" spans="1:28">
      <c r="A414" s="101"/>
      <c r="B414" s="101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  <c r="AA414" s="101"/>
      <c r="AB414" s="101"/>
    </row>
    <row r="415" spans="1:28">
      <c r="A415" s="101"/>
      <c r="B415" s="101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  <c r="AA415" s="101"/>
      <c r="AB415" s="101"/>
    </row>
    <row r="416" spans="1:28">
      <c r="A416" s="101"/>
      <c r="B416" s="101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  <c r="AA416" s="101"/>
      <c r="AB416" s="101"/>
    </row>
    <row r="417" spans="1:28">
      <c r="A417" s="101"/>
      <c r="B417" s="101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  <c r="AA417" s="101"/>
      <c r="AB417" s="101"/>
    </row>
    <row r="418" spans="1:28">
      <c r="A418" s="101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  <c r="AA418" s="101"/>
      <c r="AB418" s="101"/>
    </row>
    <row r="419" spans="1:28">
      <c r="A419" s="101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  <c r="AA419" s="101"/>
      <c r="AB419" s="101"/>
    </row>
    <row r="420" spans="1:28">
      <c r="A420" s="101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  <c r="AA420" s="101"/>
      <c r="AB420" s="101"/>
    </row>
    <row r="421" spans="1:28">
      <c r="A421" s="101"/>
      <c r="B421" s="101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  <c r="AA421" s="101"/>
      <c r="AB421" s="101"/>
    </row>
    <row r="422" spans="1:28">
      <c r="A422" s="101"/>
      <c r="B422" s="101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  <c r="AB422" s="101"/>
    </row>
    <row r="423" spans="1:28">
      <c r="A423" s="101"/>
      <c r="B423" s="101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  <c r="AA423" s="101"/>
      <c r="AB423" s="101"/>
    </row>
    <row r="424" spans="1:28">
      <c r="A424" s="101"/>
      <c r="B424" s="101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  <c r="AA424" s="101"/>
      <c r="AB424" s="101"/>
    </row>
    <row r="425" spans="1:28">
      <c r="A425" s="101"/>
      <c r="B425" s="101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  <c r="AA425" s="101"/>
      <c r="AB425" s="101"/>
    </row>
    <row r="426" spans="1:28">
      <c r="A426" s="101"/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  <c r="AA426" s="101"/>
      <c r="AB426" s="101"/>
    </row>
    <row r="427" spans="1:28">
      <c r="A427" s="101"/>
      <c r="B427" s="101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  <c r="AA427" s="101"/>
      <c r="AB427" s="101"/>
    </row>
    <row r="428" spans="1:28">
      <c r="A428" s="101"/>
      <c r="B428" s="101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  <c r="AA428" s="101"/>
      <c r="AB428" s="101"/>
    </row>
    <row r="429" spans="1:28">
      <c r="A429" s="101"/>
      <c r="B429" s="101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  <c r="AA429" s="101"/>
      <c r="AB429" s="101"/>
    </row>
    <row r="430" spans="1:28">
      <c r="A430" s="101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  <c r="AA430" s="101"/>
      <c r="AB430" s="101"/>
    </row>
    <row r="431" spans="1:28">
      <c r="A431" s="101"/>
      <c r="B431" s="101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  <c r="AA431" s="101"/>
      <c r="AB431" s="101"/>
    </row>
    <row r="432" spans="1:28">
      <c r="A432" s="101"/>
      <c r="B432" s="101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  <c r="AA432" s="101"/>
      <c r="AB432" s="101"/>
    </row>
    <row r="433" spans="1:28">
      <c r="A433" s="101"/>
      <c r="B433" s="101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  <c r="AA433" s="101"/>
      <c r="AB433" s="101"/>
    </row>
    <row r="434" spans="1:28">
      <c r="A434" s="101"/>
      <c r="B434" s="101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  <c r="AA434" s="101"/>
      <c r="AB434" s="101"/>
    </row>
    <row r="435" spans="1:28">
      <c r="A435" s="101"/>
      <c r="B435" s="101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  <c r="AA435" s="101"/>
      <c r="AB435" s="101"/>
    </row>
    <row r="436" spans="1:28">
      <c r="A436" s="101"/>
      <c r="B436" s="101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  <c r="AA436" s="101"/>
      <c r="AB436" s="101"/>
    </row>
    <row r="437" spans="1:28">
      <c r="A437" s="101"/>
      <c r="B437" s="101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  <c r="AA437" s="101"/>
      <c r="AB437" s="101"/>
    </row>
    <row r="438" spans="1:28">
      <c r="A438" s="101"/>
      <c r="B438" s="101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  <c r="AA438" s="101"/>
      <c r="AB438" s="101"/>
    </row>
    <row r="439" spans="1:28">
      <c r="A439" s="101"/>
      <c r="B439" s="101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  <c r="AA439" s="101"/>
      <c r="AB439" s="101"/>
    </row>
    <row r="440" spans="1:28">
      <c r="A440" s="101"/>
      <c r="B440" s="101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  <c r="AA440" s="101"/>
      <c r="AB440" s="101"/>
    </row>
    <row r="441" spans="1:28">
      <c r="A441" s="101"/>
      <c r="B441" s="101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  <c r="AA441" s="101"/>
      <c r="AB441" s="101"/>
    </row>
    <row r="442" spans="1:28">
      <c r="A442" s="101"/>
      <c r="B442" s="101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  <c r="AA442" s="101"/>
      <c r="AB442" s="101"/>
    </row>
    <row r="443" spans="1:28">
      <c r="A443" s="101"/>
      <c r="B443" s="101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  <c r="AA443" s="101"/>
      <c r="AB443" s="101"/>
    </row>
    <row r="444" spans="1:28">
      <c r="A444" s="101"/>
      <c r="B444" s="101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  <c r="AA444" s="101"/>
      <c r="AB444" s="101"/>
    </row>
    <row r="445" spans="1:28">
      <c r="A445" s="101"/>
      <c r="B445" s="101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  <c r="AA445" s="101"/>
      <c r="AB445" s="101"/>
    </row>
    <row r="446" spans="1:28">
      <c r="A446" s="101"/>
      <c r="B446" s="101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  <c r="AA446" s="101"/>
      <c r="AB446" s="101"/>
    </row>
    <row r="447" spans="1:28">
      <c r="A447" s="101"/>
      <c r="B447" s="101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  <c r="AA447" s="101"/>
      <c r="AB447" s="101"/>
    </row>
    <row r="448" spans="1:28">
      <c r="A448" s="101"/>
      <c r="B448" s="101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  <c r="AA448" s="101"/>
      <c r="AB448" s="101"/>
    </row>
    <row r="449" spans="1:28">
      <c r="A449" s="101"/>
      <c r="B449" s="101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  <c r="AA449" s="101"/>
      <c r="AB449" s="101"/>
    </row>
    <row r="450" spans="1:28">
      <c r="A450" s="101"/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  <c r="AA450" s="101"/>
      <c r="AB450" s="101"/>
    </row>
    <row r="451" spans="1:28">
      <c r="A451" s="101"/>
      <c r="B451" s="101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  <c r="AA451" s="101"/>
      <c r="AB451" s="101"/>
    </row>
    <row r="452" spans="1:28">
      <c r="A452" s="101"/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  <c r="AA452" s="101"/>
      <c r="AB452" s="101"/>
    </row>
    <row r="453" spans="1:28">
      <c r="A453" s="101"/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  <c r="AA453" s="101"/>
      <c r="AB453" s="101"/>
    </row>
    <row r="454" spans="1:28">
      <c r="A454" s="101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  <c r="AA454" s="101"/>
      <c r="AB454" s="101"/>
    </row>
    <row r="455" spans="1:28">
      <c r="A455" s="101"/>
      <c r="B455" s="101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  <c r="AA455" s="101"/>
      <c r="AB455" s="101"/>
    </row>
    <row r="456" spans="1:28">
      <c r="A456" s="101"/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  <c r="AA456" s="101"/>
      <c r="AB456" s="101"/>
    </row>
    <row r="457" spans="1:28">
      <c r="A457" s="101"/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  <c r="AA457" s="101"/>
      <c r="AB457" s="101"/>
    </row>
    <row r="458" spans="1:28">
      <c r="A458" s="101"/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  <c r="AA458" s="101"/>
      <c r="AB458" s="101"/>
    </row>
    <row r="459" spans="1:28">
      <c r="A459" s="101"/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  <c r="AA459" s="101"/>
      <c r="AB459" s="101"/>
    </row>
    <row r="460" spans="1:28">
      <c r="A460" s="101"/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  <c r="AA460" s="101"/>
      <c r="AB460" s="101"/>
    </row>
    <row r="461" spans="1:28">
      <c r="A461" s="101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  <c r="AA461" s="101"/>
      <c r="AB461" s="101"/>
    </row>
    <row r="462" spans="1:28">
      <c r="A462" s="101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  <c r="AA462" s="101"/>
      <c r="AB462" s="101"/>
    </row>
    <row r="463" spans="1:28">
      <c r="A463" s="101"/>
      <c r="B463" s="101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  <c r="AA463" s="101"/>
      <c r="AB463" s="101"/>
    </row>
    <row r="464" spans="1:28">
      <c r="A464" s="101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  <c r="AA464" s="101"/>
      <c r="AB464" s="101"/>
    </row>
    <row r="465" spans="1:28">
      <c r="A465" s="101"/>
      <c r="B465" s="101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  <c r="AA465" s="101"/>
      <c r="AB465" s="101"/>
    </row>
    <row r="466" spans="1:28">
      <c r="A466" s="101"/>
      <c r="B466" s="101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  <c r="AA466" s="101"/>
      <c r="AB466" s="101"/>
    </row>
    <row r="467" spans="1:28">
      <c r="A467" s="101"/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  <c r="AA467" s="101"/>
      <c r="AB467" s="101"/>
    </row>
    <row r="468" spans="1:28">
      <c r="A468" s="101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  <c r="AA468" s="101"/>
      <c r="AB468" s="101"/>
    </row>
    <row r="469" spans="1:28">
      <c r="A469" s="101"/>
      <c r="B469" s="101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  <c r="AA469" s="101"/>
      <c r="AB469" s="101"/>
    </row>
    <row r="470" spans="1:28">
      <c r="A470" s="101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  <c r="AA470" s="101"/>
      <c r="AB470" s="101"/>
    </row>
    <row r="471" spans="1:28">
      <c r="A471" s="101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  <c r="AA471" s="101"/>
      <c r="AB471" s="101"/>
    </row>
    <row r="472" spans="1:28">
      <c r="A472" s="101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  <c r="AA472" s="101"/>
      <c r="AB472" s="101"/>
    </row>
    <row r="473" spans="1:28">
      <c r="A473" s="101"/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  <c r="AA473" s="101"/>
      <c r="AB473" s="101"/>
    </row>
    <row r="474" spans="1:28">
      <c r="A474" s="101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  <c r="AA474" s="101"/>
      <c r="AB474" s="101"/>
    </row>
    <row r="475" spans="1:28">
      <c r="A475" s="101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  <c r="AA475" s="101"/>
      <c r="AB475" s="101"/>
    </row>
    <row r="476" spans="1:28">
      <c r="A476" s="101"/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  <c r="AA476" s="101"/>
      <c r="AB476" s="101"/>
    </row>
    <row r="477" spans="1:28">
      <c r="A477" s="101"/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  <c r="AA477" s="101"/>
      <c r="AB477" s="101"/>
    </row>
    <row r="478" spans="1:28">
      <c r="A478" s="101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  <c r="AA478" s="101"/>
      <c r="AB478" s="101"/>
    </row>
    <row r="479" spans="1:28">
      <c r="A479" s="101"/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  <c r="AA479" s="101"/>
      <c r="AB479" s="101"/>
    </row>
    <row r="480" spans="1:28">
      <c r="A480" s="101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  <c r="AA480" s="101"/>
      <c r="AB480" s="101"/>
    </row>
    <row r="481" spans="1:28">
      <c r="A481" s="101"/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  <c r="AA481" s="101"/>
      <c r="AB481" s="101"/>
    </row>
    <row r="482" spans="1:28">
      <c r="A482" s="101"/>
      <c r="B482" s="101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  <c r="AA482" s="101"/>
      <c r="AB482" s="101"/>
    </row>
    <row r="483" spans="1:28">
      <c r="A483" s="101"/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  <c r="AA483" s="101"/>
      <c r="AB483" s="101"/>
    </row>
    <row r="484" spans="1:28">
      <c r="A484" s="101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  <c r="AA484" s="101"/>
      <c r="AB484" s="101"/>
    </row>
    <row r="485" spans="1:28">
      <c r="A485" s="101"/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  <c r="AA485" s="101"/>
      <c r="AB485" s="101"/>
    </row>
    <row r="486" spans="1:28">
      <c r="A486" s="101"/>
      <c r="B486" s="101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  <c r="AA486" s="101"/>
      <c r="AB486" s="101"/>
    </row>
    <row r="487" spans="1:28">
      <c r="A487" s="101"/>
      <c r="B487" s="101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  <c r="AA487" s="101"/>
      <c r="AB487" s="101"/>
    </row>
    <row r="488" spans="1:28">
      <c r="A488" s="101"/>
      <c r="B488" s="101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  <c r="AA488" s="101"/>
      <c r="AB488" s="101"/>
    </row>
    <row r="489" spans="1:28">
      <c r="A489" s="101"/>
      <c r="B489" s="101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  <c r="AA489" s="101"/>
      <c r="AB489" s="101"/>
    </row>
    <row r="490" spans="1:28">
      <c r="A490" s="101"/>
      <c r="B490" s="101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  <c r="AA490" s="101"/>
      <c r="AB490" s="101"/>
    </row>
    <row r="491" spans="1:28">
      <c r="A491" s="101"/>
      <c r="B491" s="101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  <c r="AA491" s="101"/>
      <c r="AB491" s="101"/>
    </row>
    <row r="492" spans="1:28">
      <c r="A492" s="101"/>
      <c r="B492" s="101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  <c r="AA492" s="101"/>
      <c r="AB492" s="101"/>
    </row>
    <row r="493" spans="1:28">
      <c r="A493" s="101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  <c r="AA493" s="101"/>
      <c r="AB493" s="101"/>
    </row>
    <row r="494" spans="1:28">
      <c r="A494" s="101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  <c r="AA494" s="101"/>
      <c r="AB494" s="101"/>
    </row>
    <row r="495" spans="1:28">
      <c r="A495" s="101"/>
      <c r="B495" s="101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  <c r="AA495" s="101"/>
      <c r="AB495" s="101"/>
    </row>
    <row r="496" spans="1:28">
      <c r="A496" s="101"/>
      <c r="B496" s="101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  <c r="AA496" s="101"/>
      <c r="AB496" s="101"/>
    </row>
    <row r="497" spans="1:28">
      <c r="A497" s="101"/>
      <c r="B497" s="101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  <c r="AA497" s="101"/>
      <c r="AB497" s="101"/>
    </row>
    <row r="498" spans="1:28">
      <c r="A498" s="101"/>
      <c r="B498" s="101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  <c r="AA498" s="101"/>
      <c r="AB498" s="101"/>
    </row>
    <row r="499" spans="1:28">
      <c r="A499" s="101"/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  <c r="AA499" s="101"/>
      <c r="AB499" s="101"/>
    </row>
    <row r="500" spans="1:28">
      <c r="A500" s="101"/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  <c r="AA500" s="101"/>
      <c r="AB500" s="101"/>
    </row>
    <row r="501" spans="1:28">
      <c r="A501" s="101"/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  <c r="AA501" s="101"/>
      <c r="AB501" s="101"/>
    </row>
    <row r="502" spans="1:28">
      <c r="A502" s="101"/>
      <c r="B502" s="101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  <c r="AA502" s="101"/>
      <c r="AB502" s="101"/>
    </row>
    <row r="503" spans="1:28">
      <c r="A503" s="101"/>
      <c r="B503" s="101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  <c r="AA503" s="101"/>
      <c r="AB503" s="101"/>
    </row>
    <row r="504" spans="1:28">
      <c r="A504" s="101"/>
      <c r="B504" s="101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  <c r="AA504" s="101"/>
      <c r="AB504" s="101"/>
    </row>
    <row r="505" spans="1:28">
      <c r="A505" s="101"/>
      <c r="B505" s="101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  <c r="AA505" s="101"/>
      <c r="AB505" s="101"/>
    </row>
    <row r="506" spans="1:28">
      <c r="A506" s="101"/>
      <c r="B506" s="101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  <c r="AB506" s="101"/>
    </row>
    <row r="507" spans="1:28">
      <c r="A507" s="101"/>
      <c r="B507" s="101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  <c r="AB507" s="101"/>
    </row>
    <row r="508" spans="1:28">
      <c r="A508" s="101"/>
      <c r="B508" s="101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  <c r="AB508" s="101"/>
    </row>
    <row r="509" spans="1:28">
      <c r="A509" s="101"/>
      <c r="B509" s="101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  <c r="AA509" s="101"/>
      <c r="AB509" s="101"/>
    </row>
    <row r="510" spans="1:28">
      <c r="A510" s="101"/>
      <c r="B510" s="101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  <c r="AA510" s="101"/>
      <c r="AB510" s="101"/>
    </row>
    <row r="511" spans="1:28">
      <c r="A511" s="101"/>
      <c r="B511" s="101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  <c r="AA511" s="101"/>
      <c r="AB511" s="101"/>
    </row>
    <row r="512" spans="1:28">
      <c r="A512" s="101"/>
      <c r="B512" s="101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  <c r="AA512" s="101"/>
      <c r="AB512" s="101"/>
    </row>
    <row r="513" spans="1:28">
      <c r="A513" s="101"/>
      <c r="B513" s="101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  <c r="AA513" s="101"/>
      <c r="AB513" s="101"/>
    </row>
    <row r="514" spans="1:28">
      <c r="A514" s="101"/>
      <c r="B514" s="101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  <c r="AA514" s="101"/>
      <c r="AB514" s="101"/>
    </row>
    <row r="515" spans="1:28">
      <c r="A515" s="101"/>
      <c r="B515" s="101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  <c r="AA515" s="101"/>
      <c r="AB515" s="101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L397"/>
  <sheetViews>
    <sheetView topLeftCell="A33" workbookViewId="0">
      <pane xSplit="1" topLeftCell="B1" activePane="topRight" state="frozen"/>
      <selection pane="topRight" activeCell="A2" sqref="A2:Q45"/>
    </sheetView>
  </sheetViews>
  <sheetFormatPr defaultRowHeight="15"/>
  <cols>
    <col min="1" max="1" width="3.28515625" customWidth="1"/>
    <col min="2" max="2" width="32.7109375" customWidth="1"/>
    <col min="3" max="3" width="8.7109375" customWidth="1"/>
    <col min="4" max="4" width="7.28515625" customWidth="1"/>
    <col min="5" max="5" width="6.85546875" customWidth="1"/>
    <col min="7" max="7" width="7.140625" customWidth="1"/>
    <col min="8" max="8" width="6.85546875" customWidth="1"/>
    <col min="9" max="9" width="7.28515625" customWidth="1"/>
    <col min="10" max="10" width="7.5703125" customWidth="1"/>
    <col min="11" max="11" width="7.42578125" customWidth="1"/>
    <col min="12" max="12" width="7" customWidth="1"/>
    <col min="13" max="14" width="6.5703125" customWidth="1"/>
    <col min="15" max="17" width="6.140625" customWidth="1"/>
    <col min="18" max="18" width="2.5703125" customWidth="1"/>
    <col min="22" max="22" width="7.7109375" customWidth="1"/>
    <col min="23" max="23" width="6.140625" customWidth="1"/>
    <col min="24" max="24" width="8.140625" customWidth="1"/>
    <col min="25" max="25" width="7.28515625" customWidth="1"/>
    <col min="27" max="27" width="12.140625" customWidth="1"/>
    <col min="28" max="28" width="6" customWidth="1"/>
    <col min="29" max="29" width="9" customWidth="1"/>
    <col min="30" max="30" width="8" customWidth="1"/>
  </cols>
  <sheetData>
    <row r="1" spans="1:35" ht="10.5" customHeight="1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</row>
    <row r="2" spans="1:35" ht="15.75" thickBot="1">
      <c r="A2" s="94" t="s">
        <v>483</v>
      </c>
      <c r="C2" s="94" t="s">
        <v>17</v>
      </c>
      <c r="I2" t="s">
        <v>224</v>
      </c>
      <c r="N2" s="37"/>
      <c r="O2" s="37"/>
      <c r="P2" s="87"/>
      <c r="Q2" s="795"/>
      <c r="R2" s="87"/>
      <c r="AB2" s="101"/>
      <c r="AC2" s="101"/>
      <c r="AD2" s="101"/>
      <c r="AE2" s="101"/>
      <c r="AF2" s="101"/>
      <c r="AG2" s="101"/>
      <c r="AH2" s="101"/>
      <c r="AI2" s="101"/>
    </row>
    <row r="3" spans="1:35" ht="13.5" customHeight="1">
      <c r="A3" s="78"/>
      <c r="B3" s="450"/>
      <c r="C3" s="36" t="s">
        <v>18</v>
      </c>
      <c r="D3" s="64" t="s">
        <v>204</v>
      </c>
      <c r="E3" s="64"/>
      <c r="F3" s="64"/>
      <c r="G3" s="64"/>
      <c r="H3" s="64"/>
      <c r="I3" s="64"/>
      <c r="J3" s="64"/>
      <c r="K3" s="64"/>
      <c r="L3" s="51"/>
      <c r="M3" s="51"/>
      <c r="N3" s="169" t="s">
        <v>19</v>
      </c>
      <c r="O3" s="169" t="s">
        <v>20</v>
      </c>
      <c r="P3" s="793" t="s">
        <v>288</v>
      </c>
      <c r="Q3" s="809" t="s">
        <v>288</v>
      </c>
      <c r="S3" s="93"/>
      <c r="T3" s="93"/>
      <c r="U3" s="121"/>
      <c r="V3" s="101"/>
      <c r="W3" s="352"/>
      <c r="X3" s="121"/>
      <c r="Y3" s="101"/>
      <c r="Z3" s="101"/>
      <c r="AA3" s="101"/>
      <c r="AB3" s="101"/>
      <c r="AC3" s="101"/>
      <c r="AD3" s="101"/>
      <c r="AE3" s="101"/>
      <c r="AF3" s="101"/>
      <c r="AH3" s="101"/>
      <c r="AI3" s="101"/>
    </row>
    <row r="4" spans="1:35" ht="13.5" customHeight="1">
      <c r="A4" s="58"/>
      <c r="B4" s="451"/>
      <c r="C4" s="452" t="s">
        <v>175</v>
      </c>
      <c r="D4" s="569" t="s">
        <v>227</v>
      </c>
      <c r="E4" s="20"/>
      <c r="F4" s="20"/>
      <c r="G4" s="20"/>
      <c r="H4" s="20"/>
      <c r="I4" s="20" t="s">
        <v>189</v>
      </c>
      <c r="J4" s="20"/>
      <c r="K4" s="20"/>
      <c r="L4" s="19"/>
      <c r="M4" s="19"/>
      <c r="N4" s="452" t="s">
        <v>190</v>
      </c>
      <c r="O4" s="452" t="s">
        <v>21</v>
      </c>
      <c r="P4" s="792" t="s">
        <v>95</v>
      </c>
      <c r="Q4" s="810" t="s">
        <v>95</v>
      </c>
      <c r="S4" s="93"/>
      <c r="T4" s="93"/>
      <c r="U4" s="121"/>
      <c r="V4" s="101"/>
      <c r="W4" s="352"/>
      <c r="X4" s="121"/>
      <c r="Y4" s="101"/>
      <c r="Z4" s="101"/>
      <c r="AA4" s="101"/>
      <c r="AB4" s="101"/>
      <c r="AC4" s="101"/>
      <c r="AD4" s="101"/>
      <c r="AE4" s="101"/>
      <c r="AF4" s="101"/>
      <c r="AH4" s="101"/>
      <c r="AI4" s="101"/>
    </row>
    <row r="5" spans="1:35" ht="12.75" customHeight="1" thickBot="1">
      <c r="A5" s="58"/>
      <c r="B5" s="453" t="s">
        <v>22</v>
      </c>
      <c r="C5" s="67" t="s">
        <v>19</v>
      </c>
      <c r="E5" t="s">
        <v>188</v>
      </c>
      <c r="F5" s="69"/>
      <c r="G5" s="69"/>
      <c r="H5" s="517" t="s">
        <v>484</v>
      </c>
      <c r="J5" s="69"/>
      <c r="K5" s="59" t="s">
        <v>104</v>
      </c>
      <c r="L5" s="52"/>
      <c r="M5" s="52"/>
      <c r="N5" s="452" t="s">
        <v>24</v>
      </c>
      <c r="O5" s="452" t="s">
        <v>23</v>
      </c>
      <c r="P5" s="785" t="s">
        <v>289</v>
      </c>
      <c r="Q5" s="810" t="s">
        <v>289</v>
      </c>
      <c r="S5" s="93"/>
      <c r="T5" s="93"/>
      <c r="U5" s="352"/>
      <c r="V5" s="101"/>
      <c r="W5" s="352"/>
      <c r="X5" s="121"/>
      <c r="Y5" s="101"/>
      <c r="Z5" s="101"/>
      <c r="AA5" s="101"/>
      <c r="AB5" s="101"/>
      <c r="AC5" s="101"/>
      <c r="AD5" s="101"/>
      <c r="AE5" s="576"/>
      <c r="AF5" s="101"/>
      <c r="AH5" s="101"/>
      <c r="AI5" s="101"/>
    </row>
    <row r="6" spans="1:35">
      <c r="A6" s="58" t="s">
        <v>176</v>
      </c>
      <c r="B6" s="451"/>
      <c r="C6" s="66" t="s">
        <v>36</v>
      </c>
      <c r="D6" s="36" t="s">
        <v>25</v>
      </c>
      <c r="E6" s="36" t="s">
        <v>26</v>
      </c>
      <c r="F6" s="36" t="s">
        <v>27</v>
      </c>
      <c r="G6" s="36" t="s">
        <v>28</v>
      </c>
      <c r="H6" s="35" t="s">
        <v>29</v>
      </c>
      <c r="I6" s="36" t="s">
        <v>30</v>
      </c>
      <c r="J6" s="35" t="s">
        <v>31</v>
      </c>
      <c r="K6" s="36" t="s">
        <v>32</v>
      </c>
      <c r="L6" s="35" t="s">
        <v>33</v>
      </c>
      <c r="M6" s="803" t="s">
        <v>34</v>
      </c>
      <c r="N6" s="452">
        <v>10</v>
      </c>
      <c r="O6" s="452" t="s">
        <v>35</v>
      </c>
      <c r="P6" s="452" t="s">
        <v>24</v>
      </c>
      <c r="Q6" s="811" t="s">
        <v>290</v>
      </c>
      <c r="S6" s="93"/>
      <c r="T6" s="93"/>
      <c r="U6" s="352"/>
      <c r="V6" s="101"/>
      <c r="W6" s="352"/>
      <c r="X6" s="121"/>
      <c r="Y6" s="101"/>
      <c r="Z6" s="101"/>
      <c r="AA6" s="101"/>
      <c r="AB6" s="101"/>
      <c r="AC6" s="327"/>
      <c r="AD6" s="101"/>
      <c r="AE6" s="576"/>
      <c r="AF6" s="101"/>
      <c r="AH6" s="101"/>
      <c r="AI6" s="101"/>
    </row>
    <row r="7" spans="1:35" ht="12" customHeight="1">
      <c r="A7" s="58"/>
      <c r="B7" s="453" t="s">
        <v>177</v>
      </c>
      <c r="C7" s="801" t="s">
        <v>178</v>
      </c>
      <c r="D7" s="67" t="s">
        <v>37</v>
      </c>
      <c r="E7" s="67" t="s">
        <v>37</v>
      </c>
      <c r="F7" s="67" t="s">
        <v>37</v>
      </c>
      <c r="G7" s="67" t="s">
        <v>37</v>
      </c>
      <c r="H7" s="31" t="s">
        <v>37</v>
      </c>
      <c r="I7" s="67" t="s">
        <v>37</v>
      </c>
      <c r="J7" s="67" t="s">
        <v>37</v>
      </c>
      <c r="K7" s="31" t="s">
        <v>37</v>
      </c>
      <c r="L7" s="67" t="s">
        <v>37</v>
      </c>
      <c r="M7" s="444" t="s">
        <v>37</v>
      </c>
      <c r="N7" s="452" t="s">
        <v>287</v>
      </c>
      <c r="O7" s="452" t="s">
        <v>169</v>
      </c>
      <c r="P7" s="452">
        <v>10</v>
      </c>
      <c r="Q7" s="811"/>
      <c r="S7" s="93"/>
      <c r="T7" s="93"/>
      <c r="U7" s="121"/>
      <c r="V7" s="101"/>
      <c r="W7" s="352"/>
      <c r="X7" s="121"/>
      <c r="Y7" s="101"/>
      <c r="Z7" s="101"/>
      <c r="AA7" s="101"/>
      <c r="AB7" s="101"/>
      <c r="AC7" s="327"/>
      <c r="AD7" s="101"/>
      <c r="AE7" s="577"/>
      <c r="AF7" s="101"/>
      <c r="AH7" s="101"/>
      <c r="AI7" s="101"/>
    </row>
    <row r="8" spans="1:35" ht="14.25" customHeight="1" thickBot="1">
      <c r="A8" s="58"/>
      <c r="B8" s="454"/>
      <c r="C8" s="796">
        <v>0.1</v>
      </c>
      <c r="D8" s="52"/>
      <c r="E8" s="53"/>
      <c r="F8" s="52"/>
      <c r="G8" s="53"/>
      <c r="H8" s="85"/>
      <c r="I8" s="53"/>
      <c r="J8" s="53"/>
      <c r="K8" s="52"/>
      <c r="L8" s="53"/>
      <c r="M8" s="85"/>
      <c r="N8" s="350"/>
      <c r="O8" s="350" t="s">
        <v>170</v>
      </c>
      <c r="P8" s="350" t="s">
        <v>287</v>
      </c>
      <c r="Q8" s="1456">
        <v>1</v>
      </c>
      <c r="S8" s="93"/>
      <c r="T8" s="93"/>
      <c r="U8" s="199"/>
      <c r="V8" s="121"/>
      <c r="W8" s="352"/>
      <c r="X8" s="121"/>
      <c r="Y8" s="101"/>
      <c r="Z8" s="266"/>
      <c r="AA8" s="352"/>
      <c r="AB8" s="153"/>
      <c r="AC8" s="578"/>
      <c r="AD8" s="101"/>
      <c r="AE8" s="577"/>
      <c r="AF8" s="101"/>
      <c r="AH8" s="101"/>
      <c r="AI8" s="101"/>
    </row>
    <row r="9" spans="1:35">
      <c r="A9" s="455">
        <v>1</v>
      </c>
      <c r="B9" s="456" t="s">
        <v>179</v>
      </c>
      <c r="C9" s="1448">
        <v>8</v>
      </c>
      <c r="D9" s="1590">
        <f>'7-11л. РАСКЛАДКА'!T13</f>
        <v>0</v>
      </c>
      <c r="E9" s="1591">
        <f>'7-11л. РАСКЛАДКА'!T71</f>
        <v>0</v>
      </c>
      <c r="F9" s="1591">
        <f>'7-11л. РАСКЛАДКА'!T130</f>
        <v>20</v>
      </c>
      <c r="G9" s="1591">
        <f>'7-11л. РАСКЛАДКА'!T186</f>
        <v>20</v>
      </c>
      <c r="H9" s="1591">
        <f>'7-11л. РАСКЛАДКА'!T243</f>
        <v>0</v>
      </c>
      <c r="I9" s="1591">
        <f>'7-11л. РАСКЛАДКА'!T299</f>
        <v>0</v>
      </c>
      <c r="J9" s="1591">
        <f>'7-11л. РАСКЛАДКА'!T355</f>
        <v>20</v>
      </c>
      <c r="K9" s="1591">
        <f>'7-11л. РАСКЛАДКА'!T408</f>
        <v>0</v>
      </c>
      <c r="L9" s="1591">
        <f>'7-11л. РАСКЛАДКА'!T462</f>
        <v>0</v>
      </c>
      <c r="M9" s="1592">
        <f>'7-11л. РАСКЛАДКА'!T515</f>
        <v>20</v>
      </c>
      <c r="N9" s="1586">
        <f t="shared" ref="N9:N45" si="0">D9+E9+F9+G9+H9+I9+J9+K9+L9+M9</f>
        <v>80</v>
      </c>
      <c r="O9" s="3459">
        <v>0</v>
      </c>
      <c r="P9" s="3527">
        <v>80</v>
      </c>
      <c r="Q9" s="2248">
        <v>80</v>
      </c>
      <c r="S9" s="3512"/>
      <c r="T9" s="121"/>
      <c r="U9" s="352"/>
      <c r="V9" s="475"/>
      <c r="W9" s="101"/>
      <c r="X9" s="101"/>
      <c r="Y9" s="101"/>
      <c r="Z9" s="581"/>
      <c r="AA9" s="121"/>
      <c r="AB9" s="101"/>
      <c r="AC9" s="582"/>
      <c r="AD9" s="101"/>
      <c r="AE9" s="1726"/>
      <c r="AF9" s="101"/>
      <c r="AH9" s="101"/>
      <c r="AI9" s="101"/>
    </row>
    <row r="10" spans="1:35">
      <c r="A10" s="434">
        <v>2</v>
      </c>
      <c r="B10" s="228" t="s">
        <v>39</v>
      </c>
      <c r="C10" s="1455">
        <v>15</v>
      </c>
      <c r="D10" s="1593">
        <f>'7-11л. РАСКЛАДКА'!T14</f>
        <v>20</v>
      </c>
      <c r="E10" s="605">
        <f>'7-11л. РАСКЛАДКА'!T72</f>
        <v>20</v>
      </c>
      <c r="F10" s="605">
        <f>'7-11л. РАСКЛАДКА'!T131</f>
        <v>0</v>
      </c>
      <c r="G10" s="605">
        <f>'7-11л. РАСКЛАДКА'!T187</f>
        <v>0</v>
      </c>
      <c r="H10" s="605">
        <f>'7-11л. РАСКЛАДКА'!T244</f>
        <v>20</v>
      </c>
      <c r="I10" s="605">
        <f>'7-11л. РАСКЛАДКА'!T300</f>
        <v>25</v>
      </c>
      <c r="J10" s="605">
        <f>'7-11л. РАСКЛАДКА'!T356</f>
        <v>14.6</v>
      </c>
      <c r="K10" s="605">
        <f>'7-11л. РАСКЛАДКА'!T409</f>
        <v>20</v>
      </c>
      <c r="L10" s="605">
        <f>'7-11л. РАСКЛАДКА'!T463</f>
        <v>20</v>
      </c>
      <c r="M10" s="1594">
        <f>'7-11л. РАСКЛАДКА'!T516</f>
        <v>10.4</v>
      </c>
      <c r="N10" s="1587">
        <f t="shared" si="0"/>
        <v>150</v>
      </c>
      <c r="O10" s="3460">
        <v>0</v>
      </c>
      <c r="P10" s="3528">
        <v>150</v>
      </c>
      <c r="Q10" s="2249">
        <v>150</v>
      </c>
      <c r="S10" s="3512"/>
      <c r="T10" s="121"/>
      <c r="U10" s="352"/>
      <c r="V10" s="101"/>
      <c r="W10" s="101"/>
      <c r="X10" s="101"/>
      <c r="Y10" s="101"/>
      <c r="Z10" s="581"/>
      <c r="AA10" s="121"/>
      <c r="AB10" s="101"/>
      <c r="AC10" s="582"/>
      <c r="AD10" s="101"/>
      <c r="AE10" s="1726"/>
      <c r="AF10" s="101"/>
      <c r="AH10" s="101"/>
      <c r="AI10" s="101"/>
    </row>
    <row r="11" spans="1:35">
      <c r="A11" s="434">
        <v>3</v>
      </c>
      <c r="B11" s="228" t="s">
        <v>40</v>
      </c>
      <c r="C11" s="1455">
        <v>1.5</v>
      </c>
      <c r="D11" s="1593">
        <f>'7-11л. РАСКЛАДКА'!T15</f>
        <v>6.65</v>
      </c>
      <c r="E11" s="605">
        <f>'7-11л. РАСКЛАДКА'!T73</f>
        <v>3.8</v>
      </c>
      <c r="F11" s="605">
        <f>'7-11л. РАСКЛАДКА'!T132</f>
        <v>0</v>
      </c>
      <c r="G11" s="605">
        <f>'7-11л. РАСКЛАДКА'!T188</f>
        <v>0</v>
      </c>
      <c r="H11" s="605">
        <f>'7-11л. РАСКЛАДКА'!T245</f>
        <v>0.87</v>
      </c>
      <c r="I11" s="605">
        <f>'7-11л. РАСКЛАДКА'!T301</f>
        <v>0</v>
      </c>
      <c r="J11" s="605">
        <f>'7-11л. РАСКЛАДКА'!T357</f>
        <v>2.1800000000000002</v>
      </c>
      <c r="K11" s="605">
        <f>'7-11л. РАСКЛАДКА'!T410</f>
        <v>0</v>
      </c>
      <c r="L11" s="605">
        <f>'7-11л. РАСКЛАДКА'!T464</f>
        <v>0</v>
      </c>
      <c r="M11" s="1594">
        <f>'7-11л. РАСКЛАДКА'!T517</f>
        <v>1.5</v>
      </c>
      <c r="N11" s="1587">
        <f t="shared" si="0"/>
        <v>14.999999999999998</v>
      </c>
      <c r="O11" s="3460">
        <v>0</v>
      </c>
      <c r="P11" s="3528">
        <v>15</v>
      </c>
      <c r="Q11" s="2249">
        <v>15</v>
      </c>
      <c r="S11" s="3512"/>
      <c r="T11" s="121"/>
      <c r="U11" s="352"/>
      <c r="V11" s="101"/>
      <c r="W11" s="101"/>
      <c r="X11" s="101"/>
      <c r="Y11" s="101"/>
      <c r="Z11" s="581"/>
      <c r="AA11" s="121"/>
      <c r="AB11" s="101"/>
      <c r="AC11" s="582"/>
      <c r="AD11" s="101"/>
      <c r="AE11" s="1727"/>
      <c r="AF11" s="101"/>
      <c r="AH11" s="101"/>
      <c r="AI11" s="101"/>
    </row>
    <row r="12" spans="1:35">
      <c r="A12" s="434">
        <v>4</v>
      </c>
      <c r="B12" s="228" t="s">
        <v>41</v>
      </c>
      <c r="C12" s="1455">
        <v>4.5</v>
      </c>
      <c r="D12" s="1593">
        <f>'7-11л. РАСКЛАДКА'!T16</f>
        <v>2.85</v>
      </c>
      <c r="E12" s="605">
        <f>'7-11л. РАСКЛАДКА'!T74</f>
        <v>0</v>
      </c>
      <c r="F12" s="605">
        <f>'7-11л. РАСКЛАДКА'!T133</f>
        <v>21.14</v>
      </c>
      <c r="G12" s="605">
        <f>'7-11л. РАСКЛАДКА'!T189</f>
        <v>12.01</v>
      </c>
      <c r="H12" s="605">
        <f>'7-11л. РАСКЛАДКА'!T246</f>
        <v>0</v>
      </c>
      <c r="I12" s="605">
        <f>'7-11л. РАСКЛАДКА'!T302</f>
        <v>0</v>
      </c>
      <c r="J12" s="605">
        <f>'7-11л. РАСКЛАДКА'!T358</f>
        <v>0</v>
      </c>
      <c r="K12" s="605">
        <f>'7-11л. РАСКЛАДКА'!T411</f>
        <v>9</v>
      </c>
      <c r="L12" s="605">
        <f>'7-11л. РАСКЛАДКА'!T465</f>
        <v>0</v>
      </c>
      <c r="M12" s="1594">
        <f>'7-11л. РАСКЛАДКА'!T518</f>
        <v>0</v>
      </c>
      <c r="N12" s="1587">
        <f t="shared" si="0"/>
        <v>45</v>
      </c>
      <c r="O12" s="3460">
        <v>0</v>
      </c>
      <c r="P12" s="3528">
        <v>45</v>
      </c>
      <c r="Q12" s="2249">
        <v>45</v>
      </c>
      <c r="S12" s="3512"/>
      <c r="T12" s="121"/>
      <c r="U12" s="352"/>
      <c r="V12" s="101"/>
      <c r="W12" s="101"/>
      <c r="X12" s="101"/>
      <c r="Y12" s="101"/>
      <c r="Z12" s="581"/>
      <c r="AA12" s="121"/>
      <c r="AB12" s="101"/>
      <c r="AC12" s="582"/>
      <c r="AD12" s="101"/>
      <c r="AE12" s="1726"/>
      <c r="AF12" s="101"/>
      <c r="AH12" s="101"/>
      <c r="AI12" s="101"/>
    </row>
    <row r="13" spans="1:35">
      <c r="A13" s="434">
        <v>5</v>
      </c>
      <c r="B13" s="228" t="s">
        <v>42</v>
      </c>
      <c r="C13" s="1455">
        <v>1.5</v>
      </c>
      <c r="D13" s="1593">
        <f>'7-11л. РАСКЛАДКА'!T17</f>
        <v>0</v>
      </c>
      <c r="E13" s="605">
        <f>'7-11л. РАСКЛАДКА'!T75</f>
        <v>0</v>
      </c>
      <c r="F13" s="605">
        <f>'7-11л. РАСКЛАДКА'!T134</f>
        <v>0</v>
      </c>
      <c r="G13" s="605">
        <f>'7-11л. РАСКЛАДКА'!T190</f>
        <v>0</v>
      </c>
      <c r="H13" s="605">
        <f>'7-11л. РАСКЛАДКА'!T247</f>
        <v>0</v>
      </c>
      <c r="I13" s="605">
        <f>'7-11л. РАСКЛАДКА'!T303</f>
        <v>0</v>
      </c>
      <c r="J13" s="605">
        <f>'7-11л. РАСКЛАДКА'!T359</f>
        <v>0</v>
      </c>
      <c r="K13" s="605">
        <f>'7-11л. РАСКЛАДКА'!T412</f>
        <v>0</v>
      </c>
      <c r="L13" s="605">
        <f>'7-11л. РАСКЛАДКА'!T466</f>
        <v>0</v>
      </c>
      <c r="M13" s="1594">
        <f>'7-11л. РАСКЛАДКА'!T519</f>
        <v>15</v>
      </c>
      <c r="N13" s="1587">
        <f t="shared" si="0"/>
        <v>15</v>
      </c>
      <c r="O13" s="3460">
        <v>0</v>
      </c>
      <c r="P13" s="3528">
        <v>15</v>
      </c>
      <c r="Q13" s="2249">
        <v>15</v>
      </c>
      <c r="S13" s="3512"/>
      <c r="T13" s="121"/>
      <c r="U13" s="352"/>
      <c r="V13" s="101"/>
      <c r="W13" s="101"/>
      <c r="X13" s="101"/>
      <c r="Y13" s="101"/>
      <c r="Z13" s="581"/>
      <c r="AA13" s="121"/>
      <c r="AB13" s="101"/>
      <c r="AC13" s="582"/>
      <c r="AD13" s="101"/>
      <c r="AE13" s="1577"/>
      <c r="AF13" s="101"/>
      <c r="AH13" s="101"/>
      <c r="AI13" s="101"/>
    </row>
    <row r="14" spans="1:35">
      <c r="A14" s="1394">
        <v>6</v>
      </c>
      <c r="B14" s="1557" t="s">
        <v>43</v>
      </c>
      <c r="C14" s="1490">
        <v>18.7</v>
      </c>
      <c r="D14" s="1595">
        <f>'7-11л. РАСКЛАДКА'!T18</f>
        <v>0</v>
      </c>
      <c r="E14" s="1402">
        <f>'7-11л. РАСКЛАДКА'!T76</f>
        <v>75.400000000000006</v>
      </c>
      <c r="F14" s="1402">
        <f>'7-11л. РАСКЛАДКА'!T135</f>
        <v>0</v>
      </c>
      <c r="G14" s="1402">
        <f>'7-11л. РАСКЛАДКА'!T191</f>
        <v>0</v>
      </c>
      <c r="H14" s="1402">
        <f>'7-11л. РАСКЛАДКА'!T248</f>
        <v>0</v>
      </c>
      <c r="I14" s="1402">
        <f>'7-11л. РАСКЛАДКА'!T304</f>
        <v>0</v>
      </c>
      <c r="J14" s="1402">
        <f>'7-11л. РАСКЛАДКА'!T360</f>
        <v>0</v>
      </c>
      <c r="K14" s="1402">
        <f>'7-11л. РАСКЛАДКА'!T413</f>
        <v>0</v>
      </c>
      <c r="L14" s="1402">
        <f>'7-11л. РАСКЛАДКА'!T467</f>
        <v>111.6</v>
      </c>
      <c r="M14" s="1596">
        <f>'7-11л. РАСКЛАДКА'!T520</f>
        <v>0</v>
      </c>
      <c r="N14" s="1405">
        <f t="shared" si="0"/>
        <v>187</v>
      </c>
      <c r="O14" s="3460">
        <v>0</v>
      </c>
      <c r="P14" s="2940">
        <v>187</v>
      </c>
      <c r="Q14" s="2250">
        <v>187</v>
      </c>
      <c r="S14" s="3512"/>
      <c r="T14" s="121"/>
      <c r="U14" s="352"/>
      <c r="V14" s="101"/>
      <c r="W14" s="101"/>
      <c r="X14" s="101"/>
      <c r="Y14" s="101"/>
      <c r="Z14" s="581"/>
      <c r="AA14" s="121"/>
      <c r="AB14" s="101"/>
      <c r="AC14" s="582"/>
      <c r="AD14" s="101"/>
      <c r="AE14" s="1727"/>
      <c r="AF14" s="101"/>
      <c r="AH14" s="101"/>
      <c r="AI14" s="101"/>
    </row>
    <row r="15" spans="1:35" ht="12" customHeight="1">
      <c r="A15" s="1394">
        <v>7</v>
      </c>
      <c r="B15" s="1177" t="s">
        <v>413</v>
      </c>
      <c r="C15" s="1564">
        <v>25.2</v>
      </c>
      <c r="D15" s="1598">
        <f>'7-11л. РАСКЛАДКА'!T19</f>
        <v>49.381</v>
      </c>
      <c r="E15" s="1566">
        <f>'7-11л. РАСКЛАДКА'!T77</f>
        <v>0</v>
      </c>
      <c r="F15" s="1567">
        <f>'7-11л. РАСКЛАДКА'!T136</f>
        <v>14.920999999999999</v>
      </c>
      <c r="G15" s="1566">
        <f>'7-11л. РАСКЛАДКА'!T192</f>
        <v>45.863999999999997</v>
      </c>
      <c r="H15" s="1567">
        <f>'7-11л. РАСКЛАДКА'!T249</f>
        <v>34.020000000000003</v>
      </c>
      <c r="I15" s="1566">
        <f>'7-11л. РАСКЛАДКА'!T305</f>
        <v>0</v>
      </c>
      <c r="J15" s="1567">
        <f>'7-11л. РАСКЛАДКА'!T361</f>
        <v>0</v>
      </c>
      <c r="K15" s="1566">
        <f>'7-11л. РАСКЛАДКА'!T414</f>
        <v>74.7</v>
      </c>
      <c r="L15" s="1567">
        <f>'7-11л. РАСКЛАДКА'!T468</f>
        <v>42</v>
      </c>
      <c r="M15" s="1599">
        <f>'7-11л. РАСКЛАДКА'!T521</f>
        <v>0</v>
      </c>
      <c r="N15" s="1535">
        <f t="shared" si="0"/>
        <v>260.88600000000002</v>
      </c>
      <c r="O15" s="3529">
        <v>3.526190476</v>
      </c>
      <c r="P15" s="3530">
        <f>P17-P16</f>
        <v>252</v>
      </c>
      <c r="Q15" s="1536">
        <f>Q17-Q16</f>
        <v>252</v>
      </c>
      <c r="S15" s="3512"/>
      <c r="T15" s="460"/>
      <c r="U15" s="352"/>
      <c r="V15" s="1731"/>
      <c r="W15" s="101"/>
      <c r="X15" s="101"/>
      <c r="Y15" s="101"/>
      <c r="Z15" s="581"/>
      <c r="AA15" s="121"/>
      <c r="AB15" s="101"/>
      <c r="AC15" s="582"/>
      <c r="AD15" s="101"/>
      <c r="AE15" s="1577"/>
      <c r="AF15" s="101"/>
      <c r="AH15" s="101"/>
      <c r="AI15" s="101"/>
    </row>
    <row r="16" spans="1:35" ht="11.25" customHeight="1">
      <c r="A16" s="1505"/>
      <c r="B16" s="1138" t="s">
        <v>417</v>
      </c>
      <c r="C16" s="1568">
        <v>2.8</v>
      </c>
      <c r="D16" s="1600">
        <f>'7-11л. РАСКЛАДКА'!T20</f>
        <v>0</v>
      </c>
      <c r="E16" s="1570">
        <f>'7-11л. РАСКЛАДКА'!T78</f>
        <v>0</v>
      </c>
      <c r="F16" s="1571">
        <f>'7-11л. РАСКЛАДКА'!T137</f>
        <v>0</v>
      </c>
      <c r="G16" s="1570">
        <f>'7-11л. РАСКЛАДКА'!T193</f>
        <v>0</v>
      </c>
      <c r="H16" s="1571">
        <f>'7-11л. РАСКЛАДКА'!T250</f>
        <v>0</v>
      </c>
      <c r="I16" s="1570">
        <f>'7-11л. РАСКЛАДКА'!T306</f>
        <v>0</v>
      </c>
      <c r="J16" s="1571">
        <f>'7-11л. РАСКЛАДКА'!T362</f>
        <v>0</v>
      </c>
      <c r="K16" s="1570">
        <f>'7-11л. РАСКЛАДКА'!T415</f>
        <v>0</v>
      </c>
      <c r="L16" s="1571">
        <f>'7-11л. РАСКЛАДКА'!T469</f>
        <v>0</v>
      </c>
      <c r="M16" s="1601">
        <f>'7-11л. РАСКЛАДКА'!T522</f>
        <v>2</v>
      </c>
      <c r="N16" s="1541">
        <f t="shared" si="0"/>
        <v>2</v>
      </c>
      <c r="O16" s="3535">
        <v>-92.857142856999999</v>
      </c>
      <c r="P16" s="3531">
        <f>(P17/100)*10</f>
        <v>28</v>
      </c>
      <c r="Q16" s="1542">
        <f>(Q17/100)*10</f>
        <v>28</v>
      </c>
      <c r="S16" s="3512"/>
      <c r="T16" s="467"/>
      <c r="U16" s="352"/>
      <c r="V16" s="1731"/>
      <c r="W16" s="101"/>
      <c r="X16" s="101"/>
      <c r="Y16" s="101"/>
      <c r="Z16" s="581"/>
      <c r="AA16" s="121"/>
      <c r="AB16" s="101"/>
      <c r="AC16" s="582"/>
      <c r="AD16" s="101"/>
      <c r="AE16" s="1577"/>
      <c r="AF16" s="101"/>
      <c r="AH16" s="101"/>
      <c r="AI16" s="101"/>
    </row>
    <row r="17" spans="1:35" ht="12" customHeight="1">
      <c r="A17" s="1395"/>
      <c r="B17" s="1558" t="s">
        <v>431</v>
      </c>
      <c r="C17" s="1559">
        <v>28</v>
      </c>
      <c r="D17" s="1519">
        <f>D15+D16</f>
        <v>49.381</v>
      </c>
      <c r="E17" s="1414">
        <f t="shared" ref="E17:M17" si="1">E15+E16</f>
        <v>0</v>
      </c>
      <c r="F17" s="1407">
        <f t="shared" si="1"/>
        <v>14.920999999999999</v>
      </c>
      <c r="G17" s="1414">
        <f t="shared" si="1"/>
        <v>45.863999999999997</v>
      </c>
      <c r="H17" s="1407">
        <f>H15+H16</f>
        <v>34.020000000000003</v>
      </c>
      <c r="I17" s="1414">
        <f t="shared" si="1"/>
        <v>0</v>
      </c>
      <c r="J17" s="1544">
        <f t="shared" si="1"/>
        <v>0</v>
      </c>
      <c r="K17" s="1414">
        <f t="shared" si="1"/>
        <v>74.7</v>
      </c>
      <c r="L17" s="1407">
        <f>L15+L16</f>
        <v>42</v>
      </c>
      <c r="M17" s="1524">
        <f t="shared" si="1"/>
        <v>2</v>
      </c>
      <c r="N17" s="1588">
        <f>D17+E17+F17+G17+H17+I17+J17+K17+L17+M17</f>
        <v>262.88600000000002</v>
      </c>
      <c r="O17" s="3466">
        <v>-6.1121428570000003</v>
      </c>
      <c r="P17" s="3532">
        <v>280</v>
      </c>
      <c r="Q17" s="1445">
        <v>280</v>
      </c>
      <c r="S17" s="3512"/>
      <c r="T17" s="3513"/>
      <c r="U17" s="352"/>
      <c r="V17" s="101"/>
      <c r="W17" s="101"/>
      <c r="X17" s="101"/>
      <c r="Y17" s="101"/>
      <c r="Z17" s="581"/>
      <c r="AA17" s="121"/>
      <c r="AB17" s="101"/>
      <c r="AC17" s="582"/>
      <c r="AD17" s="101"/>
      <c r="AE17" s="1577"/>
      <c r="AF17" s="101"/>
      <c r="AH17" s="101"/>
      <c r="AI17" s="101"/>
    </row>
    <row r="18" spans="1:35">
      <c r="A18" s="1395">
        <v>8</v>
      </c>
      <c r="B18" s="1562" t="s">
        <v>180</v>
      </c>
      <c r="C18" s="1455">
        <v>18.5</v>
      </c>
      <c r="D18" s="1593">
        <f>'7-11л. РАСКЛАДКА'!T21</f>
        <v>0</v>
      </c>
      <c r="E18" s="605">
        <f>'7-11л. РАСКЛАДКА'!T79</f>
        <v>0</v>
      </c>
      <c r="F18" s="605">
        <f>'7-11л. РАСКЛАДКА'!T138</f>
        <v>10.5</v>
      </c>
      <c r="G18" s="605">
        <f>'7-11л. РАСКЛАДКА'!T194</f>
        <v>7</v>
      </c>
      <c r="H18" s="605">
        <f>'7-11л. РАСКЛАДКА'!T251</f>
        <v>57</v>
      </c>
      <c r="I18" s="605">
        <f>'7-11л. РАСКЛАДКА'!T307</f>
        <v>110.5</v>
      </c>
      <c r="J18" s="605">
        <f>'7-11л. РАСКЛАДКА'!T363</f>
        <v>0</v>
      </c>
      <c r="K18" s="605">
        <f>'7-11л. РАСКЛАДКА'!T416</f>
        <v>0</v>
      </c>
      <c r="L18" s="605">
        <f>'7-11л. РАСКЛАДКА'!T470</f>
        <v>0</v>
      </c>
      <c r="M18" s="1594">
        <f>'7-11л. РАСКЛАДКА'!T523</f>
        <v>0</v>
      </c>
      <c r="N18" s="1406">
        <f t="shared" si="0"/>
        <v>185</v>
      </c>
      <c r="O18" s="3466">
        <v>0</v>
      </c>
      <c r="P18" s="3063">
        <v>185</v>
      </c>
      <c r="Q18" s="2251">
        <v>185</v>
      </c>
      <c r="S18" s="3512"/>
      <c r="T18" s="121"/>
      <c r="U18" s="352"/>
      <c r="V18" s="101"/>
      <c r="W18" s="101"/>
      <c r="X18" s="101"/>
      <c r="Y18" s="101"/>
      <c r="Z18" s="581"/>
      <c r="AA18" s="121"/>
      <c r="AB18" s="101"/>
      <c r="AC18" s="582"/>
      <c r="AD18" s="101"/>
      <c r="AE18" s="1577"/>
      <c r="AF18" s="101"/>
      <c r="AH18" s="101"/>
      <c r="AI18" s="101"/>
    </row>
    <row r="19" spans="1:35">
      <c r="A19" s="434">
        <v>9</v>
      </c>
      <c r="B19" s="228" t="s">
        <v>92</v>
      </c>
      <c r="C19" s="1455">
        <v>1.5</v>
      </c>
      <c r="D19" s="1593">
        <f>'7-11л. РАСКЛАДКА'!T22</f>
        <v>0</v>
      </c>
      <c r="E19" s="605">
        <f>'7-11л. РАСКЛАДКА'!T80</f>
        <v>0</v>
      </c>
      <c r="F19" s="605">
        <f>'7-11л. РАСКЛАДКА'!T139</f>
        <v>0</v>
      </c>
      <c r="G19" s="605">
        <f>'7-11л. РАСКЛАДКА'!T195</f>
        <v>0</v>
      </c>
      <c r="H19" s="605">
        <f>'7-11л. РАСКЛАДКА'!T252</f>
        <v>0</v>
      </c>
      <c r="I19" s="605">
        <f>'7-11л. РАСКЛАДКА'!T308</f>
        <v>0</v>
      </c>
      <c r="J19" s="605">
        <f>'7-11л. РАСКЛАДКА'!T364</f>
        <v>15</v>
      </c>
      <c r="K19" s="605">
        <f>'7-11л. РАСКЛАДКА'!T417</f>
        <v>0</v>
      </c>
      <c r="L19" s="605">
        <f>'7-11л. РАСКЛАДКА'!T471</f>
        <v>0</v>
      </c>
      <c r="M19" s="1594">
        <f>'7-11л. РАСКЛАДКА'!T524</f>
        <v>0</v>
      </c>
      <c r="N19" s="1587">
        <f t="shared" si="0"/>
        <v>15</v>
      </c>
      <c r="O19" s="3466">
        <v>0</v>
      </c>
      <c r="P19" s="3528">
        <v>15</v>
      </c>
      <c r="Q19" s="2249">
        <v>15</v>
      </c>
      <c r="S19" s="3512"/>
      <c r="T19" s="121"/>
      <c r="U19" s="352"/>
      <c r="V19" s="101"/>
      <c r="W19" s="101"/>
      <c r="X19" s="101"/>
      <c r="Y19" s="101"/>
      <c r="Z19" s="581"/>
      <c r="AA19" s="121"/>
      <c r="AB19" s="101"/>
      <c r="AC19" s="582"/>
      <c r="AD19" s="101"/>
      <c r="AE19" s="1577"/>
      <c r="AF19" s="101"/>
      <c r="AH19" s="101"/>
      <c r="AI19" s="101"/>
    </row>
    <row r="20" spans="1:35">
      <c r="A20" s="434">
        <v>10</v>
      </c>
      <c r="B20" s="1131" t="s">
        <v>353</v>
      </c>
      <c r="C20" s="1455">
        <v>20</v>
      </c>
      <c r="D20" s="1593">
        <f>'7-11л. РАСКЛАДКА'!T23</f>
        <v>200</v>
      </c>
      <c r="E20" s="605">
        <f>'7-11л. РАСКЛАДКА'!T81</f>
        <v>0</v>
      </c>
      <c r="F20" s="605">
        <f>'7-11л. РАСКЛАДКА'!T140</f>
        <v>0</v>
      </c>
      <c r="G20" s="605">
        <f>'7-11л. РАСКЛАДКА'!T196</f>
        <v>0</v>
      </c>
      <c r="H20" s="605">
        <f>'7-11л. РАСКЛАДКА'!T253</f>
        <v>0</v>
      </c>
      <c r="I20" s="605">
        <f>'7-11л. РАСКЛАДКА'!T309</f>
        <v>0</v>
      </c>
      <c r="J20" s="605">
        <f>'7-11л. РАСКЛАДКА'!T365</f>
        <v>0</v>
      </c>
      <c r="K20" s="605">
        <f>'7-11л. РАСКЛАДКА'!T418</f>
        <v>0</v>
      </c>
      <c r="L20" s="605">
        <f>'7-11л. РАСКЛАДКА'!T472</f>
        <v>0</v>
      </c>
      <c r="M20" s="1594">
        <f>'7-11л. РАСКЛАДКА'!T525</f>
        <v>0</v>
      </c>
      <c r="N20" s="1587">
        <f t="shared" si="0"/>
        <v>200</v>
      </c>
      <c r="O20" s="3466">
        <v>0</v>
      </c>
      <c r="P20" s="3528">
        <v>200</v>
      </c>
      <c r="Q20" s="2249">
        <v>200</v>
      </c>
      <c r="S20" s="3512"/>
      <c r="T20" s="3513"/>
      <c r="U20" s="352"/>
      <c r="V20" s="101"/>
      <c r="W20" s="101"/>
      <c r="X20" s="101"/>
      <c r="Y20" s="101"/>
      <c r="Z20" s="581"/>
      <c r="AA20" s="121"/>
      <c r="AB20" s="101"/>
      <c r="AC20" s="582"/>
      <c r="AD20" s="101"/>
      <c r="AE20" s="1577"/>
      <c r="AF20" s="101"/>
      <c r="AH20" s="101"/>
      <c r="AI20" s="101"/>
    </row>
    <row r="21" spans="1:35">
      <c r="A21" s="434">
        <v>11</v>
      </c>
      <c r="B21" s="228" t="s">
        <v>98</v>
      </c>
      <c r="C21" s="1455">
        <v>7</v>
      </c>
      <c r="D21" s="1593">
        <f>'7-11л. РАСКЛАДКА'!T24</f>
        <v>27.2</v>
      </c>
      <c r="E21" s="605">
        <f>'7-11л. РАСКЛАДКА'!T82</f>
        <v>0</v>
      </c>
      <c r="F21" s="605">
        <f>'7-11л. РАСКЛАДКА'!T141</f>
        <v>0</v>
      </c>
      <c r="G21" s="605">
        <f>'7-11л. РАСКЛАДКА'!T197</f>
        <v>0</v>
      </c>
      <c r="H21" s="605">
        <f>'7-11л. РАСКЛАДКА'!T254</f>
        <v>0</v>
      </c>
      <c r="I21" s="605">
        <f>'7-11л. РАСКЛАДКА'!T310</f>
        <v>0</v>
      </c>
      <c r="J21" s="605">
        <f>'7-11л. РАСКЛАДКА'!T366</f>
        <v>0</v>
      </c>
      <c r="K21" s="605">
        <f>'7-11л. РАСКЛАДКА'!T419</f>
        <v>0</v>
      </c>
      <c r="L21" s="605">
        <f>'7-11л. РАСКЛАДКА'!T473</f>
        <v>0</v>
      </c>
      <c r="M21" s="1594">
        <f>'7-11л. РАСКЛАДКА'!T526</f>
        <v>42.8</v>
      </c>
      <c r="N21" s="1587">
        <f t="shared" si="0"/>
        <v>70</v>
      </c>
      <c r="O21" s="3466">
        <v>0</v>
      </c>
      <c r="P21" s="3528">
        <v>70</v>
      </c>
      <c r="Q21" s="2249">
        <v>70</v>
      </c>
      <c r="S21" s="3512"/>
      <c r="T21" s="121"/>
      <c r="U21" s="352"/>
      <c r="V21" s="101"/>
      <c r="W21" s="101"/>
      <c r="X21" s="101"/>
      <c r="Y21" s="101"/>
      <c r="Z21" s="581"/>
      <c r="AA21" s="121"/>
      <c r="AB21" s="101"/>
      <c r="AC21" s="582"/>
      <c r="AD21" s="101"/>
      <c r="AE21" s="1730"/>
      <c r="AF21" s="101"/>
      <c r="AH21" s="101"/>
      <c r="AI21" s="101"/>
    </row>
    <row r="22" spans="1:35" ht="12" customHeight="1">
      <c r="A22" s="434">
        <v>12</v>
      </c>
      <c r="B22" s="228" t="s">
        <v>99</v>
      </c>
      <c r="C22" s="1455">
        <v>3.5</v>
      </c>
      <c r="D22" s="1593">
        <f>'7-11л. РАСКЛАДКА'!T25</f>
        <v>0</v>
      </c>
      <c r="E22" s="605">
        <f>'7-11л. РАСКЛАДКА'!T83</f>
        <v>0</v>
      </c>
      <c r="F22" s="605">
        <f>'7-11л. РАСКЛАДКА'!T142</f>
        <v>0</v>
      </c>
      <c r="G22" s="605">
        <f>'7-11л. РАСКЛАДКА'!T198</f>
        <v>0</v>
      </c>
      <c r="H22" s="605">
        <f>'7-11л. РАСКЛАДКА'!T255</f>
        <v>0</v>
      </c>
      <c r="I22" s="605">
        <f>'7-11л. РАСКЛАДКА'!T311</f>
        <v>0</v>
      </c>
      <c r="J22" s="605">
        <f>'7-11л. РАСКЛАДКА'!T367</f>
        <v>35</v>
      </c>
      <c r="K22" s="605">
        <f>'7-11л. РАСКЛАДКА'!T420</f>
        <v>0</v>
      </c>
      <c r="L22" s="605">
        <f>'7-11л. РАСКЛАДКА'!T474</f>
        <v>0</v>
      </c>
      <c r="M22" s="1594">
        <f>'7-11л. РАСКЛАДКА'!T527</f>
        <v>0</v>
      </c>
      <c r="N22" s="1587">
        <f t="shared" si="0"/>
        <v>35</v>
      </c>
      <c r="O22" s="3466">
        <v>0</v>
      </c>
      <c r="P22" s="3528">
        <v>35</v>
      </c>
      <c r="Q22" s="2249">
        <v>35</v>
      </c>
      <c r="S22" s="3512"/>
      <c r="T22" s="121"/>
      <c r="U22" s="352"/>
      <c r="V22" s="101"/>
      <c r="W22" s="101"/>
      <c r="X22" s="101"/>
      <c r="Y22" s="101"/>
      <c r="Z22" s="581"/>
      <c r="AA22" s="121"/>
      <c r="AB22" s="101"/>
      <c r="AC22" s="582"/>
      <c r="AD22" s="101"/>
      <c r="AE22" s="1730"/>
      <c r="AF22" s="101"/>
      <c r="AH22" s="101"/>
      <c r="AI22" s="101"/>
    </row>
    <row r="23" spans="1:35" ht="11.25" customHeight="1">
      <c r="A23" s="434">
        <v>13</v>
      </c>
      <c r="B23" s="228" t="s">
        <v>44</v>
      </c>
      <c r="C23" s="1455">
        <v>5.8</v>
      </c>
      <c r="D23" s="1593">
        <f>'7-11л. РАСКЛАДКА'!T26</f>
        <v>0</v>
      </c>
      <c r="E23" s="605">
        <f>'7-11л. РАСКЛАДКА'!T84</f>
        <v>0</v>
      </c>
      <c r="F23" s="605">
        <f>'7-11л. РАСКЛАДКА'!T143</f>
        <v>0</v>
      </c>
      <c r="G23" s="605">
        <f>'7-11л. РАСКЛАДКА'!T199</f>
        <v>0</v>
      </c>
      <c r="H23" s="605">
        <f>'7-11л. РАСКЛАДКА'!T256</f>
        <v>58</v>
      </c>
      <c r="I23" s="605">
        <f>'7-11л. РАСКЛАДКА'!T312</f>
        <v>0</v>
      </c>
      <c r="J23" s="605">
        <f>'7-11л. РАСКЛАДКА'!T368</f>
        <v>0</v>
      </c>
      <c r="K23" s="605">
        <f>'7-11л. РАСКЛАДКА'!T421</f>
        <v>0</v>
      </c>
      <c r="L23" s="605">
        <f>'7-11л. РАСКЛАДКА'!T475</f>
        <v>0</v>
      </c>
      <c r="M23" s="1594">
        <f>'7-11л. РАСКЛАДКА'!T528</f>
        <v>0</v>
      </c>
      <c r="N23" s="1587">
        <f t="shared" si="0"/>
        <v>58</v>
      </c>
      <c r="O23" s="3466">
        <v>0</v>
      </c>
      <c r="P23" s="3528">
        <v>58</v>
      </c>
      <c r="Q23" s="2249">
        <v>58</v>
      </c>
      <c r="S23" s="3512"/>
      <c r="T23" s="121"/>
      <c r="U23" s="352"/>
      <c r="V23" s="101"/>
      <c r="W23" s="101"/>
      <c r="X23" s="101"/>
      <c r="Y23" s="101"/>
      <c r="Z23" s="581"/>
      <c r="AA23" s="121"/>
      <c r="AB23" s="101"/>
      <c r="AC23" s="582"/>
      <c r="AD23" s="101"/>
      <c r="AE23" s="1730"/>
      <c r="AF23" s="101"/>
      <c r="AH23" s="101"/>
      <c r="AI23" s="101"/>
    </row>
    <row r="24" spans="1:35" ht="12" customHeight="1">
      <c r="A24" s="434">
        <v>14</v>
      </c>
      <c r="B24" s="228" t="s">
        <v>100</v>
      </c>
      <c r="C24" s="1455">
        <v>3</v>
      </c>
      <c r="D24" s="1593">
        <f>'7-11л. РАСКЛАДКА'!T27</f>
        <v>0</v>
      </c>
      <c r="E24" s="605">
        <f>'7-11л. РАСКЛАДКА'!T85</f>
        <v>0</v>
      </c>
      <c r="F24" s="605">
        <f>'7-11л. РАСКЛАДКА'!T144</f>
        <v>0</v>
      </c>
      <c r="G24" s="605">
        <f>'7-11л. РАСКЛАДКА'!T200</f>
        <v>30</v>
      </c>
      <c r="H24" s="605">
        <f>'7-11л. РАСКЛАДКА'!T257</f>
        <v>0</v>
      </c>
      <c r="I24" s="605">
        <f>'7-11л. РАСКЛАДКА'!T313</f>
        <v>0</v>
      </c>
      <c r="J24" s="605">
        <f>'7-11л. РАСКЛАДКА'!T369</f>
        <v>0</v>
      </c>
      <c r="K24" s="605">
        <f>'7-11л. РАСКЛАДКА'!T422</f>
        <v>0</v>
      </c>
      <c r="L24" s="605">
        <f>'7-11л. РАСКЛАДКА'!T476</f>
        <v>0</v>
      </c>
      <c r="M24" s="1594">
        <f>'7-11л. РАСКЛАДКА'!T529</f>
        <v>0</v>
      </c>
      <c r="N24" s="1587">
        <f t="shared" si="0"/>
        <v>30</v>
      </c>
      <c r="O24" s="3466">
        <v>0</v>
      </c>
      <c r="P24" s="3528">
        <v>30</v>
      </c>
      <c r="Q24" s="2249">
        <v>30</v>
      </c>
      <c r="S24" s="3512"/>
      <c r="T24" s="121"/>
      <c r="U24" s="352"/>
      <c r="V24" s="101"/>
      <c r="W24" s="101"/>
      <c r="X24" s="101"/>
      <c r="Y24" s="101"/>
      <c r="Z24" s="581"/>
      <c r="AA24" s="121"/>
      <c r="AB24" s="101"/>
      <c r="AC24" s="582"/>
      <c r="AD24" s="101"/>
      <c r="AE24" s="1730"/>
      <c r="AF24" s="101"/>
      <c r="AH24" s="101"/>
      <c r="AI24" s="101"/>
    </row>
    <row r="25" spans="1:35" ht="12" customHeight="1">
      <c r="A25" s="434">
        <v>15</v>
      </c>
      <c r="B25" s="228" t="s">
        <v>181</v>
      </c>
      <c r="C25" s="1455">
        <v>30</v>
      </c>
      <c r="D25" s="1593">
        <f>'7-11л. РАСКЛАДКА'!T28</f>
        <v>15.1</v>
      </c>
      <c r="E25" s="605">
        <f>'7-11л. РАСКЛАДКА'!T86</f>
        <v>0</v>
      </c>
      <c r="F25" s="605">
        <f>'7-11л. РАСКЛАДКА'!T145</f>
        <v>28.200000000000003</v>
      </c>
      <c r="G25" s="605">
        <f>'7-11л. РАСКЛАДКА'!T201</f>
        <v>0</v>
      </c>
      <c r="H25" s="605">
        <f>'7-11л. РАСКЛАДКА'!T258</f>
        <v>0</v>
      </c>
      <c r="I25" s="605">
        <f>'7-11л. РАСКЛАДКА'!T314</f>
        <v>0</v>
      </c>
      <c r="J25" s="605">
        <f>'7-11л. РАСКЛАДКА'!T370</f>
        <v>57.699999999999996</v>
      </c>
      <c r="K25" s="605">
        <f>'7-11л. РАСКЛАДКА'!T423</f>
        <v>9</v>
      </c>
      <c r="L25" s="605">
        <f>'7-11л. РАСКЛАДКА'!T477</f>
        <v>0</v>
      </c>
      <c r="M25" s="1594">
        <f>'7-11л. РАСКЛАДКА'!T530</f>
        <v>190</v>
      </c>
      <c r="N25" s="1587">
        <f t="shared" si="0"/>
        <v>300</v>
      </c>
      <c r="O25" s="3466">
        <v>0</v>
      </c>
      <c r="P25" s="3528">
        <v>300</v>
      </c>
      <c r="Q25" s="2249">
        <v>300</v>
      </c>
      <c r="S25" s="3512"/>
      <c r="T25" s="121"/>
      <c r="U25" s="352"/>
      <c r="V25" s="101"/>
      <c r="W25" s="101"/>
      <c r="X25" s="101"/>
      <c r="Y25" s="101"/>
      <c r="Z25" s="581"/>
      <c r="AA25" s="121"/>
      <c r="AB25" s="101"/>
      <c r="AC25" s="582"/>
      <c r="AD25" s="101"/>
      <c r="AE25" s="1737"/>
      <c r="AF25" s="101"/>
      <c r="AH25" s="101"/>
      <c r="AI25" s="101"/>
    </row>
    <row r="26" spans="1:35" ht="12" customHeight="1">
      <c r="A26" s="434">
        <v>16</v>
      </c>
      <c r="B26" s="228" t="s">
        <v>182</v>
      </c>
      <c r="C26" s="1455">
        <v>15</v>
      </c>
      <c r="D26" s="1593">
        <f>'7-11л. РАСКЛАДКА'!T29</f>
        <v>0</v>
      </c>
      <c r="E26" s="605">
        <f>'7-11л. РАСКЛАДКА'!T87</f>
        <v>200</v>
      </c>
      <c r="F26" s="605">
        <f>'7-11л. РАСКЛАДКА'!T146</f>
        <v>0</v>
      </c>
      <c r="G26" s="605">
        <f>'7-11л. РАСКЛАДКА'!T202</f>
        <v>0</v>
      </c>
      <c r="H26" s="605">
        <f>'7-11л. РАСКЛАДКА'!T259</f>
        <v>0</v>
      </c>
      <c r="I26" s="605">
        <f>'7-11л. РАСКЛАДКА'!T315</f>
        <v>0</v>
      </c>
      <c r="J26" s="605">
        <f>'7-11л. РАСКЛАДКА'!T371</f>
        <v>0</v>
      </c>
      <c r="K26" s="605">
        <f>'7-11л. РАСКЛАДКА'!T424</f>
        <v>200</v>
      </c>
      <c r="L26" s="605">
        <f>'7-11л. РАСКЛАДКА'!T478</f>
        <v>200</v>
      </c>
      <c r="M26" s="1594">
        <f>'7-11л. РАСКЛАДКА'!T531</f>
        <v>0</v>
      </c>
      <c r="N26" s="1587">
        <f t="shared" si="0"/>
        <v>600</v>
      </c>
      <c r="O26" s="3534">
        <v>300</v>
      </c>
      <c r="P26" s="3528">
        <v>150</v>
      </c>
      <c r="Q26" s="2249">
        <v>150</v>
      </c>
      <c r="S26" s="3512"/>
      <c r="T26" s="121"/>
      <c r="U26" s="352"/>
      <c r="V26" s="101"/>
      <c r="W26" s="101"/>
      <c r="X26" s="101"/>
      <c r="Y26" s="101"/>
      <c r="Z26" s="581"/>
      <c r="AA26" s="121"/>
      <c r="AB26" s="101"/>
      <c r="AC26" s="582"/>
      <c r="AD26" s="101"/>
      <c r="AE26" s="1730"/>
      <c r="AF26" s="101"/>
      <c r="AH26" s="208"/>
      <c r="AI26" s="101"/>
    </row>
    <row r="27" spans="1:35" ht="13.5" customHeight="1">
      <c r="A27" s="434">
        <v>17</v>
      </c>
      <c r="B27" s="228" t="s">
        <v>183</v>
      </c>
      <c r="C27" s="1455">
        <v>5</v>
      </c>
      <c r="D27" s="1593">
        <f>'7-11л. РАСКЛАДКА'!T30</f>
        <v>0</v>
      </c>
      <c r="E27" s="605">
        <f>'7-11л. РАСКЛАДКА'!T88</f>
        <v>32</v>
      </c>
      <c r="F27" s="605">
        <f>'7-11л. РАСКЛАДКА'!T147</f>
        <v>0</v>
      </c>
      <c r="G27" s="605">
        <f>'7-11л. РАСКЛАДКА'!T203</f>
        <v>0</v>
      </c>
      <c r="H27" s="605">
        <f>'7-11л. РАСКЛАДКА'!T260</f>
        <v>0</v>
      </c>
      <c r="I27" s="605">
        <f>'7-11л. РАСКЛАДКА'!T316</f>
        <v>0</v>
      </c>
      <c r="J27" s="605">
        <f>'7-11л. РАСКЛАДКА'!T372</f>
        <v>0</v>
      </c>
      <c r="K27" s="605">
        <f>'7-11л. РАСКЛАДКА'!T425</f>
        <v>18</v>
      </c>
      <c r="L27" s="605">
        <f>'7-11л. РАСКЛАДКА'!T479</f>
        <v>0</v>
      </c>
      <c r="M27" s="1594">
        <f>'7-11л. РАСКЛАДКА'!T532</f>
        <v>0</v>
      </c>
      <c r="N27" s="1587">
        <f t="shared" si="0"/>
        <v>50</v>
      </c>
      <c r="O27" s="3461">
        <v>0</v>
      </c>
      <c r="P27" s="3528">
        <v>50</v>
      </c>
      <c r="Q27" s="2249">
        <v>50</v>
      </c>
      <c r="S27" s="3512"/>
      <c r="T27" s="121"/>
      <c r="U27" s="352"/>
      <c r="V27" s="101"/>
      <c r="W27" s="101"/>
      <c r="X27" s="101"/>
      <c r="Y27" s="101"/>
      <c r="Z27" s="581"/>
      <c r="AA27" s="121"/>
      <c r="AB27" s="101"/>
      <c r="AC27" s="582"/>
      <c r="AD27" s="101"/>
      <c r="AE27" s="1730"/>
      <c r="AF27" s="101"/>
      <c r="AH27" s="101"/>
      <c r="AI27" s="101"/>
    </row>
    <row r="28" spans="1:35" ht="11.25" customHeight="1">
      <c r="A28" s="434">
        <v>18</v>
      </c>
      <c r="B28" s="228" t="s">
        <v>45</v>
      </c>
      <c r="C28" s="1455">
        <v>1</v>
      </c>
      <c r="D28" s="1593">
        <f>'7-11л. РАСКЛАДКА'!T31</f>
        <v>0</v>
      </c>
      <c r="E28" s="605">
        <f>'7-11л. РАСКЛАДКА'!T89</f>
        <v>0</v>
      </c>
      <c r="F28" s="605">
        <f>'7-11л. РАСКЛАДКА'!T148</f>
        <v>0</v>
      </c>
      <c r="G28" s="605">
        <f>'7-11л. РАСКЛАДКА'!T204</f>
        <v>0</v>
      </c>
      <c r="H28" s="605">
        <f>'7-11л. РАСКЛАДКА'!T261</f>
        <v>0</v>
      </c>
      <c r="I28" s="605">
        <f>'7-11л. РАСКЛАДКА'!T317</f>
        <v>10</v>
      </c>
      <c r="J28" s="605">
        <f>'7-11л. РАСКЛАДКА'!T373</f>
        <v>0</v>
      </c>
      <c r="K28" s="605">
        <f>'7-11л. РАСКЛАДКА'!T426</f>
        <v>0</v>
      </c>
      <c r="L28" s="605">
        <f>'7-11л. РАСКЛАДКА'!T480</f>
        <v>0</v>
      </c>
      <c r="M28" s="1594">
        <f>'7-11л. РАСКЛАДКА'!T533</f>
        <v>0</v>
      </c>
      <c r="N28" s="1587">
        <f t="shared" si="0"/>
        <v>10</v>
      </c>
      <c r="O28" s="3461">
        <v>0</v>
      </c>
      <c r="P28" s="3528">
        <v>10</v>
      </c>
      <c r="Q28" s="2249">
        <v>10</v>
      </c>
      <c r="S28" s="3512"/>
      <c r="T28" s="121"/>
      <c r="U28" s="352"/>
      <c r="V28" s="101"/>
      <c r="W28" s="101"/>
      <c r="X28" s="101"/>
      <c r="Y28" s="101"/>
      <c r="Z28" s="581"/>
      <c r="AA28" s="121"/>
      <c r="AB28" s="101"/>
      <c r="AC28" s="582"/>
      <c r="AD28" s="101"/>
      <c r="AE28" s="1730"/>
      <c r="AF28" s="101"/>
      <c r="AH28" s="101"/>
      <c r="AI28" s="101"/>
    </row>
    <row r="29" spans="1:35" ht="13.5" customHeight="1">
      <c r="A29" s="434">
        <v>19</v>
      </c>
      <c r="B29" s="228" t="s">
        <v>184</v>
      </c>
      <c r="C29" s="1455">
        <v>1</v>
      </c>
      <c r="D29" s="1593">
        <f>'7-11л. РАСКЛАДКА'!T32</f>
        <v>5</v>
      </c>
      <c r="E29" s="605">
        <f>'7-11л. РАСКЛАДКА'!T90</f>
        <v>0</v>
      </c>
      <c r="F29" s="605">
        <f>'7-11л. РАСКЛАДКА'!T149</f>
        <v>0</v>
      </c>
      <c r="G29" s="605">
        <f>'7-11л. РАСКЛАДКА'!T205</f>
        <v>0</v>
      </c>
      <c r="H29" s="605">
        <f>'7-11л. РАСКЛАДКА'!T262</f>
        <v>0</v>
      </c>
      <c r="I29" s="605">
        <f>'7-11л. РАСКЛАДКА'!T318</f>
        <v>0</v>
      </c>
      <c r="J29" s="605">
        <f>'7-11л. РАСКЛАДКА'!T374</f>
        <v>0</v>
      </c>
      <c r="K29" s="605">
        <f>'7-11л. РАСКЛАДКА'!T427</f>
        <v>0</v>
      </c>
      <c r="L29" s="605">
        <f>'7-11л. РАСКЛАДКА'!T481</f>
        <v>0</v>
      </c>
      <c r="M29" s="1594">
        <f>'7-11л. РАСКЛАДКА'!T534</f>
        <v>5</v>
      </c>
      <c r="N29" s="1587">
        <f t="shared" si="0"/>
        <v>10</v>
      </c>
      <c r="O29" s="3461">
        <v>0</v>
      </c>
      <c r="P29" s="3528">
        <v>10</v>
      </c>
      <c r="Q29" s="2249">
        <v>10</v>
      </c>
      <c r="S29" s="3512"/>
      <c r="T29" s="121"/>
      <c r="U29" s="352"/>
      <c r="V29" s="101"/>
      <c r="W29" s="101"/>
      <c r="X29" s="101"/>
      <c r="Y29" s="101"/>
      <c r="Z29" s="581"/>
      <c r="AA29" s="121"/>
      <c r="AB29" s="101"/>
      <c r="AC29" s="582"/>
      <c r="AD29" s="101"/>
      <c r="AE29" s="1738"/>
      <c r="AF29" s="101"/>
      <c r="AH29" s="101"/>
      <c r="AI29" s="101"/>
    </row>
    <row r="30" spans="1:35" ht="13.5" customHeight="1">
      <c r="A30" s="434">
        <v>20</v>
      </c>
      <c r="B30" s="228" t="s">
        <v>46</v>
      </c>
      <c r="C30" s="1455">
        <v>3</v>
      </c>
      <c r="D30" s="1593">
        <f>'7-11л. РАСКЛАДКА'!T33</f>
        <v>2.09</v>
      </c>
      <c r="E30" s="605">
        <f>'7-11л. РАСКЛАДКА'!T91</f>
        <v>1.9</v>
      </c>
      <c r="F30" s="605">
        <f>'7-11л. РАСКЛАДКА'!T150</f>
        <v>4.57</v>
      </c>
      <c r="G30" s="605">
        <f>'7-11л. РАСКЛАДКА'!T206</f>
        <v>6.95</v>
      </c>
      <c r="H30" s="605">
        <f>'7-11л. РАСКЛАДКА'!T263</f>
        <v>0</v>
      </c>
      <c r="I30" s="605">
        <f>'7-11л. РАСКЛАДКА'!T319</f>
        <v>0</v>
      </c>
      <c r="J30" s="605">
        <f>'7-11л. РАСКЛАДКА'!T375</f>
        <v>1.5</v>
      </c>
      <c r="K30" s="605">
        <f>'7-11л. РАСКЛАДКА'!T428</f>
        <v>4.5</v>
      </c>
      <c r="L30" s="605">
        <f>'7-11л. РАСКЛАДКА'!T482</f>
        <v>7.3599999999999994</v>
      </c>
      <c r="M30" s="1594">
        <f>'7-11л. РАСКЛАДКА'!T535</f>
        <v>1.1299999999999999</v>
      </c>
      <c r="N30" s="1587">
        <f t="shared" si="0"/>
        <v>30</v>
      </c>
      <c r="O30" s="3461">
        <v>0</v>
      </c>
      <c r="P30" s="3528">
        <v>30</v>
      </c>
      <c r="Q30" s="2249">
        <v>30</v>
      </c>
      <c r="S30" s="3512"/>
      <c r="T30" s="121"/>
      <c r="U30" s="352"/>
      <c r="V30" s="101"/>
      <c r="W30" s="101"/>
      <c r="X30" s="101"/>
      <c r="Y30" s="101"/>
      <c r="Z30" s="581"/>
      <c r="AA30" s="121"/>
      <c r="AB30" s="101"/>
      <c r="AC30" s="582"/>
      <c r="AD30" s="101"/>
      <c r="AE30" s="1730"/>
      <c r="AF30" s="101"/>
      <c r="AH30" s="101"/>
      <c r="AI30" s="101"/>
    </row>
    <row r="31" spans="1:35" ht="13.5" customHeight="1">
      <c r="A31" s="434">
        <v>21</v>
      </c>
      <c r="B31" s="228" t="s">
        <v>47</v>
      </c>
      <c r="C31" s="1455">
        <v>1.5</v>
      </c>
      <c r="D31" s="1593">
        <f>'7-11л. РАСКЛАДКА'!T34</f>
        <v>4.75</v>
      </c>
      <c r="E31" s="605">
        <f>'7-11л. РАСКЛАДКА'!T92</f>
        <v>4.75</v>
      </c>
      <c r="F31" s="605">
        <f>'7-11л. РАСКЛАДКА'!T151</f>
        <v>0</v>
      </c>
      <c r="G31" s="605">
        <f>'7-11л. РАСКЛАДКА'!T207</f>
        <v>0.88</v>
      </c>
      <c r="H31" s="605">
        <f>'7-11л. РАСКЛАДКА'!T264</f>
        <v>3.6</v>
      </c>
      <c r="I31" s="605">
        <f>'7-11л. РАСКЛАДКА'!T320</f>
        <v>0</v>
      </c>
      <c r="J31" s="605">
        <f>'7-11л. РАСКЛАДКА'!T376</f>
        <v>0</v>
      </c>
      <c r="K31" s="605">
        <f>'7-11л. РАСКЛАДКА'!T429</f>
        <v>0</v>
      </c>
      <c r="L31" s="605">
        <f>'7-11л. РАСКЛАДКА'!T483</f>
        <v>0</v>
      </c>
      <c r="M31" s="1594">
        <f>'7-11л. РАСКЛАДКА'!T536</f>
        <v>1.02</v>
      </c>
      <c r="N31" s="1587">
        <f t="shared" si="0"/>
        <v>15</v>
      </c>
      <c r="O31" s="3461">
        <v>0</v>
      </c>
      <c r="P31" s="3528">
        <v>15</v>
      </c>
      <c r="Q31" s="2249">
        <v>15</v>
      </c>
      <c r="S31" s="3512"/>
      <c r="T31" s="121"/>
      <c r="U31" s="352"/>
      <c r="V31" s="101"/>
      <c r="W31" s="101"/>
      <c r="X31" s="101"/>
      <c r="Y31" s="101"/>
      <c r="Z31" s="581"/>
      <c r="AA31" s="121"/>
      <c r="AB31" s="101"/>
      <c r="AC31" s="582"/>
      <c r="AD31" s="101"/>
      <c r="AE31" s="1730"/>
      <c r="AF31" s="101"/>
      <c r="AH31" s="101"/>
      <c r="AI31" s="101"/>
    </row>
    <row r="32" spans="1:35" ht="12" customHeight="1">
      <c r="A32" s="434">
        <v>22</v>
      </c>
      <c r="B32" s="228" t="s">
        <v>185</v>
      </c>
      <c r="C32" s="1455">
        <v>4</v>
      </c>
      <c r="D32" s="1593">
        <f>'7-11л. РАСКЛАДКА'!T35</f>
        <v>0</v>
      </c>
      <c r="E32" s="605">
        <f>'7-11л. РАСКЛАДКА'!T93</f>
        <v>4.2</v>
      </c>
      <c r="F32" s="605">
        <f>'7-11л. РАСКЛАДКА'!T152</f>
        <v>1.8</v>
      </c>
      <c r="G32" s="605">
        <f>'7-11л. РАСКЛАДКА'!T208</f>
        <v>10.28</v>
      </c>
      <c r="H32" s="605">
        <f>'7-11л. РАСКЛАДКА'!T265</f>
        <v>12.6</v>
      </c>
      <c r="I32" s="605">
        <f>'7-11л. РАСКЛАДКА'!T321</f>
        <v>0</v>
      </c>
      <c r="J32" s="605">
        <f>'7-11л. РАСКЛАДКА'!T377</f>
        <v>0</v>
      </c>
      <c r="K32" s="605">
        <f>'7-11л. РАСКЛАДКА'!T430</f>
        <v>3.6</v>
      </c>
      <c r="L32" s="605">
        <f>'7-11л. РАСКЛАДКА'!T484</f>
        <v>2</v>
      </c>
      <c r="M32" s="1594">
        <f>'7-11л. РАСКЛАДКА'!T537</f>
        <v>5.52</v>
      </c>
      <c r="N32" s="1587">
        <f t="shared" si="0"/>
        <v>40</v>
      </c>
      <c r="O32" s="3461">
        <v>0</v>
      </c>
      <c r="P32" s="3528">
        <v>40</v>
      </c>
      <c r="Q32" s="2249">
        <v>40</v>
      </c>
      <c r="S32" s="3512"/>
      <c r="T32" s="121"/>
      <c r="U32" s="352"/>
      <c r="V32" s="101"/>
      <c r="W32" s="101"/>
      <c r="X32" s="101"/>
      <c r="Y32" s="101"/>
      <c r="Z32" s="581"/>
      <c r="AA32" s="121"/>
      <c r="AB32" s="101"/>
      <c r="AC32" s="582"/>
      <c r="AD32" s="101"/>
      <c r="AE32" s="1730"/>
      <c r="AF32" s="101"/>
      <c r="AH32" s="101"/>
      <c r="AI32" s="101"/>
    </row>
    <row r="33" spans="1:35" ht="13.5" customHeight="1">
      <c r="A33" s="434">
        <v>23</v>
      </c>
      <c r="B33" s="228" t="s">
        <v>48</v>
      </c>
      <c r="C33" s="1455">
        <v>3</v>
      </c>
      <c r="D33" s="1593">
        <f>'7-11л. РАСКЛАДКА'!T36</f>
        <v>0</v>
      </c>
      <c r="E33" s="605">
        <f>'7-11л. РАСКЛАДКА'!T94</f>
        <v>0</v>
      </c>
      <c r="F33" s="605">
        <f>'7-11л. РАСКЛАДКА'!T153</f>
        <v>7.9</v>
      </c>
      <c r="G33" s="605">
        <f>'7-11л. РАСКЛАДКА'!T209</f>
        <v>1.8</v>
      </c>
      <c r="H33" s="605">
        <f>'7-11л. РАСКЛАДКА'!T266</f>
        <v>5</v>
      </c>
      <c r="I33" s="605">
        <f>'7-11л. РАСКЛАДКА'!T322</f>
        <v>6.3</v>
      </c>
      <c r="J33" s="605">
        <f>'7-11л. РАСКЛАДКА'!T378</f>
        <v>5</v>
      </c>
      <c r="K33" s="605">
        <f>'7-11л. РАСКЛАДКА'!T431</f>
        <v>0</v>
      </c>
      <c r="L33" s="605">
        <f>'7-11л. РАСКЛАДКА'!T485</f>
        <v>0</v>
      </c>
      <c r="M33" s="1594">
        <f>'7-11л. РАСКЛАДКА'!T538</f>
        <v>4</v>
      </c>
      <c r="N33" s="1587">
        <f t="shared" si="0"/>
        <v>30</v>
      </c>
      <c r="O33" s="3461">
        <v>0</v>
      </c>
      <c r="P33" s="3528">
        <v>30</v>
      </c>
      <c r="Q33" s="2249">
        <v>30</v>
      </c>
      <c r="S33" s="3512"/>
      <c r="T33" s="121"/>
      <c r="U33" s="352"/>
      <c r="V33" s="101"/>
      <c r="W33" s="101"/>
      <c r="X33" s="101"/>
      <c r="Y33" s="101"/>
      <c r="Z33" s="581"/>
      <c r="AA33" s="121"/>
      <c r="AB33" s="101"/>
      <c r="AC33" s="582"/>
      <c r="AD33" s="101"/>
      <c r="AE33" s="1730"/>
      <c r="AF33" s="101"/>
      <c r="AH33" s="101"/>
      <c r="AI33" s="101"/>
    </row>
    <row r="34" spans="1:35" ht="12.75" customHeight="1">
      <c r="A34" s="434">
        <v>24</v>
      </c>
      <c r="B34" s="228" t="s">
        <v>49</v>
      </c>
      <c r="C34" s="1455">
        <v>1</v>
      </c>
      <c r="D34" s="1593">
        <f>'7-11л. РАСКЛАДКА'!T37</f>
        <v>0</v>
      </c>
      <c r="E34" s="605">
        <f>'7-11л. РАСКЛАДКА'!T95</f>
        <v>0</v>
      </c>
      <c r="F34" s="605">
        <f>'7-11л. РАСКЛАДКА'!T154</f>
        <v>0</v>
      </c>
      <c r="G34" s="605">
        <f>'7-11л. РАСКЛАДКА'!T210</f>
        <v>0</v>
      </c>
      <c r="H34" s="605">
        <f>'7-11л. РАСКЛАДКА'!T267</f>
        <v>0</v>
      </c>
      <c r="I34" s="605">
        <f>'7-11л. РАСКЛАДКА'!T323</f>
        <v>10</v>
      </c>
      <c r="J34" s="605">
        <f>'7-11л. РАСКЛАДКА'!T379</f>
        <v>0</v>
      </c>
      <c r="K34" s="605">
        <f>'7-11л. РАСКЛАДКА'!T432</f>
        <v>0</v>
      </c>
      <c r="L34" s="605">
        <f>'7-11л. РАСКЛАДКА'!T486</f>
        <v>0</v>
      </c>
      <c r="M34" s="1594">
        <f>'7-11л. РАСКЛАДКА'!T539</f>
        <v>0</v>
      </c>
      <c r="N34" s="1587">
        <f t="shared" si="0"/>
        <v>10</v>
      </c>
      <c r="O34" s="3461">
        <v>0</v>
      </c>
      <c r="P34" s="3528">
        <v>10</v>
      </c>
      <c r="Q34" s="2249">
        <v>10</v>
      </c>
      <c r="S34" s="3512"/>
      <c r="T34" s="121"/>
      <c r="U34" s="352"/>
      <c r="V34" s="101"/>
      <c r="W34" s="101"/>
      <c r="X34" s="101"/>
      <c r="Y34" s="101"/>
      <c r="Z34" s="581"/>
      <c r="AA34" s="121"/>
      <c r="AB34" s="101"/>
      <c r="AC34" s="582"/>
      <c r="AD34" s="101"/>
      <c r="AE34" s="1730"/>
      <c r="AF34" s="101"/>
      <c r="AH34" s="101"/>
      <c r="AI34" s="101"/>
    </row>
    <row r="35" spans="1:35" ht="12" customHeight="1">
      <c r="A35" s="434">
        <v>25</v>
      </c>
      <c r="B35" s="228" t="s">
        <v>50</v>
      </c>
      <c r="C35" s="1455">
        <v>0.1</v>
      </c>
      <c r="D35" s="1593">
        <f>'7-11л. РАСКЛАДКА'!T38</f>
        <v>0</v>
      </c>
      <c r="E35" s="605">
        <f>'7-11л. РАСКЛАДКА'!T96</f>
        <v>0</v>
      </c>
      <c r="F35" s="605">
        <f>'7-11л. РАСКЛАДКА'!T155</f>
        <v>0.5</v>
      </c>
      <c r="G35" s="605">
        <f>'7-11л. РАСКЛАДКА'!T211</f>
        <v>0</v>
      </c>
      <c r="H35" s="605">
        <f>'7-11л. РАСКЛАДКА'!T268</f>
        <v>0</v>
      </c>
      <c r="I35" s="605">
        <f>'7-11л. РАСКЛАДКА'!T324</f>
        <v>0.5</v>
      </c>
      <c r="J35" s="605">
        <f>'7-11л. РАСКЛАДКА'!T380</f>
        <v>0</v>
      </c>
      <c r="K35" s="605">
        <f>'7-11л. РАСКЛАДКА'!T433</f>
        <v>0</v>
      </c>
      <c r="L35" s="605">
        <f>'7-11л. РАСКЛАДКА'!T487</f>
        <v>0</v>
      </c>
      <c r="M35" s="1594">
        <f>'7-11л. РАСКЛАДКА'!T540</f>
        <v>0</v>
      </c>
      <c r="N35" s="1587">
        <f t="shared" si="0"/>
        <v>1</v>
      </c>
      <c r="O35" s="3461">
        <v>0</v>
      </c>
      <c r="P35" s="3528">
        <v>1</v>
      </c>
      <c r="Q35" s="2249">
        <v>1</v>
      </c>
      <c r="S35" s="3512"/>
      <c r="T35" s="121"/>
      <c r="U35" s="352"/>
      <c r="V35" s="101"/>
      <c r="W35" s="101"/>
      <c r="X35" s="101"/>
      <c r="Y35" s="101"/>
      <c r="Z35" s="581"/>
      <c r="AA35" s="121"/>
      <c r="AB35" s="101"/>
      <c r="AC35" s="582"/>
      <c r="AD35" s="101"/>
      <c r="AE35" s="1738"/>
      <c r="AF35" s="101"/>
      <c r="AH35" s="101"/>
      <c r="AI35" s="101"/>
    </row>
    <row r="36" spans="1:35" ht="12" customHeight="1">
      <c r="A36" s="434">
        <v>26</v>
      </c>
      <c r="B36" s="228" t="s">
        <v>186</v>
      </c>
      <c r="C36" s="1455">
        <v>0.1</v>
      </c>
      <c r="D36" s="1593">
        <f>'7-11л. РАСКЛАДКА'!T39</f>
        <v>0</v>
      </c>
      <c r="E36" s="605">
        <f>'7-11л. РАСКЛАДКА'!T97</f>
        <v>0</v>
      </c>
      <c r="F36" s="605">
        <f>'7-11л. РАСКЛАДКА'!T156</f>
        <v>1</v>
      </c>
      <c r="G36" s="605">
        <f>'7-11л. РАСКЛАДКА'!T212</f>
        <v>0</v>
      </c>
      <c r="H36" s="605">
        <f>'7-11л. РАСКЛАДКА'!T269</f>
        <v>0</v>
      </c>
      <c r="I36" s="605">
        <f>'7-11л. РАСКЛАДКА'!T325</f>
        <v>0</v>
      </c>
      <c r="J36" s="605">
        <f>'7-11л. РАСКЛАДКА'!T381</f>
        <v>0</v>
      </c>
      <c r="K36" s="605">
        <f>'7-11л. РАСКЛАДКА'!T434</f>
        <v>0</v>
      </c>
      <c r="L36" s="605">
        <f>'7-11л. РАСКЛАДКА'!T488</f>
        <v>0</v>
      </c>
      <c r="M36" s="1594">
        <f>'7-11л. РАСКЛАДКА'!T541</f>
        <v>0</v>
      </c>
      <c r="N36" s="1587">
        <f t="shared" si="0"/>
        <v>1</v>
      </c>
      <c r="O36" s="3461">
        <v>0</v>
      </c>
      <c r="P36" s="3528">
        <v>1</v>
      </c>
      <c r="Q36" s="2249">
        <v>1</v>
      </c>
      <c r="S36" s="3512"/>
      <c r="T36" s="121"/>
      <c r="U36" s="352"/>
      <c r="V36" s="101"/>
      <c r="W36" s="101"/>
      <c r="X36" s="101"/>
      <c r="Y36" s="101"/>
      <c r="Z36" s="581"/>
      <c r="AA36" s="121"/>
      <c r="AB36" s="101"/>
      <c r="AC36" s="582"/>
      <c r="AD36" s="101"/>
      <c r="AE36" s="1730"/>
      <c r="AF36" s="101"/>
      <c r="AH36" s="101"/>
      <c r="AI36" s="101"/>
    </row>
    <row r="37" spans="1:35" ht="12" customHeight="1">
      <c r="A37" s="434">
        <v>27</v>
      </c>
      <c r="B37" s="228" t="s">
        <v>101</v>
      </c>
      <c r="C37" s="1455">
        <v>0.2</v>
      </c>
      <c r="D37" s="1593">
        <f>'7-11л. РАСКЛАДКА'!T40</f>
        <v>0</v>
      </c>
      <c r="E37" s="605">
        <f>'7-11л. РАСКЛАДКА'!T98</f>
        <v>0</v>
      </c>
      <c r="F37" s="605">
        <f>'7-11л. РАСКЛАДКА'!T157</f>
        <v>0</v>
      </c>
      <c r="G37" s="605">
        <f>'7-11л. РАСКЛАДКА'!T213</f>
        <v>0</v>
      </c>
      <c r="H37" s="605">
        <f>'7-11л. РАСКЛАДКА'!T270</f>
        <v>0</v>
      </c>
      <c r="I37" s="605">
        <f>'7-11л. РАСКЛАДКА'!T326</f>
        <v>0</v>
      </c>
      <c r="J37" s="605">
        <f>'7-11л. РАСКЛАДКА'!T382</f>
        <v>0</v>
      </c>
      <c r="K37" s="605">
        <f>'7-11л. РАСКЛАДКА'!T435</f>
        <v>0</v>
      </c>
      <c r="L37" s="605">
        <f>'7-11л. РАСКЛАДКА'!T489</f>
        <v>0</v>
      </c>
      <c r="M37" s="1594">
        <f>'7-11л. РАСКЛАДКА'!T542</f>
        <v>2</v>
      </c>
      <c r="N37" s="1587">
        <f t="shared" si="0"/>
        <v>2</v>
      </c>
      <c r="O37" s="3461">
        <v>0</v>
      </c>
      <c r="P37" s="3528">
        <v>2</v>
      </c>
      <c r="Q37" s="2249">
        <v>2</v>
      </c>
      <c r="S37" s="3512"/>
      <c r="T37" s="121"/>
      <c r="U37" s="352"/>
      <c r="V37" s="101"/>
      <c r="W37" s="101"/>
      <c r="X37" s="101"/>
      <c r="Y37" s="101"/>
      <c r="Z37" s="581"/>
      <c r="AA37" s="121"/>
      <c r="AB37" s="101"/>
      <c r="AC37" s="582"/>
      <c r="AD37" s="101"/>
      <c r="AE37" s="1730"/>
      <c r="AF37" s="101"/>
      <c r="AH37" s="101"/>
      <c r="AI37" s="101"/>
    </row>
    <row r="38" spans="1:35" ht="12.75" customHeight="1">
      <c r="A38" s="434">
        <v>28</v>
      </c>
      <c r="B38" s="228" t="s">
        <v>51</v>
      </c>
      <c r="C38" s="1455">
        <v>0.02</v>
      </c>
      <c r="D38" s="1593">
        <f>'7-11л. РАСКЛАДКА'!T41</f>
        <v>0</v>
      </c>
      <c r="E38" s="605">
        <f>'7-11л. РАСКЛАДКА'!T99</f>
        <v>0</v>
      </c>
      <c r="F38" s="605">
        <f>'7-11л. РАСКЛАДКА'!T158</f>
        <v>0</v>
      </c>
      <c r="G38" s="605">
        <f>'7-11л. РАСКЛАДКА'!T214</f>
        <v>0</v>
      </c>
      <c r="H38" s="605">
        <f>'7-11л. РАСКЛАДКА'!T271</f>
        <v>0</v>
      </c>
      <c r="I38" s="605">
        <f>'7-11л. РАСКЛАДКА'!T327</f>
        <v>0</v>
      </c>
      <c r="J38" s="605">
        <f>'7-11л. РАСКЛАДКА'!T383</f>
        <v>0</v>
      </c>
      <c r="K38" s="605">
        <f>'7-11л. РАСКЛАДКА'!T436</f>
        <v>0</v>
      </c>
      <c r="L38" s="605">
        <f>'7-11л. РАСКЛАДКА'!T490</f>
        <v>0</v>
      </c>
      <c r="M38" s="1594">
        <f>'7-11л. РАСКЛАДКА'!T543</f>
        <v>0</v>
      </c>
      <c r="N38" s="1587">
        <f t="shared" si="0"/>
        <v>0</v>
      </c>
      <c r="O38" s="3534">
        <v>-100</v>
      </c>
      <c r="P38" s="3528">
        <v>0.2</v>
      </c>
      <c r="Q38" s="2249">
        <v>0.2</v>
      </c>
      <c r="S38" s="3512"/>
      <c r="T38" s="121"/>
      <c r="U38" s="352"/>
      <c r="V38" s="101"/>
      <c r="W38" s="101"/>
      <c r="X38" s="101"/>
      <c r="Y38" s="101"/>
      <c r="Z38" s="581"/>
      <c r="AA38" s="121"/>
      <c r="AB38" s="101"/>
      <c r="AC38" s="582"/>
      <c r="AD38" s="101"/>
      <c r="AE38" s="1738"/>
      <c r="AF38" s="101"/>
      <c r="AH38" s="101"/>
      <c r="AI38" s="101"/>
    </row>
    <row r="39" spans="1:35" ht="11.25" customHeight="1">
      <c r="A39" s="434">
        <v>29</v>
      </c>
      <c r="B39" s="457" t="s">
        <v>187</v>
      </c>
      <c r="C39" s="1455">
        <v>0.3</v>
      </c>
      <c r="D39" s="1593">
        <f>'7-11л. РАСКЛАДКА'!T42</f>
        <v>0.48</v>
      </c>
      <c r="E39" s="605">
        <f>'7-11л. РАСКЛАДКА'!T100</f>
        <v>0.13</v>
      </c>
      <c r="F39" s="605">
        <f>'7-11л. РАСКЛАДКА'!T159</f>
        <v>0.16</v>
      </c>
      <c r="G39" s="605">
        <f>'7-11л. РАСКЛАДКА'!T215</f>
        <v>0.4</v>
      </c>
      <c r="H39" s="605">
        <f>'7-11л. РАСКЛАДКА'!T272</f>
        <v>0.9</v>
      </c>
      <c r="I39" s="605">
        <f>'7-11л. РАСКЛАДКА'!T328</f>
        <v>0</v>
      </c>
      <c r="J39" s="605">
        <f>'7-11л. РАСКЛАДКА'!T384</f>
        <v>0.38</v>
      </c>
      <c r="K39" s="605">
        <f>'7-11л. РАСКЛАДКА'!T437</f>
        <v>0.15</v>
      </c>
      <c r="L39" s="605">
        <f>'7-11л. РАСКЛАДКА'!T491</f>
        <v>0.2</v>
      </c>
      <c r="M39" s="1594">
        <f>'7-11л. РАСКЛАДКА'!T544</f>
        <v>0.2</v>
      </c>
      <c r="N39" s="1587">
        <f t="shared" si="0"/>
        <v>3</v>
      </c>
      <c r="O39" s="3460">
        <v>0</v>
      </c>
      <c r="P39" s="3528">
        <v>3</v>
      </c>
      <c r="Q39" s="2249">
        <v>3</v>
      </c>
      <c r="S39" s="3512"/>
      <c r="T39" s="96"/>
      <c r="U39" s="352"/>
      <c r="V39" s="101"/>
      <c r="W39" s="101"/>
      <c r="X39" s="101"/>
      <c r="Y39" s="101"/>
      <c r="Z39" s="581"/>
      <c r="AA39" s="121"/>
      <c r="AB39" s="101"/>
      <c r="AC39" s="582"/>
      <c r="AD39" s="101"/>
      <c r="AE39" s="1730"/>
      <c r="AF39" s="101"/>
      <c r="AH39" s="101"/>
      <c r="AI39" s="101"/>
    </row>
    <row r="40" spans="1:35" ht="11.25" customHeight="1">
      <c r="A40" s="434">
        <v>30</v>
      </c>
      <c r="B40" s="228" t="s">
        <v>102</v>
      </c>
      <c r="C40" s="1455">
        <v>0.3</v>
      </c>
      <c r="D40" s="1593">
        <f>'7-11л. РАСКЛАДКА'!T43</f>
        <v>0</v>
      </c>
      <c r="E40" s="605">
        <f>'7-11л. РАСКЛАДКА'!T101</f>
        <v>0</v>
      </c>
      <c r="F40" s="605">
        <f>'7-11л. РАСКЛАДКА'!T160</f>
        <v>0</v>
      </c>
      <c r="G40" s="605">
        <f>'7-11л. РАСКЛАДКА'!T216</f>
        <v>3</v>
      </c>
      <c r="H40" s="605">
        <f>'7-11л. РАСКЛАДКА'!T273</f>
        <v>0</v>
      </c>
      <c r="I40" s="605">
        <f>'7-11л. РАСКЛАДКА'!T329</f>
        <v>0</v>
      </c>
      <c r="J40" s="605">
        <f>'7-11л. РАСКЛАДКА'!T385</f>
        <v>0</v>
      </c>
      <c r="K40" s="605">
        <f>'7-11л. РАСКЛАДКА'!T438</f>
        <v>0</v>
      </c>
      <c r="L40" s="605">
        <f>'7-11л. РАСКЛАДКА'!T492</f>
        <v>0</v>
      </c>
      <c r="M40" s="1594">
        <f>'7-11л. РАСКЛАДКА'!T545</f>
        <v>0</v>
      </c>
      <c r="N40" s="1587">
        <f t="shared" si="0"/>
        <v>3</v>
      </c>
      <c r="O40" s="3460">
        <v>0</v>
      </c>
      <c r="P40" s="3528">
        <v>3</v>
      </c>
      <c r="Q40" s="2249">
        <v>3</v>
      </c>
      <c r="S40" s="3512"/>
      <c r="T40" s="121"/>
      <c r="U40" s="352"/>
      <c r="V40" s="101"/>
      <c r="W40" s="101"/>
      <c r="X40" s="101"/>
      <c r="Y40" s="101"/>
      <c r="Z40" s="581"/>
      <c r="AA40" s="121"/>
      <c r="AB40" s="101"/>
      <c r="AC40" s="582"/>
      <c r="AD40" s="101"/>
      <c r="AE40" s="1730"/>
      <c r="AF40" s="101"/>
      <c r="AH40" s="101"/>
      <c r="AI40" s="101"/>
    </row>
    <row r="41" spans="1:35" ht="12" customHeight="1">
      <c r="A41" s="434">
        <v>31</v>
      </c>
      <c r="B41" s="228" t="s">
        <v>103</v>
      </c>
      <c r="C41" s="1455">
        <v>0.2</v>
      </c>
      <c r="D41" s="1593">
        <f>'7-11л. РАСКЛАДКА'!T44</f>
        <v>1.5940000000000001</v>
      </c>
      <c r="E41" s="605">
        <f>'7-11л. РАСКЛАДКА'!T102</f>
        <v>0</v>
      </c>
      <c r="F41" s="605">
        <f>'7-11л. РАСКЛАДКА'!T161</f>
        <v>0</v>
      </c>
      <c r="G41" s="605">
        <f>'7-11л. РАСКЛАДКА'!T217</f>
        <v>0.4</v>
      </c>
      <c r="H41" s="605">
        <f>'7-11л. РАСКЛАДКА'!T274</f>
        <v>0</v>
      </c>
      <c r="I41" s="605">
        <f>'7-11л. РАСКЛАДКА'!T330</f>
        <v>0</v>
      </c>
      <c r="J41" s="605">
        <f>'7-11л. РАСКЛАДКА'!T386</f>
        <v>0</v>
      </c>
      <c r="K41" s="605">
        <f>'7-11л. РАСКЛАДКА'!T439</f>
        <v>0</v>
      </c>
      <c r="L41" s="605">
        <f>'7-11л. РАСКЛАДКА'!T493</f>
        <v>0</v>
      </c>
      <c r="M41" s="1594">
        <f>'7-11л. РАСКЛАДКА'!T546</f>
        <v>6.0099999999999997E-3</v>
      </c>
      <c r="N41" s="3526">
        <f t="shared" si="0"/>
        <v>2.0000100000000001</v>
      </c>
      <c r="O41" s="3460">
        <v>5.0000000000000001E-4</v>
      </c>
      <c r="P41" s="3528">
        <v>2</v>
      </c>
      <c r="Q41" s="2249">
        <v>2</v>
      </c>
      <c r="S41" s="3512"/>
      <c r="T41" s="121"/>
      <c r="U41" s="352"/>
      <c r="V41" s="101"/>
      <c r="W41" s="101"/>
      <c r="X41" s="101"/>
      <c r="Y41" s="101"/>
      <c r="Z41" s="581"/>
      <c r="AA41" s="121"/>
      <c r="AB41" s="101"/>
      <c r="AC41" s="582"/>
      <c r="AD41" s="101"/>
      <c r="AE41" s="1739"/>
      <c r="AF41" s="101"/>
      <c r="AH41" s="101"/>
      <c r="AI41" s="101"/>
    </row>
    <row r="42" spans="1:35" ht="13.5" customHeight="1">
      <c r="A42" s="434">
        <v>32</v>
      </c>
      <c r="B42" s="228" t="s">
        <v>53</v>
      </c>
      <c r="C42" s="1455">
        <v>7.7</v>
      </c>
      <c r="D42" s="1525">
        <f>'7-11л. МЕНЮ '!D90</f>
        <v>2.5312999999999999</v>
      </c>
      <c r="E42" s="607">
        <f>'7-11л. МЕНЮ '!D143</f>
        <v>8.9581</v>
      </c>
      <c r="F42" s="607">
        <f>'7-11л. МЕНЮ '!D198</f>
        <v>4.7507999999999999</v>
      </c>
      <c r="G42" s="607">
        <f>'7-11л. МЕНЮ '!D254</f>
        <v>4.3376999999999999</v>
      </c>
      <c r="H42" s="607">
        <f>'7-11л. МЕНЮ '!D307</f>
        <v>12.279299999999999</v>
      </c>
      <c r="I42" s="607">
        <f>'7-11л. МЕНЮ '!D365</f>
        <v>5.3802400000000006</v>
      </c>
      <c r="J42" s="607">
        <f>'7-11л. МЕНЮ '!D420</f>
        <v>12.268699999999999</v>
      </c>
      <c r="K42" s="1597">
        <f>'7-11л. МЕНЮ '!D475</f>
        <v>10.166</v>
      </c>
      <c r="L42" s="607">
        <f>'7-11л. МЕНЮ '!D530</f>
        <v>7.9356</v>
      </c>
      <c r="M42" s="1526">
        <f>'7-11л. МЕНЮ '!D585</f>
        <v>8.3924000000000003</v>
      </c>
      <c r="N42" s="1587">
        <f t="shared" si="0"/>
        <v>77.000139999999988</v>
      </c>
      <c r="O42" s="3467">
        <v>1.8181818E-4</v>
      </c>
      <c r="P42" s="3528">
        <v>77</v>
      </c>
      <c r="Q42" s="2249">
        <v>77</v>
      </c>
      <c r="S42" s="3512"/>
      <c r="T42" s="121"/>
      <c r="U42" s="352"/>
      <c r="V42" s="101"/>
      <c r="W42" s="101"/>
      <c r="X42" s="101"/>
      <c r="Y42" s="101"/>
      <c r="Z42" s="581"/>
      <c r="AA42" s="121"/>
      <c r="AB42" s="101"/>
      <c r="AC42" s="582"/>
      <c r="AD42" s="101"/>
      <c r="AE42" s="1730"/>
      <c r="AF42" s="101"/>
      <c r="AH42" s="101"/>
      <c r="AI42" s="101"/>
    </row>
    <row r="43" spans="1:35" ht="10.5" customHeight="1">
      <c r="A43" s="434">
        <v>33</v>
      </c>
      <c r="B43" s="228" t="s">
        <v>54</v>
      </c>
      <c r="C43" s="1455">
        <v>7.9</v>
      </c>
      <c r="D43" s="1525">
        <f>'7-11л. МЕНЮ '!E90</f>
        <v>7.9425999999999997</v>
      </c>
      <c r="E43" s="607">
        <f>'7-11л. МЕНЮ '!E143</f>
        <v>13.953000000000001</v>
      </c>
      <c r="F43" s="607">
        <f>'7-11л. МЕНЮ '!E198</f>
        <v>5.9234000000000009</v>
      </c>
      <c r="G43" s="607">
        <f>'7-11л. МЕНЮ '!E254</f>
        <v>7.29</v>
      </c>
      <c r="H43" s="607">
        <f>'7-11л. МЕНЮ '!E307</f>
        <v>5.552999999999999</v>
      </c>
      <c r="I43" s="607">
        <f>'7-11л. МЕНЮ '!E365</f>
        <v>5.8254000000000001</v>
      </c>
      <c r="J43" s="607">
        <f>'7-11л. МЕНЮ '!E420</f>
        <v>3.5487000000000002</v>
      </c>
      <c r="K43" s="607">
        <f>'7-11л. МЕНЮ '!E475</f>
        <v>8.8450000000000006</v>
      </c>
      <c r="L43" s="607">
        <f>'7-11л. МЕНЮ '!E530</f>
        <v>9.2417999999999996</v>
      </c>
      <c r="M43" s="1526">
        <f>'7-11л. МЕНЮ '!E585</f>
        <v>10.8772</v>
      </c>
      <c r="N43" s="1587">
        <f t="shared" si="0"/>
        <v>79.000100000000003</v>
      </c>
      <c r="O43" s="3467">
        <v>1.26582E-4</v>
      </c>
      <c r="P43" s="3528">
        <v>79</v>
      </c>
      <c r="Q43" s="2249">
        <v>79</v>
      </c>
      <c r="S43" s="3512"/>
      <c r="T43" s="121"/>
      <c r="U43" s="352"/>
      <c r="V43" s="101"/>
      <c r="W43" s="101"/>
      <c r="X43" s="101"/>
      <c r="Y43" s="101"/>
      <c r="Z43" s="581"/>
      <c r="AA43" s="121"/>
      <c r="AB43" s="101"/>
      <c r="AC43" s="582"/>
      <c r="AD43" s="101"/>
      <c r="AE43" s="1726"/>
      <c r="AF43" s="101"/>
      <c r="AH43" s="101"/>
      <c r="AI43" s="101"/>
    </row>
    <row r="44" spans="1:35" ht="12" customHeight="1">
      <c r="A44" s="1394">
        <v>34</v>
      </c>
      <c r="B44" s="1557" t="s">
        <v>55</v>
      </c>
      <c r="C44" s="1490">
        <v>33.5</v>
      </c>
      <c r="D44" s="2526">
        <f>'7-11л. МЕНЮ '!F90</f>
        <v>42.169309999999996</v>
      </c>
      <c r="E44" s="607">
        <f>'7-11л. МЕНЮ '!F143</f>
        <v>32.24</v>
      </c>
      <c r="F44" s="607">
        <f>'7-11л. МЕНЮ '!F198</f>
        <v>39.2318</v>
      </c>
      <c r="G44" s="607">
        <f>'7-11л. МЕНЮ '!F254</f>
        <v>30.002600000000001</v>
      </c>
      <c r="H44" s="607">
        <f>'7-11л. МЕНЮ '!F307</f>
        <v>28.1569</v>
      </c>
      <c r="I44" s="607">
        <f>'7-11л. МЕНЮ '!F365</f>
        <v>40.290000000000006</v>
      </c>
      <c r="J44" s="607">
        <f>'7-11л. МЕНЮ '!F420</f>
        <v>31.958999999999996</v>
      </c>
      <c r="K44" s="607">
        <f>'7-11л. МЕНЮ '!F475</f>
        <v>28.996000000000002</v>
      </c>
      <c r="L44" s="607">
        <f>'7-11л. МЕНЮ '!F530</f>
        <v>32.807400000000001</v>
      </c>
      <c r="M44" s="1526">
        <f>'7-11л. МЕНЮ '!F585</f>
        <v>29.146799999999999</v>
      </c>
      <c r="N44" s="1587">
        <f t="shared" si="0"/>
        <v>334.99981000000002</v>
      </c>
      <c r="O44" s="3467">
        <v>-5.6715999999999997E-5</v>
      </c>
      <c r="P44" s="3528">
        <v>335</v>
      </c>
      <c r="Q44" s="2249">
        <v>335</v>
      </c>
      <c r="S44" s="3512"/>
      <c r="T44" s="121"/>
      <c r="U44" s="352"/>
      <c r="V44" s="101"/>
      <c r="W44" s="101"/>
      <c r="X44" s="101"/>
      <c r="Y44" s="101"/>
      <c r="Z44" s="581"/>
      <c r="AA44" s="121"/>
      <c r="AB44" s="101"/>
      <c r="AC44" s="582"/>
      <c r="AD44" s="101"/>
      <c r="AE44" s="1726"/>
      <c r="AF44" s="101"/>
      <c r="AH44" s="101"/>
      <c r="AI44" s="101"/>
    </row>
    <row r="45" spans="1:35" ht="12" customHeight="1" thickBot="1">
      <c r="A45" s="458">
        <v>35</v>
      </c>
      <c r="B45" s="459" t="s">
        <v>56</v>
      </c>
      <c r="C45" s="1513">
        <v>235</v>
      </c>
      <c r="D45" s="1528">
        <f>'7-11л. МЕНЮ '!G90</f>
        <v>250.28579999999999</v>
      </c>
      <c r="E45" s="610">
        <f>'7-11л. МЕНЮ '!G143</f>
        <v>286.20500000000004</v>
      </c>
      <c r="F45" s="610">
        <f>'7-11л. МЕНЮ '!G198</f>
        <v>236.154</v>
      </c>
      <c r="G45" s="610">
        <f>'7-11л. МЕНЮ '!G254</f>
        <v>203.27800000000002</v>
      </c>
      <c r="H45" s="610">
        <f>'7-11л. МЕНЮ '!G307</f>
        <v>210.38069999999999</v>
      </c>
      <c r="I45" s="610">
        <f>'7-11л. МЕНЮ '!G365</f>
        <v>225.12129999999999</v>
      </c>
      <c r="J45" s="611">
        <f>'7-11л. МЕНЮ '!G420</f>
        <v>209.47120000000001</v>
      </c>
      <c r="K45" s="610">
        <f>'7-11л. МЕНЮ '!G475</f>
        <v>234.39500000000001</v>
      </c>
      <c r="L45" s="610">
        <f>'7-11л. МЕНЮ '!G530</f>
        <v>246.94479999999999</v>
      </c>
      <c r="M45" s="1529">
        <f>'7-11л. МЕНЮ '!G585</f>
        <v>247.76400000000001</v>
      </c>
      <c r="N45" s="1589">
        <f t="shared" si="0"/>
        <v>2349.9998000000001</v>
      </c>
      <c r="O45" s="3468">
        <v>-8.5110000000000003E-6</v>
      </c>
      <c r="P45" s="3533">
        <v>2350</v>
      </c>
      <c r="Q45" s="1446">
        <v>2350</v>
      </c>
      <c r="S45" s="3512"/>
      <c r="T45" s="121"/>
      <c r="U45" s="352"/>
      <c r="V45" s="101"/>
      <c r="W45" s="101"/>
      <c r="X45" s="101"/>
      <c r="Y45" s="101"/>
      <c r="Z45" s="600"/>
      <c r="AA45" s="121"/>
      <c r="AB45" s="101"/>
      <c r="AC45" s="582"/>
      <c r="AD45" s="101"/>
      <c r="AE45" s="1726"/>
      <c r="AF45" s="101"/>
      <c r="AH45" s="101"/>
      <c r="AI45" s="101"/>
    </row>
    <row r="46" spans="1:35">
      <c r="A46" s="58"/>
      <c r="B46" s="11"/>
      <c r="C46" s="11"/>
      <c r="D46" s="11"/>
    </row>
    <row r="48" spans="1:35" ht="13.5" customHeight="1"/>
    <row r="49" spans="1:17" ht="12.75" customHeight="1"/>
    <row r="50" spans="1:17" ht="12.75" customHeight="1"/>
    <row r="51" spans="1:17" ht="11.25" customHeight="1"/>
    <row r="52" spans="1:17" ht="11.25" customHeight="1"/>
    <row r="54" spans="1:17">
      <c r="A54" t="s">
        <v>191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</row>
    <row r="55" spans="1:17">
      <c r="A55" t="s">
        <v>192</v>
      </c>
      <c r="C55" s="259"/>
      <c r="D55" s="259"/>
      <c r="E55" s="259"/>
      <c r="F55" s="259"/>
      <c r="G55" s="259"/>
      <c r="H55" s="259"/>
      <c r="I55" s="259"/>
      <c r="J55" s="259"/>
      <c r="K55" s="259"/>
      <c r="L55" s="259"/>
      <c r="M55" s="259"/>
      <c r="N55" s="259"/>
      <c r="O55" s="259"/>
      <c r="P55" s="259"/>
      <c r="Q55" s="259"/>
    </row>
    <row r="56" spans="1:17">
      <c r="A56" t="s">
        <v>193</v>
      </c>
      <c r="N56" s="259"/>
      <c r="O56" s="259"/>
    </row>
    <row r="57" spans="1:1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259"/>
      <c r="Q57" s="259"/>
    </row>
    <row r="58" spans="1:17">
      <c r="A58" s="1" t="s">
        <v>194</v>
      </c>
    </row>
    <row r="59" spans="1:17">
      <c r="A59" t="s">
        <v>195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</row>
    <row r="60" spans="1:1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259"/>
      <c r="Q60" s="259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1:38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</row>
    <row r="88" spans="1:38">
      <c r="A88" s="196"/>
      <c r="B88" s="101"/>
      <c r="C88" s="196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94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</row>
    <row r="89" spans="1:38">
      <c r="A89" s="101"/>
      <c r="B89" s="121"/>
      <c r="C89" s="352"/>
      <c r="D89" s="199"/>
      <c r="E89" s="199"/>
      <c r="F89" s="199"/>
      <c r="G89" s="199"/>
      <c r="H89" s="199"/>
      <c r="I89" s="199"/>
      <c r="J89" s="199"/>
      <c r="K89" s="199"/>
      <c r="L89" s="121"/>
      <c r="M89" s="121"/>
      <c r="N89" s="93"/>
      <c r="O89" s="93"/>
      <c r="P89" s="121"/>
      <c r="Q89" s="352"/>
      <c r="R89" s="101"/>
      <c r="S89" s="352"/>
      <c r="T89" s="12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</row>
    <row r="90" spans="1:38">
      <c r="A90" s="101"/>
      <c r="B90" s="121"/>
      <c r="C90" s="93"/>
      <c r="D90" s="199"/>
      <c r="E90" s="199"/>
      <c r="F90" s="199"/>
      <c r="G90" s="199"/>
      <c r="H90" s="199"/>
      <c r="I90" s="199"/>
      <c r="J90" s="199"/>
      <c r="K90" s="199"/>
      <c r="L90" s="121"/>
      <c r="M90" s="121"/>
      <c r="N90" s="93"/>
      <c r="O90" s="93"/>
      <c r="P90" s="121"/>
      <c r="Q90" s="352"/>
      <c r="R90" s="101"/>
      <c r="S90" s="352"/>
      <c r="T90" s="12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</row>
    <row r="91" spans="1:38">
      <c r="A91" s="101"/>
      <c r="B91" s="352"/>
      <c r="C91" s="352"/>
      <c r="D91" s="199"/>
      <c r="E91" s="199"/>
      <c r="F91" s="199"/>
      <c r="G91" s="199"/>
      <c r="H91" s="101"/>
      <c r="I91" s="101"/>
      <c r="J91" s="199"/>
      <c r="K91" s="99"/>
      <c r="L91" s="121"/>
      <c r="M91" s="121"/>
      <c r="N91" s="93"/>
      <c r="O91" s="93"/>
      <c r="P91" s="352"/>
      <c r="Q91" s="352"/>
      <c r="R91" s="101"/>
      <c r="S91" s="352"/>
      <c r="T91" s="121"/>
      <c r="U91" s="101"/>
      <c r="V91" s="101"/>
      <c r="W91" s="101"/>
      <c r="X91" s="101"/>
      <c r="Y91" s="101"/>
      <c r="Z91" s="101"/>
      <c r="AA91" s="576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</row>
    <row r="92" spans="1:38">
      <c r="A92" s="101"/>
      <c r="B92" s="121"/>
      <c r="C92" s="121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93"/>
      <c r="O92" s="93"/>
      <c r="P92" s="352"/>
      <c r="Q92" s="352"/>
      <c r="R92" s="101"/>
      <c r="S92" s="352"/>
      <c r="T92" s="121"/>
      <c r="U92" s="101"/>
      <c r="V92" s="101"/>
      <c r="W92" s="101"/>
      <c r="X92" s="101"/>
      <c r="Y92" s="327"/>
      <c r="Z92" s="101"/>
      <c r="AA92" s="576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</row>
    <row r="93" spans="1:38">
      <c r="A93" s="101"/>
      <c r="B93" s="352"/>
      <c r="C93" s="101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93"/>
      <c r="O93" s="93"/>
      <c r="P93" s="121"/>
      <c r="Q93" s="352"/>
      <c r="R93" s="101"/>
      <c r="S93" s="352"/>
      <c r="T93" s="121"/>
      <c r="U93" s="101"/>
      <c r="V93" s="101"/>
      <c r="W93" s="101"/>
      <c r="X93" s="101"/>
      <c r="Y93" s="327"/>
      <c r="Z93" s="101"/>
      <c r="AA93" s="577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</row>
    <row r="94" spans="1:38">
      <c r="A94" s="101"/>
      <c r="B94" s="121"/>
      <c r="C94" s="199"/>
      <c r="D94" s="121"/>
      <c r="E94" s="121"/>
      <c r="F94" s="121"/>
      <c r="G94" s="121"/>
      <c r="H94" s="96"/>
      <c r="I94" s="121"/>
      <c r="J94" s="121"/>
      <c r="K94" s="121"/>
      <c r="L94" s="121"/>
      <c r="M94" s="96"/>
      <c r="N94" s="93"/>
      <c r="O94" s="93"/>
      <c r="P94" s="199"/>
      <c r="Q94" s="352"/>
      <c r="R94" s="121"/>
      <c r="S94" s="352"/>
      <c r="T94" s="121"/>
      <c r="U94" s="101"/>
      <c r="V94" s="266"/>
      <c r="W94" s="352"/>
      <c r="X94" s="153"/>
      <c r="Y94" s="578"/>
      <c r="Z94" s="101"/>
      <c r="AA94" s="577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</row>
    <row r="95" spans="1:38">
      <c r="A95" s="153"/>
      <c r="B95" s="121"/>
      <c r="C95" s="579"/>
      <c r="D95" s="595"/>
      <c r="E95" s="580"/>
      <c r="F95" s="580"/>
      <c r="G95" s="580"/>
      <c r="H95" s="580"/>
      <c r="I95" s="580"/>
      <c r="J95" s="580"/>
      <c r="K95" s="580"/>
      <c r="L95" s="580"/>
      <c r="M95" s="580"/>
      <c r="N95" s="579"/>
      <c r="O95" s="352"/>
      <c r="P95" s="352"/>
      <c r="Q95" s="101"/>
      <c r="R95" s="475"/>
      <c r="S95" s="101"/>
      <c r="T95" s="101"/>
      <c r="U95" s="101"/>
      <c r="V95" s="581"/>
      <c r="W95" s="121"/>
      <c r="X95" s="116"/>
      <c r="Y95" s="582"/>
      <c r="Z95" s="101"/>
      <c r="AA95" s="583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</row>
    <row r="96" spans="1:38">
      <c r="A96" s="153"/>
      <c r="B96" s="121"/>
      <c r="C96" s="579"/>
      <c r="D96" s="595"/>
      <c r="E96" s="580"/>
      <c r="F96" s="580"/>
      <c r="G96" s="580"/>
      <c r="H96" s="580"/>
      <c r="I96" s="580"/>
      <c r="J96" s="580"/>
      <c r="K96" s="580"/>
      <c r="L96" s="580"/>
      <c r="M96" s="580"/>
      <c r="N96" s="584"/>
      <c r="O96" s="585"/>
      <c r="P96" s="352"/>
      <c r="Q96" s="101"/>
      <c r="R96" s="101"/>
      <c r="S96" s="101"/>
      <c r="T96" s="101"/>
      <c r="U96" s="101"/>
      <c r="V96" s="581"/>
      <c r="W96" s="121"/>
      <c r="X96" s="116"/>
      <c r="Y96" s="582"/>
      <c r="Z96" s="101"/>
      <c r="AA96" s="583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</row>
    <row r="97" spans="1:38">
      <c r="A97" s="153"/>
      <c r="B97" s="121"/>
      <c r="C97" s="579"/>
      <c r="D97" s="595"/>
      <c r="E97" s="580"/>
      <c r="F97" s="580"/>
      <c r="G97" s="595"/>
      <c r="H97" s="580"/>
      <c r="I97" s="580"/>
      <c r="J97" s="595"/>
      <c r="K97" s="580"/>
      <c r="L97" s="580"/>
      <c r="M97" s="580"/>
      <c r="N97" s="579"/>
      <c r="O97" s="585"/>
      <c r="P97" s="352"/>
      <c r="Q97" s="101"/>
      <c r="R97" s="101"/>
      <c r="S97" s="101"/>
      <c r="T97" s="101"/>
      <c r="U97" s="101"/>
      <c r="V97" s="581"/>
      <c r="W97" s="121"/>
      <c r="X97" s="116"/>
      <c r="Y97" s="582"/>
      <c r="Z97" s="101"/>
      <c r="AA97" s="586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</row>
    <row r="98" spans="1:38">
      <c r="A98" s="153"/>
      <c r="B98" s="121"/>
      <c r="C98" s="579"/>
      <c r="D98" s="595"/>
      <c r="E98" s="580"/>
      <c r="F98" s="580"/>
      <c r="G98" s="580"/>
      <c r="H98" s="580"/>
      <c r="I98" s="580"/>
      <c r="J98" s="580"/>
      <c r="K98" s="580"/>
      <c r="L98" s="580"/>
      <c r="M98" s="595"/>
      <c r="N98" s="587"/>
      <c r="O98" s="585"/>
      <c r="P98" s="352"/>
      <c r="Q98" s="101"/>
      <c r="R98" s="101"/>
      <c r="S98" s="101"/>
      <c r="T98" s="101"/>
      <c r="U98" s="101"/>
      <c r="V98" s="581"/>
      <c r="W98" s="121"/>
      <c r="X98" s="116"/>
      <c r="Y98" s="582"/>
      <c r="Z98" s="101"/>
      <c r="AA98" s="583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</row>
    <row r="99" spans="1:38">
      <c r="A99" s="153"/>
      <c r="B99" s="121"/>
      <c r="C99" s="579"/>
      <c r="D99" s="595"/>
      <c r="E99" s="580"/>
      <c r="F99" s="580"/>
      <c r="G99" s="580"/>
      <c r="H99" s="580"/>
      <c r="I99" s="580"/>
      <c r="J99" s="580"/>
      <c r="K99" s="580"/>
      <c r="L99" s="580"/>
      <c r="M99" s="580"/>
      <c r="N99" s="579"/>
      <c r="O99" s="585"/>
      <c r="P99" s="352"/>
      <c r="Q99" s="101"/>
      <c r="R99" s="101"/>
      <c r="S99" s="101"/>
      <c r="T99" s="101"/>
      <c r="U99" s="101"/>
      <c r="V99" s="581"/>
      <c r="W99" s="121"/>
      <c r="X99" s="116"/>
      <c r="Y99" s="582"/>
      <c r="Z99" s="101"/>
      <c r="AA99" s="588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</row>
    <row r="100" spans="1:38">
      <c r="A100" s="153"/>
      <c r="B100" s="121"/>
      <c r="C100" s="579"/>
      <c r="D100" s="595"/>
      <c r="E100" s="580"/>
      <c r="F100" s="580"/>
      <c r="G100" s="580"/>
      <c r="H100" s="580"/>
      <c r="I100" s="580"/>
      <c r="J100" s="580"/>
      <c r="K100" s="580"/>
      <c r="L100" s="580"/>
      <c r="M100" s="580"/>
      <c r="N100" s="579"/>
      <c r="O100" s="585"/>
      <c r="P100" s="352"/>
      <c r="Q100" s="101"/>
      <c r="R100" s="101"/>
      <c r="S100" s="101"/>
      <c r="T100" s="101"/>
      <c r="U100" s="101"/>
      <c r="V100" s="581"/>
      <c r="W100" s="121"/>
      <c r="X100" s="116"/>
      <c r="Y100" s="582"/>
      <c r="Z100" s="101"/>
      <c r="AA100" s="586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</row>
    <row r="101" spans="1:38">
      <c r="A101" s="153"/>
      <c r="B101" s="121"/>
      <c r="C101" s="579"/>
      <c r="D101" s="595"/>
      <c r="E101" s="580"/>
      <c r="F101" s="93"/>
      <c r="G101" s="590"/>
      <c r="H101" s="595"/>
      <c r="I101" s="580"/>
      <c r="J101" s="580"/>
      <c r="K101" s="580"/>
      <c r="L101" s="580"/>
      <c r="M101" s="580"/>
      <c r="N101" s="589"/>
      <c r="O101" s="585"/>
      <c r="P101" s="352"/>
      <c r="Q101" s="101"/>
      <c r="R101" s="101"/>
      <c r="S101" s="101"/>
      <c r="T101" s="101"/>
      <c r="U101" s="101"/>
      <c r="V101" s="581"/>
      <c r="W101" s="121"/>
      <c r="X101" s="116"/>
      <c r="Y101" s="582"/>
      <c r="Z101" s="101"/>
      <c r="AA101" s="588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</row>
    <row r="102" spans="1:38">
      <c r="A102" s="153"/>
      <c r="B102" s="121"/>
      <c r="C102" s="579"/>
      <c r="D102" s="595"/>
      <c r="E102" s="580"/>
      <c r="F102" s="580"/>
      <c r="G102" s="580"/>
      <c r="H102" s="580"/>
      <c r="I102" s="580"/>
      <c r="J102" s="580"/>
      <c r="K102" s="580"/>
      <c r="L102" s="580"/>
      <c r="M102" s="580"/>
      <c r="N102" s="579"/>
      <c r="O102" s="585"/>
      <c r="P102" s="352"/>
      <c r="Q102" s="101"/>
      <c r="R102" s="101"/>
      <c r="S102" s="101"/>
      <c r="T102" s="101"/>
      <c r="U102" s="101"/>
      <c r="V102" s="581"/>
      <c r="W102" s="121"/>
      <c r="X102" s="116"/>
      <c r="Y102" s="582"/>
      <c r="Z102" s="101"/>
      <c r="AA102" s="583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</row>
    <row r="103" spans="1:38">
      <c r="A103" s="153"/>
      <c r="B103" s="121"/>
      <c r="C103" s="579"/>
      <c r="D103" s="595"/>
      <c r="E103" s="580"/>
      <c r="F103" s="580"/>
      <c r="G103" s="580"/>
      <c r="H103" s="580"/>
      <c r="I103" s="580"/>
      <c r="J103" s="580"/>
      <c r="K103" s="580"/>
      <c r="L103" s="580"/>
      <c r="M103" s="580"/>
      <c r="N103" s="579"/>
      <c r="O103" s="585"/>
      <c r="P103" s="352"/>
      <c r="Q103" s="101"/>
      <c r="R103" s="101"/>
      <c r="S103" s="101"/>
      <c r="T103" s="101"/>
      <c r="U103" s="101"/>
      <c r="V103" s="581"/>
      <c r="W103" s="121"/>
      <c r="X103" s="116"/>
      <c r="Y103" s="582"/>
      <c r="Z103" s="101"/>
      <c r="AA103" s="583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</row>
    <row r="104" spans="1:38" ht="12.75" customHeight="1">
      <c r="A104" s="153"/>
      <c r="B104" s="121"/>
      <c r="C104" s="579"/>
      <c r="D104" s="595"/>
      <c r="E104" s="580"/>
      <c r="F104" s="580"/>
      <c r="G104" s="580"/>
      <c r="H104" s="580"/>
      <c r="I104" s="580"/>
      <c r="J104" s="580"/>
      <c r="K104" s="580"/>
      <c r="L104" s="580"/>
      <c r="M104" s="580"/>
      <c r="N104" s="579"/>
      <c r="O104" s="585"/>
      <c r="P104" s="352"/>
      <c r="Q104" s="101"/>
      <c r="R104" s="101"/>
      <c r="S104" s="101"/>
      <c r="T104" s="101"/>
      <c r="U104" s="101"/>
      <c r="V104" s="581"/>
      <c r="W104" s="121"/>
      <c r="X104" s="116"/>
      <c r="Y104" s="582"/>
      <c r="Z104" s="101"/>
      <c r="AA104" s="583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</row>
    <row r="105" spans="1:38" ht="13.5" customHeight="1">
      <c r="A105" s="153"/>
      <c r="B105" s="121"/>
      <c r="C105" s="579"/>
      <c r="D105" s="595"/>
      <c r="E105" s="580"/>
      <c r="F105" s="580"/>
      <c r="G105" s="580"/>
      <c r="H105" s="580"/>
      <c r="I105" s="580"/>
      <c r="J105" s="580"/>
      <c r="K105" s="580"/>
      <c r="L105" s="580"/>
      <c r="M105" s="580"/>
      <c r="N105" s="579"/>
      <c r="O105" s="585"/>
      <c r="P105" s="352"/>
      <c r="Q105" s="101"/>
      <c r="R105" s="101"/>
      <c r="S105" s="101"/>
      <c r="T105" s="101"/>
      <c r="U105" s="101"/>
      <c r="V105" s="581"/>
      <c r="W105" s="121"/>
      <c r="X105" s="116"/>
      <c r="Y105" s="582"/>
      <c r="Z105" s="101"/>
      <c r="AA105" s="583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</row>
    <row r="106" spans="1:38" ht="12.75" customHeight="1">
      <c r="A106" s="153"/>
      <c r="B106" s="121"/>
      <c r="C106" s="579"/>
      <c r="D106" s="595"/>
      <c r="E106" s="580"/>
      <c r="F106" s="580"/>
      <c r="G106" s="580"/>
      <c r="H106" s="580"/>
      <c r="I106" s="580"/>
      <c r="J106" s="580"/>
      <c r="K106" s="580"/>
      <c r="L106" s="580"/>
      <c r="M106" s="580"/>
      <c r="N106" s="579"/>
      <c r="O106" s="585"/>
      <c r="P106" s="352"/>
      <c r="Q106" s="101"/>
      <c r="R106" s="101"/>
      <c r="S106" s="101"/>
      <c r="T106" s="101"/>
      <c r="U106" s="101"/>
      <c r="V106" s="581"/>
      <c r="W106" s="121"/>
      <c r="X106" s="116"/>
      <c r="Y106" s="582"/>
      <c r="Z106" s="101"/>
      <c r="AA106" s="583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</row>
    <row r="107" spans="1:38">
      <c r="A107" s="153"/>
      <c r="B107" s="121"/>
      <c r="C107" s="579"/>
      <c r="D107" s="595"/>
      <c r="E107" s="580"/>
      <c r="F107" s="580"/>
      <c r="G107" s="580"/>
      <c r="H107" s="580"/>
      <c r="I107" s="580"/>
      <c r="J107" s="580"/>
      <c r="K107" s="580"/>
      <c r="L107" s="580"/>
      <c r="M107" s="580"/>
      <c r="N107" s="579"/>
      <c r="O107" s="585"/>
      <c r="P107" s="352"/>
      <c r="Q107" s="101"/>
      <c r="R107" s="101"/>
      <c r="S107" s="101"/>
      <c r="T107" s="101"/>
      <c r="U107" s="101"/>
      <c r="V107" s="581"/>
      <c r="W107" s="121"/>
      <c r="X107" s="116"/>
      <c r="Y107" s="582"/>
      <c r="Z107" s="101"/>
      <c r="AA107" s="583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</row>
    <row r="108" spans="1:38">
      <c r="A108" s="153"/>
      <c r="B108" s="121"/>
      <c r="C108" s="579"/>
      <c r="D108" s="595"/>
      <c r="E108" s="580"/>
      <c r="F108" s="580"/>
      <c r="G108" s="580"/>
      <c r="H108" s="580"/>
      <c r="I108" s="580"/>
      <c r="J108" s="580"/>
      <c r="K108" s="580"/>
      <c r="L108" s="580"/>
      <c r="M108" s="580"/>
      <c r="N108" s="579"/>
      <c r="O108" s="585"/>
      <c r="P108" s="352"/>
      <c r="Q108" s="101"/>
      <c r="R108" s="101"/>
      <c r="S108" s="101"/>
      <c r="T108" s="101"/>
      <c r="U108" s="101"/>
      <c r="V108" s="581"/>
      <c r="W108" s="121"/>
      <c r="X108" s="116"/>
      <c r="Y108" s="582"/>
      <c r="Z108" s="101"/>
      <c r="AA108" s="583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</row>
    <row r="109" spans="1:38">
      <c r="A109" s="153"/>
      <c r="B109" s="121"/>
      <c r="C109" s="579"/>
      <c r="D109" s="595"/>
      <c r="E109" s="580"/>
      <c r="F109" s="580"/>
      <c r="G109" s="580"/>
      <c r="H109" s="580"/>
      <c r="I109" s="580"/>
      <c r="J109" s="580"/>
      <c r="K109" s="580"/>
      <c r="L109" s="580"/>
      <c r="M109" s="580"/>
      <c r="N109" s="579"/>
      <c r="O109" s="585"/>
      <c r="P109" s="352"/>
      <c r="Q109" s="101"/>
      <c r="R109" s="101"/>
      <c r="S109" s="101"/>
      <c r="T109" s="101"/>
      <c r="U109" s="101"/>
      <c r="V109" s="581"/>
      <c r="W109" s="121"/>
      <c r="X109" s="116"/>
      <c r="Y109" s="582"/>
      <c r="Z109" s="101"/>
      <c r="AA109" s="586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</row>
    <row r="110" spans="1:38" ht="12.75" customHeight="1">
      <c r="A110" s="153"/>
      <c r="B110" s="121"/>
      <c r="C110" s="579"/>
      <c r="D110" s="598"/>
      <c r="E110" s="590"/>
      <c r="F110" s="591"/>
      <c r="G110" s="580"/>
      <c r="H110" s="580"/>
      <c r="I110" s="580"/>
      <c r="J110" s="580"/>
      <c r="K110" s="590"/>
      <c r="L110" s="590"/>
      <c r="M110" s="580"/>
      <c r="N110" s="584"/>
      <c r="O110" s="585"/>
      <c r="P110" s="352"/>
      <c r="Q110" s="101"/>
      <c r="R110" s="101"/>
      <c r="S110" s="101"/>
      <c r="T110" s="101"/>
      <c r="U110" s="101"/>
      <c r="V110" s="581"/>
      <c r="W110" s="121"/>
      <c r="X110" s="116"/>
      <c r="Y110" s="582"/>
      <c r="Z110" s="101"/>
      <c r="AA110" s="592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</row>
    <row r="111" spans="1:38" ht="12.75" customHeight="1">
      <c r="A111" s="153"/>
      <c r="B111" s="121"/>
      <c r="C111" s="579"/>
      <c r="D111" s="598"/>
      <c r="E111" s="590"/>
      <c r="F111" s="591"/>
      <c r="G111" s="580"/>
      <c r="H111" s="580"/>
      <c r="I111" s="580"/>
      <c r="J111" s="580"/>
      <c r="K111" s="590"/>
      <c r="L111" s="590"/>
      <c r="M111" s="580"/>
      <c r="N111" s="579"/>
      <c r="O111" s="585"/>
      <c r="P111" s="352"/>
      <c r="Q111" s="101"/>
      <c r="R111" s="101"/>
      <c r="S111" s="101"/>
      <c r="T111" s="101"/>
      <c r="U111" s="101"/>
      <c r="V111" s="581"/>
      <c r="W111" s="121"/>
      <c r="X111" s="116"/>
      <c r="Y111" s="582"/>
      <c r="Z111" s="101"/>
      <c r="AA111" s="583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</row>
    <row r="112" spans="1:38" ht="11.25" customHeight="1">
      <c r="A112" s="153"/>
      <c r="B112" s="121"/>
      <c r="C112" s="579"/>
      <c r="D112" s="598"/>
      <c r="E112" s="590"/>
      <c r="F112" s="591"/>
      <c r="G112" s="580"/>
      <c r="H112" s="580"/>
      <c r="I112" s="580"/>
      <c r="J112" s="580"/>
      <c r="K112" s="590"/>
      <c r="L112" s="590"/>
      <c r="M112" s="580"/>
      <c r="N112" s="579"/>
      <c r="O112" s="585"/>
      <c r="P112" s="352"/>
      <c r="Q112" s="101"/>
      <c r="R112" s="101"/>
      <c r="S112" s="101"/>
      <c r="T112" s="101"/>
      <c r="U112" s="101"/>
      <c r="V112" s="581"/>
      <c r="W112" s="121"/>
      <c r="X112" s="116"/>
      <c r="Y112" s="582"/>
      <c r="Z112" s="101"/>
      <c r="AA112" s="583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</row>
    <row r="113" spans="1:38" ht="12.75" customHeight="1">
      <c r="A113" s="153"/>
      <c r="B113" s="121"/>
      <c r="C113" s="579"/>
      <c r="D113" s="598"/>
      <c r="E113" s="590"/>
      <c r="F113" s="591"/>
      <c r="G113" s="580"/>
      <c r="H113" s="602"/>
      <c r="I113" s="580"/>
      <c r="J113" s="602"/>
      <c r="K113" s="595"/>
      <c r="L113" s="595"/>
      <c r="M113" s="580"/>
      <c r="N113" s="579"/>
      <c r="O113" s="585"/>
      <c r="P113" s="352"/>
      <c r="Q113" s="101"/>
      <c r="R113" s="101"/>
      <c r="S113" s="101"/>
      <c r="T113" s="101"/>
      <c r="U113" s="101"/>
      <c r="V113" s="581"/>
      <c r="W113" s="121"/>
      <c r="X113" s="116"/>
      <c r="Y113" s="582"/>
      <c r="Z113" s="101"/>
      <c r="AA113" s="588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</row>
    <row r="114" spans="1:38" ht="13.5" customHeight="1">
      <c r="A114" s="153"/>
      <c r="B114" s="121"/>
      <c r="C114" s="579"/>
      <c r="D114" s="598"/>
      <c r="E114" s="595"/>
      <c r="F114" s="591"/>
      <c r="G114" s="580"/>
      <c r="H114" s="580"/>
      <c r="I114" s="580"/>
      <c r="J114" s="580"/>
      <c r="K114" s="595"/>
      <c r="L114" s="595"/>
      <c r="M114" s="580"/>
      <c r="N114" s="579"/>
      <c r="O114" s="585"/>
      <c r="P114" s="352"/>
      <c r="Q114" s="101"/>
      <c r="R114" s="101"/>
      <c r="S114" s="101"/>
      <c r="T114" s="101"/>
      <c r="U114" s="101"/>
      <c r="V114" s="581"/>
      <c r="W114" s="121"/>
      <c r="X114" s="116"/>
      <c r="Y114" s="582"/>
      <c r="Z114" s="101"/>
      <c r="AA114" s="583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</row>
    <row r="115" spans="1:38" ht="14.25" customHeight="1">
      <c r="A115" s="153"/>
      <c r="B115" s="121"/>
      <c r="C115" s="579"/>
      <c r="D115" s="598"/>
      <c r="E115" s="590"/>
      <c r="F115" s="591"/>
      <c r="G115" s="580"/>
      <c r="H115" s="580"/>
      <c r="I115" s="580"/>
      <c r="J115" s="580"/>
      <c r="K115" s="595"/>
      <c r="L115" s="590"/>
      <c r="M115" s="580"/>
      <c r="N115" s="579"/>
      <c r="O115" s="585"/>
      <c r="P115" s="352"/>
      <c r="Q115" s="101"/>
      <c r="R115" s="101"/>
      <c r="S115" s="101"/>
      <c r="T115" s="101"/>
      <c r="U115" s="101"/>
      <c r="V115" s="581"/>
      <c r="W115" s="121"/>
      <c r="X115" s="116"/>
      <c r="Y115" s="582"/>
      <c r="Z115" s="101"/>
      <c r="AA115" s="583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</row>
    <row r="116" spans="1:38">
      <c r="A116" s="153"/>
      <c r="B116" s="121"/>
      <c r="C116" s="579"/>
      <c r="D116" s="598"/>
      <c r="E116" s="595"/>
      <c r="F116" s="591"/>
      <c r="G116" s="580"/>
      <c r="H116" s="580"/>
      <c r="I116" s="580"/>
      <c r="J116" s="580"/>
      <c r="K116" s="591"/>
      <c r="L116" s="591"/>
      <c r="M116" s="93"/>
      <c r="N116" s="579"/>
      <c r="O116" s="585"/>
      <c r="P116" s="352"/>
      <c r="Q116" s="101"/>
      <c r="R116" s="101"/>
      <c r="S116" s="101"/>
      <c r="T116" s="101"/>
      <c r="U116" s="101"/>
      <c r="V116" s="581"/>
      <c r="W116" s="121"/>
      <c r="X116" s="116"/>
      <c r="Y116" s="582"/>
      <c r="Z116" s="101"/>
      <c r="AA116" s="583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</row>
    <row r="117" spans="1:38" ht="14.25" customHeight="1">
      <c r="A117" s="153"/>
      <c r="B117" s="121"/>
      <c r="C117" s="579"/>
      <c r="D117" s="598"/>
      <c r="E117" s="595"/>
      <c r="F117" s="595"/>
      <c r="G117" s="580"/>
      <c r="H117" s="580"/>
      <c r="I117" s="580"/>
      <c r="J117" s="590"/>
      <c r="K117" s="602"/>
      <c r="L117" s="595"/>
      <c r="M117" s="591"/>
      <c r="N117" s="579"/>
      <c r="O117" s="585"/>
      <c r="P117" s="352"/>
      <c r="Q117" s="101"/>
      <c r="R117" s="101"/>
      <c r="S117" s="101"/>
      <c r="T117" s="101"/>
      <c r="U117" s="101"/>
      <c r="V117" s="581"/>
      <c r="W117" s="121"/>
      <c r="X117" s="116"/>
      <c r="Y117" s="582"/>
      <c r="Z117" s="101"/>
      <c r="AA117" s="583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</row>
    <row r="118" spans="1:38">
      <c r="A118" s="153"/>
      <c r="B118" s="121"/>
      <c r="C118" s="579"/>
      <c r="D118" s="598"/>
      <c r="E118" s="590"/>
      <c r="F118" s="591"/>
      <c r="G118" s="580"/>
      <c r="H118" s="580"/>
      <c r="I118" s="580"/>
      <c r="J118" s="580"/>
      <c r="K118" s="590"/>
      <c r="L118" s="590"/>
      <c r="M118" s="580"/>
      <c r="N118" s="579"/>
      <c r="O118" s="585"/>
      <c r="P118" s="352"/>
      <c r="Q118" s="101"/>
      <c r="R118" s="101"/>
      <c r="S118" s="101"/>
      <c r="T118" s="101"/>
      <c r="U118" s="101"/>
      <c r="V118" s="581"/>
      <c r="W118" s="121"/>
      <c r="X118" s="116"/>
      <c r="Y118" s="582"/>
      <c r="Z118" s="101"/>
      <c r="AA118" s="583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</row>
    <row r="119" spans="1:38" ht="11.25" customHeight="1">
      <c r="A119" s="153"/>
      <c r="B119" s="121"/>
      <c r="C119" s="579"/>
      <c r="D119" s="598"/>
      <c r="E119" s="595"/>
      <c r="F119" s="591"/>
      <c r="G119" s="580"/>
      <c r="H119" s="580"/>
      <c r="I119" s="580"/>
      <c r="J119" s="580"/>
      <c r="K119" s="591"/>
      <c r="L119" s="591"/>
      <c r="M119" s="580"/>
      <c r="N119" s="579"/>
      <c r="O119" s="593"/>
      <c r="P119" s="352"/>
      <c r="Q119" s="101"/>
      <c r="R119" s="101"/>
      <c r="S119" s="101"/>
      <c r="T119" s="101"/>
      <c r="U119" s="101"/>
      <c r="V119" s="581"/>
      <c r="W119" s="121"/>
      <c r="X119" s="116"/>
      <c r="Y119" s="582"/>
      <c r="Z119" s="101"/>
      <c r="AA119" s="594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</row>
    <row r="120" spans="1:38">
      <c r="A120" s="153"/>
      <c r="B120" s="121"/>
      <c r="C120" s="579"/>
      <c r="D120" s="598"/>
      <c r="E120" s="590"/>
      <c r="F120" s="591"/>
      <c r="G120" s="580"/>
      <c r="H120" s="580"/>
      <c r="I120" s="580"/>
      <c r="J120" s="580"/>
      <c r="K120" s="591"/>
      <c r="L120" s="591"/>
      <c r="M120" s="580"/>
      <c r="N120" s="579"/>
      <c r="O120" s="585"/>
      <c r="P120" s="352"/>
      <c r="Q120" s="101"/>
      <c r="R120" s="101"/>
      <c r="S120" s="101"/>
      <c r="T120" s="101"/>
      <c r="U120" s="101"/>
      <c r="V120" s="581"/>
      <c r="W120" s="121"/>
      <c r="X120" s="116"/>
      <c r="Y120" s="582"/>
      <c r="Z120" s="101"/>
      <c r="AA120" s="583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</row>
    <row r="121" spans="1:38">
      <c r="A121" s="153"/>
      <c r="B121" s="121"/>
      <c r="C121" s="579"/>
      <c r="D121" s="598"/>
      <c r="E121" s="591"/>
      <c r="F121" s="595"/>
      <c r="G121" s="580"/>
      <c r="H121" s="580"/>
      <c r="I121" s="580"/>
      <c r="J121" s="580"/>
      <c r="K121" s="602"/>
      <c r="L121" s="595"/>
      <c r="M121" s="580"/>
      <c r="N121" s="579"/>
      <c r="O121" s="593"/>
      <c r="P121" s="352"/>
      <c r="Q121" s="101"/>
      <c r="R121" s="101"/>
      <c r="S121" s="101"/>
      <c r="T121" s="101"/>
      <c r="U121" s="101"/>
      <c r="V121" s="581"/>
      <c r="W121" s="121"/>
      <c r="X121" s="116"/>
      <c r="Y121" s="582"/>
      <c r="Z121" s="101"/>
      <c r="AA121" s="594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</row>
    <row r="122" spans="1:38" hidden="1">
      <c r="A122" s="153"/>
      <c r="B122" s="121"/>
      <c r="C122" s="579"/>
      <c r="D122" s="598"/>
      <c r="E122" s="595"/>
      <c r="F122" s="591"/>
      <c r="G122" s="580"/>
      <c r="H122" s="580"/>
      <c r="I122" s="580"/>
      <c r="J122" s="580"/>
      <c r="K122" s="590"/>
      <c r="L122" s="590"/>
      <c r="M122" s="580"/>
      <c r="N122" s="579"/>
      <c r="O122" s="585"/>
      <c r="P122" s="352"/>
      <c r="Q122" s="101"/>
      <c r="R122" s="101"/>
      <c r="S122" s="101"/>
      <c r="T122" s="101"/>
      <c r="U122" s="101"/>
      <c r="V122" s="581"/>
      <c r="W122" s="121"/>
      <c r="X122" s="116"/>
      <c r="Y122" s="582"/>
      <c r="Z122" s="101"/>
      <c r="AA122" s="588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</row>
    <row r="123" spans="1:38">
      <c r="A123" s="153"/>
      <c r="B123" s="96"/>
      <c r="C123" s="579"/>
      <c r="D123" s="598"/>
      <c r="E123" s="591"/>
      <c r="F123" s="591"/>
      <c r="G123" s="580"/>
      <c r="H123" s="580"/>
      <c r="I123" s="580"/>
      <c r="J123" s="580"/>
      <c r="K123" s="595"/>
      <c r="L123" s="595"/>
      <c r="M123" s="580"/>
      <c r="N123" s="579"/>
      <c r="O123" s="585"/>
      <c r="P123" s="352"/>
      <c r="Q123" s="101"/>
      <c r="R123" s="101"/>
      <c r="S123" s="101"/>
      <c r="T123" s="101"/>
      <c r="U123" s="101"/>
      <c r="V123" s="581"/>
      <c r="W123" s="121"/>
      <c r="X123" s="116"/>
      <c r="Y123" s="582"/>
      <c r="Z123" s="101"/>
      <c r="AA123" s="583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</row>
    <row r="124" spans="1:38">
      <c r="A124" s="153"/>
      <c r="B124" s="121"/>
      <c r="C124" s="579"/>
      <c r="D124" s="598"/>
      <c r="E124" s="590"/>
      <c r="F124" s="591"/>
      <c r="G124" s="602"/>
      <c r="H124" s="580"/>
      <c r="I124" s="580"/>
      <c r="J124" s="580"/>
      <c r="K124" s="590"/>
      <c r="L124" s="591"/>
      <c r="M124" s="580"/>
      <c r="N124" s="584"/>
      <c r="O124" s="593"/>
      <c r="P124" s="352"/>
      <c r="Q124" s="101"/>
      <c r="R124" s="101"/>
      <c r="S124" s="101"/>
      <c r="T124" s="101"/>
      <c r="U124" s="101"/>
      <c r="V124" s="581"/>
      <c r="W124" s="121"/>
      <c r="X124" s="116"/>
      <c r="Y124" s="582"/>
      <c r="Z124" s="101"/>
      <c r="AA124" s="594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</row>
    <row r="125" spans="1:38">
      <c r="A125" s="153"/>
      <c r="B125" s="121"/>
      <c r="C125" s="579"/>
      <c r="D125" s="598"/>
      <c r="E125" s="602"/>
      <c r="F125" s="602"/>
      <c r="G125" s="580"/>
      <c r="H125" s="580"/>
      <c r="I125" s="580"/>
      <c r="J125" s="580"/>
      <c r="K125" s="603"/>
      <c r="L125" s="602"/>
      <c r="M125" s="580"/>
      <c r="N125" s="584"/>
      <c r="O125" s="585"/>
      <c r="P125" s="352"/>
      <c r="Q125" s="101"/>
      <c r="R125" s="101"/>
      <c r="S125" s="101"/>
      <c r="T125" s="101"/>
      <c r="U125" s="101"/>
      <c r="V125" s="581"/>
      <c r="W125" s="121"/>
      <c r="X125" s="116"/>
      <c r="Y125" s="582"/>
      <c r="Z125" s="101"/>
      <c r="AA125" s="597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</row>
    <row r="126" spans="1:38">
      <c r="A126" s="153"/>
      <c r="B126" s="121"/>
      <c r="C126" s="579"/>
      <c r="D126" s="598"/>
      <c r="E126" s="150"/>
      <c r="F126" s="150"/>
      <c r="G126" s="150"/>
      <c r="H126" s="150"/>
      <c r="I126" s="150"/>
      <c r="J126" s="150"/>
      <c r="K126" s="150"/>
      <c r="L126" s="150"/>
      <c r="M126" s="150"/>
      <c r="N126" s="584"/>
      <c r="O126" s="585"/>
      <c r="P126" s="352"/>
      <c r="Q126" s="101"/>
      <c r="R126" s="101"/>
      <c r="S126" s="101"/>
      <c r="T126" s="101"/>
      <c r="U126" s="101"/>
      <c r="V126" s="581"/>
      <c r="W126" s="121"/>
      <c r="X126" s="116"/>
      <c r="Y126" s="582"/>
      <c r="Z126" s="101"/>
      <c r="AA126" s="583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</row>
    <row r="127" spans="1:38" ht="11.25" customHeight="1">
      <c r="A127" s="153"/>
      <c r="B127" s="121"/>
      <c r="C127" s="579"/>
      <c r="D127" s="598"/>
      <c r="E127" s="150"/>
      <c r="F127" s="150"/>
      <c r="G127" s="150"/>
      <c r="H127" s="150"/>
      <c r="I127" s="150"/>
      <c r="J127" s="150"/>
      <c r="K127" s="150"/>
      <c r="L127" s="150"/>
      <c r="M127" s="150"/>
      <c r="N127" s="584"/>
      <c r="O127" s="585"/>
      <c r="P127" s="352"/>
      <c r="Q127" s="101"/>
      <c r="R127" s="101"/>
      <c r="S127" s="101"/>
      <c r="T127" s="101"/>
      <c r="U127" s="101"/>
      <c r="V127" s="581"/>
      <c r="W127" s="121"/>
      <c r="X127" s="116"/>
      <c r="Y127" s="582"/>
      <c r="Z127" s="101"/>
      <c r="AA127" s="583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</row>
    <row r="128" spans="1:38" ht="12.75" customHeight="1">
      <c r="A128" s="153"/>
      <c r="B128" s="121"/>
      <c r="C128" s="579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584"/>
      <c r="O128" s="585"/>
      <c r="P128" s="352"/>
      <c r="Q128" s="101"/>
      <c r="R128" s="101"/>
      <c r="S128" s="101"/>
      <c r="T128" s="101"/>
      <c r="U128" s="101"/>
      <c r="V128" s="581"/>
      <c r="W128" s="121"/>
      <c r="X128" s="116"/>
      <c r="Y128" s="582"/>
      <c r="Z128" s="101"/>
      <c r="AA128" s="583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</row>
    <row r="129" spans="1:38" ht="11.25" customHeight="1">
      <c r="A129" s="153"/>
      <c r="B129" s="121"/>
      <c r="C129" s="579"/>
      <c r="D129" s="150"/>
      <c r="E129" s="150"/>
      <c r="F129" s="150"/>
      <c r="G129" s="150"/>
      <c r="H129" s="150"/>
      <c r="I129" s="150"/>
      <c r="J129" s="599"/>
      <c r="K129" s="150"/>
      <c r="L129" s="150"/>
      <c r="M129" s="150"/>
      <c r="N129" s="587"/>
      <c r="O129" s="585"/>
      <c r="P129" s="352"/>
      <c r="Q129" s="101"/>
      <c r="R129" s="101"/>
      <c r="S129" s="101"/>
      <c r="T129" s="101"/>
      <c r="U129" s="101"/>
      <c r="V129" s="600"/>
      <c r="W129" s="121"/>
      <c r="X129" s="601"/>
      <c r="Y129" s="582"/>
      <c r="Z129" s="101"/>
      <c r="AA129" s="583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</row>
    <row r="130" spans="1:38">
      <c r="A130" s="196"/>
      <c r="B130" s="101"/>
      <c r="C130" s="196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94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</row>
    <row r="131" spans="1:38">
      <c r="A131" s="101"/>
      <c r="B131" s="121"/>
      <c r="C131" s="352"/>
      <c r="D131" s="199"/>
      <c r="E131" s="199"/>
      <c r="F131" s="199"/>
      <c r="G131" s="199"/>
      <c r="H131" s="199"/>
      <c r="I131" s="199"/>
      <c r="J131" s="199"/>
      <c r="K131" s="199"/>
      <c r="L131" s="121"/>
      <c r="M131" s="121"/>
      <c r="N131" s="93"/>
      <c r="O131" s="93"/>
      <c r="P131" s="121"/>
      <c r="Q131" s="352"/>
      <c r="R131" s="101"/>
      <c r="S131" s="352"/>
      <c r="T131" s="12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</row>
    <row r="132" spans="1:38">
      <c r="A132" s="101"/>
      <c r="B132" s="121"/>
      <c r="C132" s="93"/>
      <c r="D132" s="574"/>
      <c r="E132" s="199"/>
      <c r="F132" s="199"/>
      <c r="G132" s="199"/>
      <c r="H132" s="199"/>
      <c r="I132" s="199"/>
      <c r="J132" s="199"/>
      <c r="K132" s="199"/>
      <c r="L132" s="121"/>
      <c r="M132" s="121"/>
      <c r="N132" s="93"/>
      <c r="O132" s="93"/>
      <c r="P132" s="121"/>
      <c r="Q132" s="352"/>
      <c r="R132" s="101"/>
      <c r="S132" s="352"/>
      <c r="T132" s="12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</row>
    <row r="133" spans="1:38">
      <c r="A133" s="101"/>
      <c r="B133" s="352"/>
      <c r="C133" s="352"/>
      <c r="D133" s="199"/>
      <c r="E133" s="199"/>
      <c r="F133" s="199"/>
      <c r="G133" s="199"/>
      <c r="H133" s="101"/>
      <c r="I133" s="101"/>
      <c r="J133" s="199"/>
      <c r="K133" s="99"/>
      <c r="L133" s="121"/>
      <c r="M133" s="121"/>
      <c r="N133" s="93"/>
      <c r="O133" s="93"/>
      <c r="P133" s="352"/>
      <c r="Q133" s="352"/>
      <c r="R133" s="101"/>
      <c r="S133" s="352"/>
      <c r="T133" s="121"/>
      <c r="U133" s="101"/>
      <c r="V133" s="101"/>
      <c r="W133" s="101"/>
      <c r="X133" s="101"/>
      <c r="Y133" s="101"/>
      <c r="Z133" s="101"/>
      <c r="AA133" s="576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</row>
    <row r="134" spans="1:38">
      <c r="A134" s="101"/>
      <c r="B134" s="121"/>
      <c r="C134" s="121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93"/>
      <c r="O134" s="93"/>
      <c r="P134" s="352"/>
      <c r="Q134" s="352"/>
      <c r="R134" s="101"/>
      <c r="S134" s="352"/>
      <c r="T134" s="121"/>
      <c r="U134" s="101"/>
      <c r="V134" s="101"/>
      <c r="W134" s="101"/>
      <c r="X134" s="101"/>
      <c r="Y134" s="327"/>
      <c r="Z134" s="101"/>
      <c r="AA134" s="576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</row>
    <row r="135" spans="1:38">
      <c r="A135" s="101"/>
      <c r="B135" s="352"/>
      <c r="C135" s="101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93"/>
      <c r="O135" s="93"/>
      <c r="P135" s="121"/>
      <c r="Q135" s="352"/>
      <c r="R135" s="101"/>
      <c r="S135" s="352"/>
      <c r="T135" s="121"/>
      <c r="U135" s="101"/>
      <c r="V135" s="101"/>
      <c r="W135" s="101"/>
      <c r="X135" s="101"/>
      <c r="Y135" s="327"/>
      <c r="Z135" s="101"/>
      <c r="AA135" s="577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</row>
    <row r="136" spans="1:38">
      <c r="A136" s="101"/>
      <c r="B136" s="121"/>
      <c r="C136" s="199"/>
      <c r="D136" s="121"/>
      <c r="E136" s="121"/>
      <c r="F136" s="121"/>
      <c r="G136" s="121"/>
      <c r="H136" s="96"/>
      <c r="I136" s="121"/>
      <c r="J136" s="121"/>
      <c r="K136" s="121"/>
      <c r="L136" s="121"/>
      <c r="M136" s="96"/>
      <c r="N136" s="93"/>
      <c r="O136" s="93"/>
      <c r="P136" s="199"/>
      <c r="Q136" s="352"/>
      <c r="R136" s="121"/>
      <c r="S136" s="352"/>
      <c r="T136" s="121"/>
      <c r="U136" s="101"/>
      <c r="V136" s="266"/>
      <c r="W136" s="352"/>
      <c r="X136" s="153"/>
      <c r="Y136" s="578"/>
      <c r="Z136" s="101"/>
      <c r="AA136" s="577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</row>
    <row r="137" spans="1:38">
      <c r="A137" s="153"/>
      <c r="B137" s="121"/>
      <c r="C137" s="579"/>
      <c r="D137" s="580"/>
      <c r="E137" s="580"/>
      <c r="F137" s="580"/>
      <c r="G137" s="580"/>
      <c r="H137" s="580"/>
      <c r="I137" s="580"/>
      <c r="J137" s="580"/>
      <c r="K137" s="580"/>
      <c r="L137" s="580"/>
      <c r="M137" s="580"/>
      <c r="N137" s="579"/>
      <c r="O137" s="352"/>
      <c r="P137" s="352"/>
      <c r="Q137" s="101"/>
      <c r="R137" s="475"/>
      <c r="S137" s="101"/>
      <c r="T137" s="101"/>
      <c r="U137" s="101"/>
      <c r="V137" s="581"/>
      <c r="W137" s="121"/>
      <c r="X137" s="116"/>
      <c r="Y137" s="582"/>
      <c r="Z137" s="101"/>
      <c r="AA137" s="583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</row>
    <row r="138" spans="1:38">
      <c r="A138" s="153"/>
      <c r="B138" s="121"/>
      <c r="C138" s="579"/>
      <c r="D138" s="580"/>
      <c r="E138" s="580"/>
      <c r="F138" s="580"/>
      <c r="G138" s="580"/>
      <c r="H138" s="580"/>
      <c r="I138" s="580"/>
      <c r="J138" s="580"/>
      <c r="K138" s="580"/>
      <c r="L138" s="580"/>
      <c r="M138" s="580"/>
      <c r="N138" s="584"/>
      <c r="O138" s="585"/>
      <c r="P138" s="352"/>
      <c r="Q138" s="101"/>
      <c r="R138" s="101"/>
      <c r="S138" s="101"/>
      <c r="T138" s="101"/>
      <c r="U138" s="101"/>
      <c r="V138" s="581"/>
      <c r="W138" s="121"/>
      <c r="X138" s="116"/>
      <c r="Y138" s="582"/>
      <c r="Z138" s="101"/>
      <c r="AA138" s="583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</row>
    <row r="139" spans="1:38">
      <c r="A139" s="153"/>
      <c r="B139" s="121"/>
      <c r="C139" s="579"/>
      <c r="D139" s="580"/>
      <c r="E139" s="580"/>
      <c r="F139" s="580"/>
      <c r="G139" s="595"/>
      <c r="H139" s="580"/>
      <c r="I139" s="580"/>
      <c r="J139" s="595"/>
      <c r="K139" s="580"/>
      <c r="L139" s="580"/>
      <c r="M139" s="580"/>
      <c r="N139" s="579"/>
      <c r="O139" s="585"/>
      <c r="P139" s="352"/>
      <c r="Q139" s="101"/>
      <c r="R139" s="101"/>
      <c r="S139" s="101"/>
      <c r="T139" s="101"/>
      <c r="U139" s="101"/>
      <c r="V139" s="581"/>
      <c r="W139" s="121"/>
      <c r="X139" s="116"/>
      <c r="Y139" s="582"/>
      <c r="Z139" s="101"/>
      <c r="AA139" s="586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</row>
    <row r="140" spans="1:38">
      <c r="A140" s="153"/>
      <c r="B140" s="121"/>
      <c r="C140" s="579"/>
      <c r="D140" s="580"/>
      <c r="E140" s="580"/>
      <c r="F140" s="580"/>
      <c r="G140" s="580"/>
      <c r="H140" s="580"/>
      <c r="I140" s="580"/>
      <c r="J140" s="580"/>
      <c r="K140" s="580"/>
      <c r="L140" s="580"/>
      <c r="M140" s="595"/>
      <c r="N140" s="587"/>
      <c r="O140" s="585"/>
      <c r="P140" s="352"/>
      <c r="Q140" s="101"/>
      <c r="R140" s="101"/>
      <c r="S140" s="101"/>
      <c r="T140" s="101"/>
      <c r="U140" s="101"/>
      <c r="V140" s="581"/>
      <c r="W140" s="121"/>
      <c r="X140" s="116"/>
      <c r="Y140" s="582"/>
      <c r="Z140" s="101"/>
      <c r="AA140" s="583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</row>
    <row r="141" spans="1:38">
      <c r="A141" s="153"/>
      <c r="B141" s="121"/>
      <c r="C141" s="579"/>
      <c r="D141" s="580"/>
      <c r="E141" s="580"/>
      <c r="F141" s="580"/>
      <c r="G141" s="580"/>
      <c r="H141" s="580"/>
      <c r="I141" s="580"/>
      <c r="J141" s="580"/>
      <c r="K141" s="580"/>
      <c r="L141" s="580"/>
      <c r="M141" s="580"/>
      <c r="N141" s="579"/>
      <c r="O141" s="585"/>
      <c r="P141" s="352"/>
      <c r="Q141" s="101"/>
      <c r="R141" s="101"/>
      <c r="S141" s="101"/>
      <c r="T141" s="101"/>
      <c r="U141" s="101"/>
      <c r="V141" s="581"/>
      <c r="W141" s="121"/>
      <c r="X141" s="116"/>
      <c r="Y141" s="582"/>
      <c r="Z141" s="101"/>
      <c r="AA141" s="588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</row>
    <row r="142" spans="1:38">
      <c r="A142" s="153"/>
      <c r="B142" s="121"/>
      <c r="C142" s="579"/>
      <c r="D142" s="580"/>
      <c r="E142" s="580"/>
      <c r="F142" s="580"/>
      <c r="G142" s="580"/>
      <c r="H142" s="580"/>
      <c r="I142" s="580"/>
      <c r="J142" s="580"/>
      <c r="K142" s="580"/>
      <c r="L142" s="580"/>
      <c r="M142" s="580"/>
      <c r="N142" s="579"/>
      <c r="O142" s="585"/>
      <c r="P142" s="352"/>
      <c r="Q142" s="101"/>
      <c r="R142" s="101"/>
      <c r="S142" s="101"/>
      <c r="T142" s="101"/>
      <c r="U142" s="101"/>
      <c r="V142" s="581"/>
      <c r="W142" s="121"/>
      <c r="X142" s="116"/>
      <c r="Y142" s="582"/>
      <c r="Z142" s="101"/>
      <c r="AA142" s="586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</row>
    <row r="143" spans="1:38">
      <c r="A143" s="153"/>
      <c r="B143" s="121"/>
      <c r="C143" s="579"/>
      <c r="D143" s="580"/>
      <c r="E143" s="580"/>
      <c r="F143" s="93"/>
      <c r="G143" s="590"/>
      <c r="H143" s="595"/>
      <c r="I143" s="580"/>
      <c r="J143" s="580"/>
      <c r="K143" s="580"/>
      <c r="L143" s="580"/>
      <c r="M143" s="580"/>
      <c r="N143" s="589"/>
      <c r="O143" s="585"/>
      <c r="P143" s="352"/>
      <c r="Q143" s="101"/>
      <c r="R143" s="101"/>
      <c r="S143" s="101"/>
      <c r="T143" s="101"/>
      <c r="U143" s="101"/>
      <c r="V143" s="581"/>
      <c r="W143" s="121"/>
      <c r="X143" s="116"/>
      <c r="Y143" s="582"/>
      <c r="Z143" s="101"/>
      <c r="AA143" s="588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</row>
    <row r="144" spans="1:38">
      <c r="A144" s="153"/>
      <c r="B144" s="121"/>
      <c r="C144" s="579"/>
      <c r="D144" s="469"/>
      <c r="E144" s="580"/>
      <c r="F144" s="580"/>
      <c r="G144" s="580"/>
      <c r="H144" s="580"/>
      <c r="I144" s="580"/>
      <c r="J144" s="580"/>
      <c r="K144" s="580"/>
      <c r="L144" s="580"/>
      <c r="M144" s="580"/>
      <c r="N144" s="579"/>
      <c r="O144" s="585"/>
      <c r="P144" s="352"/>
      <c r="Q144" s="101"/>
      <c r="R144" s="101"/>
      <c r="S144" s="101"/>
      <c r="T144" s="101"/>
      <c r="U144" s="101"/>
      <c r="V144" s="581"/>
      <c r="W144" s="121"/>
      <c r="X144" s="116"/>
      <c r="Y144" s="582"/>
      <c r="Z144" s="101"/>
      <c r="AA144" s="583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</row>
    <row r="145" spans="1:38">
      <c r="A145" s="153"/>
      <c r="B145" s="121"/>
      <c r="C145" s="579"/>
      <c r="D145" s="469"/>
      <c r="E145" s="580"/>
      <c r="F145" s="580"/>
      <c r="G145" s="580"/>
      <c r="H145" s="580"/>
      <c r="I145" s="580"/>
      <c r="J145" s="580"/>
      <c r="K145" s="580"/>
      <c r="L145" s="580"/>
      <c r="M145" s="580"/>
      <c r="N145" s="579"/>
      <c r="O145" s="585"/>
      <c r="P145" s="352"/>
      <c r="Q145" s="101"/>
      <c r="R145" s="101"/>
      <c r="S145" s="101"/>
      <c r="T145" s="101"/>
      <c r="U145" s="101"/>
      <c r="V145" s="581"/>
      <c r="W145" s="121"/>
      <c r="X145" s="116"/>
      <c r="Y145" s="582"/>
      <c r="Z145" s="101"/>
      <c r="AA145" s="583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</row>
    <row r="146" spans="1:38">
      <c r="A146" s="153"/>
      <c r="B146" s="121"/>
      <c r="C146" s="579"/>
      <c r="D146" s="469"/>
      <c r="E146" s="580"/>
      <c r="F146" s="580"/>
      <c r="G146" s="580"/>
      <c r="H146" s="580"/>
      <c r="I146" s="580"/>
      <c r="J146" s="580"/>
      <c r="K146" s="580"/>
      <c r="L146" s="580"/>
      <c r="M146" s="580"/>
      <c r="N146" s="579"/>
      <c r="O146" s="585"/>
      <c r="P146" s="352"/>
      <c r="Q146" s="101"/>
      <c r="R146" s="101"/>
      <c r="S146" s="101"/>
      <c r="T146" s="101"/>
      <c r="U146" s="101"/>
      <c r="V146" s="581"/>
      <c r="W146" s="121"/>
      <c r="X146" s="116"/>
      <c r="Y146" s="582"/>
      <c r="Z146" s="101"/>
      <c r="AA146" s="583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</row>
    <row r="147" spans="1:38">
      <c r="A147" s="153"/>
      <c r="B147" s="121"/>
      <c r="C147" s="579"/>
      <c r="D147" s="469"/>
      <c r="E147" s="580"/>
      <c r="F147" s="580"/>
      <c r="G147" s="580"/>
      <c r="H147" s="580"/>
      <c r="I147" s="580"/>
      <c r="J147" s="580"/>
      <c r="K147" s="580"/>
      <c r="L147" s="580"/>
      <c r="M147" s="580"/>
      <c r="N147" s="579"/>
      <c r="O147" s="585"/>
      <c r="P147" s="352"/>
      <c r="Q147" s="101"/>
      <c r="R147" s="101"/>
      <c r="S147" s="101"/>
      <c r="T147" s="101"/>
      <c r="U147" s="101"/>
      <c r="V147" s="581"/>
      <c r="W147" s="121"/>
      <c r="X147" s="116"/>
      <c r="Y147" s="582"/>
      <c r="Z147" s="101"/>
      <c r="AA147" s="583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</row>
    <row r="148" spans="1:38">
      <c r="A148" s="153"/>
      <c r="B148" s="121"/>
      <c r="C148" s="579"/>
      <c r="D148" s="469"/>
      <c r="E148" s="580"/>
      <c r="F148" s="580"/>
      <c r="G148" s="580"/>
      <c r="H148" s="580"/>
      <c r="I148" s="580"/>
      <c r="J148" s="580"/>
      <c r="K148" s="580"/>
      <c r="L148" s="580"/>
      <c r="M148" s="580"/>
      <c r="N148" s="579"/>
      <c r="O148" s="585"/>
      <c r="P148" s="352"/>
      <c r="Q148" s="101"/>
      <c r="R148" s="101"/>
      <c r="S148" s="101"/>
      <c r="T148" s="101"/>
      <c r="U148" s="101"/>
      <c r="V148" s="581"/>
      <c r="W148" s="121"/>
      <c r="X148" s="116"/>
      <c r="Y148" s="582"/>
      <c r="Z148" s="101"/>
      <c r="AA148" s="583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</row>
    <row r="149" spans="1:38">
      <c r="A149" s="153"/>
      <c r="B149" s="121"/>
      <c r="C149" s="579"/>
      <c r="D149" s="469"/>
      <c r="E149" s="580"/>
      <c r="F149" s="580"/>
      <c r="G149" s="580"/>
      <c r="H149" s="580"/>
      <c r="I149" s="580"/>
      <c r="J149" s="580"/>
      <c r="K149" s="580"/>
      <c r="L149" s="580"/>
      <c r="M149" s="580"/>
      <c r="N149" s="579"/>
      <c r="O149" s="585"/>
      <c r="P149" s="352"/>
      <c r="Q149" s="101"/>
      <c r="R149" s="101"/>
      <c r="S149" s="101"/>
      <c r="T149" s="101"/>
      <c r="U149" s="101"/>
      <c r="V149" s="581"/>
      <c r="W149" s="121"/>
      <c r="X149" s="116"/>
      <c r="Y149" s="582"/>
      <c r="Z149" s="101"/>
      <c r="AA149" s="583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</row>
    <row r="150" spans="1:38" ht="13.5" customHeight="1">
      <c r="A150" s="153"/>
      <c r="B150" s="121"/>
      <c r="C150" s="579"/>
      <c r="D150" s="469"/>
      <c r="E150" s="580"/>
      <c r="F150" s="580"/>
      <c r="G150" s="580"/>
      <c r="H150" s="580"/>
      <c r="I150" s="580"/>
      <c r="J150" s="580"/>
      <c r="K150" s="580"/>
      <c r="L150" s="580"/>
      <c r="M150" s="580"/>
      <c r="N150" s="579"/>
      <c r="O150" s="585"/>
      <c r="P150" s="352"/>
      <c r="Q150" s="101"/>
      <c r="R150" s="101"/>
      <c r="S150" s="101"/>
      <c r="T150" s="101"/>
      <c r="U150" s="101"/>
      <c r="V150" s="581"/>
      <c r="W150" s="121"/>
      <c r="X150" s="116"/>
      <c r="Y150" s="582"/>
      <c r="Z150" s="101"/>
      <c r="AA150" s="583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</row>
    <row r="151" spans="1:38">
      <c r="A151" s="153"/>
      <c r="B151" s="121"/>
      <c r="C151" s="579"/>
      <c r="D151" s="469"/>
      <c r="E151" s="580"/>
      <c r="F151" s="580"/>
      <c r="G151" s="580"/>
      <c r="H151" s="580"/>
      <c r="I151" s="580"/>
      <c r="J151" s="580"/>
      <c r="K151" s="580"/>
      <c r="L151" s="580"/>
      <c r="M151" s="580"/>
      <c r="N151" s="579"/>
      <c r="O151" s="585"/>
      <c r="P151" s="352"/>
      <c r="Q151" s="101"/>
      <c r="R151" s="101"/>
      <c r="S151" s="101"/>
      <c r="T151" s="101"/>
      <c r="U151" s="101"/>
      <c r="V151" s="581"/>
      <c r="W151" s="121"/>
      <c r="X151" s="116"/>
      <c r="Y151" s="582"/>
      <c r="Z151" s="101"/>
      <c r="AA151" s="586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</row>
    <row r="152" spans="1:38" ht="12.75" customHeight="1">
      <c r="A152" s="153"/>
      <c r="B152" s="121"/>
      <c r="C152" s="579"/>
      <c r="D152" s="469"/>
      <c r="E152" s="590"/>
      <c r="F152" s="591"/>
      <c r="G152" s="580"/>
      <c r="H152" s="580"/>
      <c r="I152" s="580"/>
      <c r="J152" s="580"/>
      <c r="K152" s="590"/>
      <c r="L152" s="590"/>
      <c r="M152" s="580"/>
      <c r="N152" s="584"/>
      <c r="O152" s="585"/>
      <c r="P152" s="352"/>
      <c r="Q152" s="101"/>
      <c r="R152" s="101"/>
      <c r="S152" s="101"/>
      <c r="T152" s="101"/>
      <c r="U152" s="101"/>
      <c r="V152" s="581"/>
      <c r="W152" s="121"/>
      <c r="X152" s="116"/>
      <c r="Y152" s="582"/>
      <c r="Z152" s="101"/>
      <c r="AA152" s="592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</row>
    <row r="153" spans="1:38">
      <c r="A153" s="153"/>
      <c r="B153" s="121"/>
      <c r="C153" s="579"/>
      <c r="D153" s="469"/>
      <c r="E153" s="590"/>
      <c r="F153" s="591"/>
      <c r="G153" s="580"/>
      <c r="H153" s="580"/>
      <c r="I153" s="580"/>
      <c r="J153" s="580"/>
      <c r="K153" s="590"/>
      <c r="L153" s="590"/>
      <c r="M153" s="580"/>
      <c r="N153" s="579"/>
      <c r="O153" s="585"/>
      <c r="P153" s="352"/>
      <c r="Q153" s="101"/>
      <c r="R153" s="101"/>
      <c r="S153" s="101"/>
      <c r="T153" s="101"/>
      <c r="U153" s="101"/>
      <c r="V153" s="581"/>
      <c r="W153" s="121"/>
      <c r="X153" s="116"/>
      <c r="Y153" s="582"/>
      <c r="Z153" s="101"/>
      <c r="AA153" s="583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</row>
    <row r="154" spans="1:38" ht="12.75" customHeight="1">
      <c r="A154" s="153"/>
      <c r="B154" s="121"/>
      <c r="C154" s="579"/>
      <c r="D154" s="469"/>
      <c r="E154" s="590"/>
      <c r="F154" s="591"/>
      <c r="G154" s="580"/>
      <c r="H154" s="580"/>
      <c r="I154" s="580"/>
      <c r="J154" s="580"/>
      <c r="K154" s="590"/>
      <c r="L154" s="590"/>
      <c r="M154" s="580"/>
      <c r="N154" s="579"/>
      <c r="O154" s="585"/>
      <c r="P154" s="352"/>
      <c r="Q154" s="101"/>
      <c r="R154" s="101"/>
      <c r="S154" s="101"/>
      <c r="T154" s="101"/>
      <c r="U154" s="101"/>
      <c r="V154" s="581"/>
      <c r="W154" s="121"/>
      <c r="X154" s="116"/>
      <c r="Y154" s="582"/>
      <c r="Z154" s="101"/>
      <c r="AA154" s="583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</row>
    <row r="155" spans="1:38">
      <c r="A155" s="153"/>
      <c r="B155" s="121"/>
      <c r="C155" s="579"/>
      <c r="D155" s="604"/>
      <c r="E155" s="590"/>
      <c r="F155" s="591"/>
      <c r="G155" s="580"/>
      <c r="H155" s="602"/>
      <c r="I155" s="580"/>
      <c r="J155" s="602"/>
      <c r="K155" s="595"/>
      <c r="L155" s="595"/>
      <c r="M155" s="580"/>
      <c r="N155" s="579"/>
      <c r="O155" s="585"/>
      <c r="P155" s="352"/>
      <c r="Q155" s="101"/>
      <c r="R155" s="101"/>
      <c r="S155" s="101"/>
      <c r="T155" s="101"/>
      <c r="U155" s="101"/>
      <c r="V155" s="581"/>
      <c r="W155" s="121"/>
      <c r="X155" s="116"/>
      <c r="Y155" s="582"/>
      <c r="Z155" s="101"/>
      <c r="AA155" s="588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</row>
    <row r="156" spans="1:38">
      <c r="A156" s="153"/>
      <c r="B156" s="121"/>
      <c r="C156" s="579"/>
      <c r="D156" s="469"/>
      <c r="E156" s="595"/>
      <c r="F156" s="591"/>
      <c r="G156" s="580"/>
      <c r="H156" s="580"/>
      <c r="I156" s="580"/>
      <c r="J156" s="580"/>
      <c r="K156" s="595"/>
      <c r="L156" s="595"/>
      <c r="M156" s="580"/>
      <c r="N156" s="579"/>
      <c r="O156" s="585"/>
      <c r="P156" s="352"/>
      <c r="Q156" s="101"/>
      <c r="R156" s="101"/>
      <c r="S156" s="101"/>
      <c r="T156" s="101"/>
      <c r="U156" s="101"/>
      <c r="V156" s="581"/>
      <c r="W156" s="121"/>
      <c r="X156" s="116"/>
      <c r="Y156" s="582"/>
      <c r="Z156" s="101"/>
      <c r="AA156" s="583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</row>
    <row r="157" spans="1:38">
      <c r="A157" s="153"/>
      <c r="B157" s="121"/>
      <c r="C157" s="579"/>
      <c r="D157" s="469"/>
      <c r="E157" s="590"/>
      <c r="F157" s="591"/>
      <c r="G157" s="580"/>
      <c r="H157" s="580"/>
      <c r="I157" s="580"/>
      <c r="J157" s="580"/>
      <c r="K157" s="595"/>
      <c r="L157" s="590"/>
      <c r="M157" s="580"/>
      <c r="N157" s="579"/>
      <c r="O157" s="585"/>
      <c r="P157" s="352"/>
      <c r="Q157" s="101"/>
      <c r="R157" s="101"/>
      <c r="S157" s="101"/>
      <c r="T157" s="101"/>
      <c r="U157" s="101"/>
      <c r="V157" s="581"/>
      <c r="W157" s="121"/>
      <c r="X157" s="116"/>
      <c r="Y157" s="582"/>
      <c r="Z157" s="101"/>
      <c r="AA157" s="583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</row>
    <row r="158" spans="1:38">
      <c r="A158" s="153"/>
      <c r="B158" s="121"/>
      <c r="C158" s="579"/>
      <c r="D158" s="469"/>
      <c r="E158" s="595"/>
      <c r="F158" s="591"/>
      <c r="G158" s="580"/>
      <c r="H158" s="580"/>
      <c r="I158" s="580"/>
      <c r="J158" s="580"/>
      <c r="K158" s="591"/>
      <c r="L158" s="591"/>
      <c r="M158" s="93"/>
      <c r="N158" s="579"/>
      <c r="O158" s="585"/>
      <c r="P158" s="352"/>
      <c r="Q158" s="101"/>
      <c r="R158" s="101"/>
      <c r="S158" s="101"/>
      <c r="T158" s="101"/>
      <c r="U158" s="101"/>
      <c r="V158" s="581"/>
      <c r="W158" s="121"/>
      <c r="X158" s="116"/>
      <c r="Y158" s="582"/>
      <c r="Z158" s="101"/>
      <c r="AA158" s="583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</row>
    <row r="159" spans="1:38">
      <c r="A159" s="153"/>
      <c r="B159" s="121"/>
      <c r="C159" s="579"/>
      <c r="D159" s="469"/>
      <c r="E159" s="595"/>
      <c r="F159" s="595"/>
      <c r="G159" s="580"/>
      <c r="H159" s="580"/>
      <c r="I159" s="580"/>
      <c r="J159" s="590"/>
      <c r="K159" s="602"/>
      <c r="L159" s="595"/>
      <c r="M159" s="591"/>
      <c r="N159" s="579"/>
      <c r="O159" s="585"/>
      <c r="P159" s="352"/>
      <c r="Q159" s="101"/>
      <c r="R159" s="101"/>
      <c r="S159" s="101"/>
      <c r="T159" s="101"/>
      <c r="U159" s="101"/>
      <c r="V159" s="581"/>
      <c r="W159" s="121"/>
      <c r="X159" s="116"/>
      <c r="Y159" s="582"/>
      <c r="Z159" s="101"/>
      <c r="AA159" s="583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</row>
    <row r="160" spans="1:38" ht="10.5" customHeight="1">
      <c r="A160" s="153"/>
      <c r="B160" s="121"/>
      <c r="C160" s="579"/>
      <c r="D160" s="469"/>
      <c r="E160" s="590"/>
      <c r="F160" s="591"/>
      <c r="G160" s="580"/>
      <c r="H160" s="580"/>
      <c r="I160" s="580"/>
      <c r="J160" s="580"/>
      <c r="K160" s="590"/>
      <c r="L160" s="590"/>
      <c r="M160" s="580"/>
      <c r="N160" s="579"/>
      <c r="O160" s="585"/>
      <c r="P160" s="352"/>
      <c r="Q160" s="101"/>
      <c r="R160" s="101"/>
      <c r="S160" s="101"/>
      <c r="T160" s="101"/>
      <c r="U160" s="101"/>
      <c r="V160" s="581"/>
      <c r="W160" s="121"/>
      <c r="X160" s="116"/>
      <c r="Y160" s="582"/>
      <c r="Z160" s="101"/>
      <c r="AA160" s="583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</row>
    <row r="161" spans="1:38" ht="12.75" customHeight="1">
      <c r="A161" s="153"/>
      <c r="B161" s="121"/>
      <c r="C161" s="579"/>
      <c r="D161" s="469"/>
      <c r="E161" s="595"/>
      <c r="F161" s="591"/>
      <c r="G161" s="580"/>
      <c r="H161" s="580"/>
      <c r="I161" s="580"/>
      <c r="J161" s="580"/>
      <c r="K161" s="591"/>
      <c r="L161" s="591"/>
      <c r="M161" s="580"/>
      <c r="N161" s="579"/>
      <c r="O161" s="593"/>
      <c r="P161" s="352"/>
      <c r="Q161" s="101"/>
      <c r="R161" s="101"/>
      <c r="S161" s="101"/>
      <c r="T161" s="101"/>
      <c r="U161" s="101"/>
      <c r="V161" s="581"/>
      <c r="W161" s="121"/>
      <c r="X161" s="116"/>
      <c r="Y161" s="582"/>
      <c r="Z161" s="101"/>
      <c r="AA161" s="594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</row>
    <row r="162" spans="1:38">
      <c r="A162" s="153"/>
      <c r="B162" s="121"/>
      <c r="C162" s="579"/>
      <c r="D162" s="469"/>
      <c r="E162" s="590"/>
      <c r="F162" s="591"/>
      <c r="G162" s="580"/>
      <c r="H162" s="580"/>
      <c r="I162" s="580"/>
      <c r="J162" s="580"/>
      <c r="K162" s="591"/>
      <c r="L162" s="591"/>
      <c r="M162" s="580"/>
      <c r="N162" s="579"/>
      <c r="O162" s="585"/>
      <c r="P162" s="352"/>
      <c r="Q162" s="101"/>
      <c r="R162" s="101"/>
      <c r="S162" s="101"/>
      <c r="T162" s="101"/>
      <c r="U162" s="101"/>
      <c r="V162" s="581"/>
      <c r="W162" s="121"/>
      <c r="X162" s="116"/>
      <c r="Y162" s="582"/>
      <c r="Z162" s="101"/>
      <c r="AA162" s="583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</row>
    <row r="163" spans="1:38" ht="12.75" customHeight="1">
      <c r="A163" s="153"/>
      <c r="B163" s="121"/>
      <c r="C163" s="579"/>
      <c r="D163" s="469"/>
      <c r="E163" s="591"/>
      <c r="F163" s="595"/>
      <c r="G163" s="580"/>
      <c r="H163" s="580"/>
      <c r="I163" s="580"/>
      <c r="J163" s="580"/>
      <c r="K163" s="602"/>
      <c r="L163" s="595"/>
      <c r="M163" s="580"/>
      <c r="N163" s="579"/>
      <c r="O163" s="593"/>
      <c r="P163" s="352"/>
      <c r="Q163" s="101"/>
      <c r="R163" s="101"/>
      <c r="S163" s="101"/>
      <c r="T163" s="101"/>
      <c r="U163" s="101"/>
      <c r="V163" s="581"/>
      <c r="W163" s="121"/>
      <c r="X163" s="116"/>
      <c r="Y163" s="582"/>
      <c r="Z163" s="101"/>
      <c r="AA163" s="594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</row>
    <row r="164" spans="1:38" hidden="1">
      <c r="A164" s="153"/>
      <c r="B164" s="121"/>
      <c r="C164" s="579"/>
      <c r="D164" s="469"/>
      <c r="E164" s="595"/>
      <c r="F164" s="591"/>
      <c r="G164" s="580"/>
      <c r="H164" s="580"/>
      <c r="I164" s="580"/>
      <c r="J164" s="580"/>
      <c r="K164" s="590"/>
      <c r="L164" s="590"/>
      <c r="M164" s="580"/>
      <c r="N164" s="579"/>
      <c r="O164" s="585"/>
      <c r="P164" s="352"/>
      <c r="Q164" s="101"/>
      <c r="R164" s="101"/>
      <c r="S164" s="101"/>
      <c r="T164" s="101"/>
      <c r="U164" s="101"/>
      <c r="V164" s="581"/>
      <c r="W164" s="121"/>
      <c r="X164" s="116"/>
      <c r="Y164" s="582"/>
      <c r="Z164" s="101"/>
      <c r="AA164" s="588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</row>
    <row r="165" spans="1:38" ht="13.5" customHeight="1">
      <c r="A165" s="153"/>
      <c r="B165" s="96"/>
      <c r="C165" s="579"/>
      <c r="D165" s="469"/>
      <c r="E165" s="591"/>
      <c r="F165" s="591"/>
      <c r="G165" s="580"/>
      <c r="H165" s="580"/>
      <c r="I165" s="580"/>
      <c r="J165" s="580"/>
      <c r="K165" s="595"/>
      <c r="L165" s="595"/>
      <c r="M165" s="580"/>
      <c r="N165" s="579"/>
      <c r="O165" s="585"/>
      <c r="P165" s="352"/>
      <c r="Q165" s="101"/>
      <c r="R165" s="101"/>
      <c r="S165" s="101"/>
      <c r="T165" s="101"/>
      <c r="U165" s="101"/>
      <c r="V165" s="581"/>
      <c r="W165" s="121"/>
      <c r="X165" s="116"/>
      <c r="Y165" s="582"/>
      <c r="Z165" s="101"/>
      <c r="AA165" s="583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</row>
    <row r="166" spans="1:38" ht="12.75" customHeight="1">
      <c r="A166" s="153"/>
      <c r="B166" s="121"/>
      <c r="C166" s="579"/>
      <c r="D166" s="469"/>
      <c r="E166" s="590"/>
      <c r="F166" s="591"/>
      <c r="G166" s="602"/>
      <c r="H166" s="580"/>
      <c r="I166" s="580"/>
      <c r="J166" s="580"/>
      <c r="K166" s="590"/>
      <c r="L166" s="591"/>
      <c r="M166" s="580"/>
      <c r="N166" s="584"/>
      <c r="O166" s="593"/>
      <c r="P166" s="352"/>
      <c r="Q166" s="101"/>
      <c r="R166" s="101"/>
      <c r="S166" s="101"/>
      <c r="T166" s="101"/>
      <c r="U166" s="101"/>
      <c r="V166" s="581"/>
      <c r="W166" s="121"/>
      <c r="X166" s="116"/>
      <c r="Y166" s="582"/>
      <c r="Z166" s="101"/>
      <c r="AA166" s="594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</row>
    <row r="167" spans="1:38" ht="12.75" customHeight="1">
      <c r="A167" s="153"/>
      <c r="B167" s="121"/>
      <c r="C167" s="579"/>
      <c r="D167" s="469"/>
      <c r="E167" s="602"/>
      <c r="F167" s="602"/>
      <c r="G167" s="580"/>
      <c r="H167" s="580"/>
      <c r="I167" s="580"/>
      <c r="J167" s="580"/>
      <c r="K167" s="603"/>
      <c r="L167" s="602"/>
      <c r="M167" s="580"/>
      <c r="N167" s="584"/>
      <c r="O167" s="585"/>
      <c r="P167" s="352"/>
      <c r="Q167" s="101"/>
      <c r="R167" s="101"/>
      <c r="S167" s="101"/>
      <c r="T167" s="101"/>
      <c r="U167" s="101"/>
      <c r="V167" s="581"/>
      <c r="W167" s="121"/>
      <c r="X167" s="116"/>
      <c r="Y167" s="582"/>
      <c r="Z167" s="101"/>
      <c r="AA167" s="597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</row>
    <row r="168" spans="1:38" ht="12.75" customHeight="1">
      <c r="A168" s="153"/>
      <c r="B168" s="121"/>
      <c r="C168" s="579"/>
      <c r="D168" s="598"/>
      <c r="E168" s="150"/>
      <c r="F168" s="150"/>
      <c r="G168" s="150"/>
      <c r="H168" s="150"/>
      <c r="I168" s="150"/>
      <c r="J168" s="150"/>
      <c r="K168" s="150"/>
      <c r="L168" s="150"/>
      <c r="M168" s="150"/>
      <c r="N168" s="584"/>
      <c r="O168" s="585"/>
      <c r="P168" s="352"/>
      <c r="Q168" s="101"/>
      <c r="R168" s="101"/>
      <c r="S168" s="101"/>
      <c r="T168" s="101"/>
      <c r="U168" s="101"/>
      <c r="V168" s="581"/>
      <c r="W168" s="121"/>
      <c r="X168" s="116"/>
      <c r="Y168" s="582"/>
      <c r="Z168" s="101"/>
      <c r="AA168" s="583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</row>
    <row r="169" spans="1:38" ht="12.75" customHeight="1">
      <c r="A169" s="153"/>
      <c r="B169" s="121"/>
      <c r="C169" s="579"/>
      <c r="D169" s="598"/>
      <c r="E169" s="150"/>
      <c r="F169" s="150"/>
      <c r="G169" s="150"/>
      <c r="H169" s="150"/>
      <c r="I169" s="150"/>
      <c r="J169" s="150"/>
      <c r="K169" s="150"/>
      <c r="L169" s="150"/>
      <c r="M169" s="150"/>
      <c r="N169" s="584"/>
      <c r="O169" s="585"/>
      <c r="P169" s="352"/>
      <c r="Q169" s="101"/>
      <c r="R169" s="101"/>
      <c r="S169" s="101"/>
      <c r="T169" s="101"/>
      <c r="U169" s="101"/>
      <c r="V169" s="581"/>
      <c r="W169" s="121"/>
      <c r="X169" s="116"/>
      <c r="Y169" s="582"/>
      <c r="Z169" s="101"/>
      <c r="AA169" s="583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</row>
    <row r="170" spans="1:38" ht="11.25" customHeight="1">
      <c r="A170" s="153"/>
      <c r="B170" s="121"/>
      <c r="C170" s="579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584"/>
      <c r="O170" s="585"/>
      <c r="P170" s="352"/>
      <c r="Q170" s="101"/>
      <c r="R170" s="101"/>
      <c r="S170" s="101"/>
      <c r="T170" s="101"/>
      <c r="U170" s="101"/>
      <c r="V170" s="581"/>
      <c r="W170" s="121"/>
      <c r="X170" s="116"/>
      <c r="Y170" s="582"/>
      <c r="Z170" s="101"/>
      <c r="AA170" s="583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</row>
    <row r="171" spans="1:38" ht="12.75" customHeight="1">
      <c r="A171" s="153"/>
      <c r="B171" s="121"/>
      <c r="C171" s="579"/>
      <c r="D171" s="150"/>
      <c r="E171" s="150"/>
      <c r="F171" s="150"/>
      <c r="G171" s="150"/>
      <c r="H171" s="150"/>
      <c r="I171" s="150"/>
      <c r="J171" s="599"/>
      <c r="K171" s="150"/>
      <c r="L171" s="150"/>
      <c r="M171" s="150"/>
      <c r="N171" s="587"/>
      <c r="O171" s="585"/>
      <c r="P171" s="352"/>
      <c r="Q171" s="101"/>
      <c r="R171" s="101"/>
      <c r="S171" s="101"/>
      <c r="T171" s="101"/>
      <c r="U171" s="101"/>
      <c r="V171" s="600"/>
      <c r="W171" s="121"/>
      <c r="X171" s="601"/>
      <c r="Y171" s="582"/>
      <c r="Z171" s="101"/>
      <c r="AA171" s="583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</row>
    <row r="172" spans="1:38" ht="11.2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</row>
    <row r="173" spans="1:38" ht="12.75" customHeight="1">
      <c r="A173" s="196"/>
      <c r="B173" s="101"/>
      <c r="C173" s="196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94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</row>
    <row r="174" spans="1:38">
      <c r="A174" s="101"/>
      <c r="B174" s="121"/>
      <c r="C174" s="352"/>
      <c r="D174" s="199"/>
      <c r="E174" s="199"/>
      <c r="F174" s="199"/>
      <c r="G174" s="199"/>
      <c r="H174" s="199"/>
      <c r="I174" s="199"/>
      <c r="J174" s="199"/>
      <c r="K174" s="199"/>
      <c r="L174" s="121"/>
      <c r="M174" s="121"/>
      <c r="N174" s="93"/>
      <c r="O174" s="93"/>
      <c r="P174" s="121"/>
      <c r="Q174" s="352"/>
      <c r="R174" s="101"/>
      <c r="S174" s="352"/>
      <c r="T174" s="12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</row>
    <row r="175" spans="1:38">
      <c r="A175" s="101"/>
      <c r="B175" s="121"/>
      <c r="C175" s="93"/>
      <c r="D175" s="199"/>
      <c r="E175" s="199"/>
      <c r="F175" s="199"/>
      <c r="G175" s="199"/>
      <c r="H175" s="199"/>
      <c r="I175" s="199"/>
      <c r="J175" s="199"/>
      <c r="K175" s="199"/>
      <c r="L175" s="121"/>
      <c r="M175" s="121"/>
      <c r="N175" s="93"/>
      <c r="O175" s="93"/>
      <c r="P175" s="121"/>
      <c r="Q175" s="352"/>
      <c r="R175" s="101"/>
      <c r="S175" s="352"/>
      <c r="T175" s="12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</row>
    <row r="176" spans="1:38">
      <c r="A176" s="101"/>
      <c r="B176" s="352"/>
      <c r="C176" s="352"/>
      <c r="D176" s="199"/>
      <c r="E176" s="199"/>
      <c r="F176" s="199"/>
      <c r="G176" s="199"/>
      <c r="H176" s="101"/>
      <c r="I176" s="101"/>
      <c r="J176" s="199"/>
      <c r="K176" s="99"/>
      <c r="L176" s="121"/>
      <c r="M176" s="121"/>
      <c r="N176" s="93"/>
      <c r="O176" s="93"/>
      <c r="P176" s="352"/>
      <c r="Q176" s="352"/>
      <c r="R176" s="101"/>
      <c r="S176" s="352"/>
      <c r="T176" s="121"/>
      <c r="U176" s="101"/>
      <c r="V176" s="101"/>
      <c r="W176" s="101"/>
      <c r="X176" s="101"/>
      <c r="Y176" s="101"/>
      <c r="Z176" s="101"/>
      <c r="AA176" s="576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</row>
    <row r="177" spans="1:38">
      <c r="A177" s="101"/>
      <c r="B177" s="121"/>
      <c r="C177" s="121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93"/>
      <c r="O177" s="93"/>
      <c r="P177" s="352"/>
      <c r="Q177" s="352"/>
      <c r="R177" s="101"/>
      <c r="S177" s="352"/>
      <c r="T177" s="121"/>
      <c r="U177" s="101"/>
      <c r="V177" s="101"/>
      <c r="W177" s="101"/>
      <c r="X177" s="101"/>
      <c r="Y177" s="327"/>
      <c r="Z177" s="101"/>
      <c r="AA177" s="576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</row>
    <row r="178" spans="1:38">
      <c r="A178" s="101"/>
      <c r="B178" s="352"/>
      <c r="C178" s="101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93"/>
      <c r="O178" s="93"/>
      <c r="P178" s="121"/>
      <c r="Q178" s="352"/>
      <c r="R178" s="101"/>
      <c r="S178" s="352"/>
      <c r="T178" s="121"/>
      <c r="U178" s="101"/>
      <c r="V178" s="101"/>
      <c r="W178" s="101"/>
      <c r="X178" s="101"/>
      <c r="Y178" s="327"/>
      <c r="Z178" s="101"/>
      <c r="AA178" s="577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</row>
    <row r="179" spans="1:38">
      <c r="A179" s="101"/>
      <c r="B179" s="121"/>
      <c r="C179" s="199"/>
      <c r="D179" s="121"/>
      <c r="E179" s="121"/>
      <c r="F179" s="121"/>
      <c r="G179" s="121"/>
      <c r="H179" s="96"/>
      <c r="I179" s="121"/>
      <c r="J179" s="121"/>
      <c r="K179" s="121"/>
      <c r="L179" s="121"/>
      <c r="M179" s="96"/>
      <c r="N179" s="93"/>
      <c r="O179" s="93"/>
      <c r="P179" s="199"/>
      <c r="Q179" s="352"/>
      <c r="R179" s="121"/>
      <c r="S179" s="352"/>
      <c r="T179" s="121"/>
      <c r="U179" s="101"/>
      <c r="V179" s="266"/>
      <c r="W179" s="352"/>
      <c r="X179" s="153"/>
      <c r="Y179" s="578"/>
      <c r="Z179" s="101"/>
      <c r="AA179" s="577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</row>
    <row r="180" spans="1:38">
      <c r="A180" s="153"/>
      <c r="B180" s="121"/>
      <c r="C180" s="579"/>
      <c r="D180" s="595"/>
      <c r="E180" s="580"/>
      <c r="F180" s="580"/>
      <c r="G180" s="580"/>
      <c r="H180" s="580"/>
      <c r="I180" s="580"/>
      <c r="J180" s="580"/>
      <c r="K180" s="580"/>
      <c r="L180" s="580"/>
      <c r="M180" s="580"/>
      <c r="N180" s="579"/>
      <c r="O180" s="352"/>
      <c r="P180" s="352"/>
      <c r="Q180" s="101"/>
      <c r="R180" s="475"/>
      <c r="S180" s="101"/>
      <c r="T180" s="101"/>
      <c r="U180" s="101"/>
      <c r="V180" s="581"/>
      <c r="W180" s="121"/>
      <c r="X180" s="116"/>
      <c r="Y180" s="582"/>
      <c r="Z180" s="101"/>
      <c r="AA180" s="583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</row>
    <row r="181" spans="1:38">
      <c r="A181" s="153"/>
      <c r="B181" s="121"/>
      <c r="C181" s="579"/>
      <c r="D181" s="595"/>
      <c r="E181" s="580"/>
      <c r="F181" s="580"/>
      <c r="G181" s="580"/>
      <c r="H181" s="580"/>
      <c r="I181" s="580"/>
      <c r="J181" s="580"/>
      <c r="K181" s="580"/>
      <c r="L181" s="580"/>
      <c r="M181" s="580"/>
      <c r="N181" s="584"/>
      <c r="O181" s="585"/>
      <c r="P181" s="352"/>
      <c r="Q181" s="101"/>
      <c r="R181" s="101"/>
      <c r="S181" s="101"/>
      <c r="T181" s="101"/>
      <c r="U181" s="101"/>
      <c r="V181" s="581"/>
      <c r="W181" s="121"/>
      <c r="X181" s="116"/>
      <c r="Y181" s="582"/>
      <c r="Z181" s="101"/>
      <c r="AA181" s="583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</row>
    <row r="182" spans="1:38" ht="12" customHeight="1">
      <c r="A182" s="153"/>
      <c r="B182" s="121"/>
      <c r="C182" s="579"/>
      <c r="D182" s="595"/>
      <c r="E182" s="580"/>
      <c r="F182" s="580"/>
      <c r="G182" s="595"/>
      <c r="H182" s="580"/>
      <c r="I182" s="580"/>
      <c r="J182" s="595"/>
      <c r="K182" s="580"/>
      <c r="L182" s="580"/>
      <c r="M182" s="580"/>
      <c r="N182" s="579"/>
      <c r="O182" s="585"/>
      <c r="P182" s="352"/>
      <c r="Q182" s="101"/>
      <c r="R182" s="101"/>
      <c r="S182" s="101"/>
      <c r="T182" s="101"/>
      <c r="U182" s="101"/>
      <c r="V182" s="581"/>
      <c r="W182" s="121"/>
      <c r="X182" s="116"/>
      <c r="Y182" s="582"/>
      <c r="Z182" s="101"/>
      <c r="AA182" s="586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</row>
    <row r="183" spans="1:38">
      <c r="A183" s="153"/>
      <c r="B183" s="121"/>
      <c r="C183" s="579"/>
      <c r="D183" s="595"/>
      <c r="E183" s="580"/>
      <c r="F183" s="580"/>
      <c r="G183" s="580"/>
      <c r="H183" s="580"/>
      <c r="I183" s="580"/>
      <c r="J183" s="580"/>
      <c r="K183" s="580"/>
      <c r="L183" s="580"/>
      <c r="M183" s="595"/>
      <c r="N183" s="587"/>
      <c r="O183" s="585"/>
      <c r="P183" s="352"/>
      <c r="Q183" s="101"/>
      <c r="R183" s="101"/>
      <c r="S183" s="101"/>
      <c r="T183" s="101"/>
      <c r="U183" s="101"/>
      <c r="V183" s="581"/>
      <c r="W183" s="121"/>
      <c r="X183" s="116"/>
      <c r="Y183" s="582"/>
      <c r="Z183" s="101"/>
      <c r="AA183" s="583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</row>
    <row r="184" spans="1:38" ht="12.75" customHeight="1">
      <c r="A184" s="153"/>
      <c r="B184" s="121"/>
      <c r="C184" s="579"/>
      <c r="D184" s="595"/>
      <c r="E184" s="580"/>
      <c r="F184" s="580"/>
      <c r="G184" s="580"/>
      <c r="H184" s="580"/>
      <c r="I184" s="580"/>
      <c r="J184" s="580"/>
      <c r="K184" s="580"/>
      <c r="L184" s="580"/>
      <c r="M184" s="580"/>
      <c r="N184" s="579"/>
      <c r="O184" s="585"/>
      <c r="P184" s="352"/>
      <c r="Q184" s="101"/>
      <c r="R184" s="101"/>
      <c r="S184" s="101"/>
      <c r="T184" s="101"/>
      <c r="U184" s="101"/>
      <c r="V184" s="581"/>
      <c r="W184" s="121"/>
      <c r="X184" s="116"/>
      <c r="Y184" s="582"/>
      <c r="Z184" s="101"/>
      <c r="AA184" s="588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</row>
    <row r="185" spans="1:38">
      <c r="A185" s="153"/>
      <c r="B185" s="121"/>
      <c r="C185" s="579"/>
      <c r="D185" s="595"/>
      <c r="E185" s="580"/>
      <c r="F185" s="580"/>
      <c r="G185" s="580"/>
      <c r="H185" s="580"/>
      <c r="I185" s="580"/>
      <c r="J185" s="580"/>
      <c r="K185" s="580"/>
      <c r="L185" s="580"/>
      <c r="M185" s="580"/>
      <c r="N185" s="579"/>
      <c r="O185" s="585"/>
      <c r="P185" s="352"/>
      <c r="Q185" s="101"/>
      <c r="R185" s="101"/>
      <c r="S185" s="101"/>
      <c r="T185" s="101"/>
      <c r="U185" s="101"/>
      <c r="V185" s="581"/>
      <c r="W185" s="121"/>
      <c r="X185" s="116"/>
      <c r="Y185" s="582"/>
      <c r="Z185" s="101"/>
      <c r="AA185" s="586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</row>
    <row r="186" spans="1:38" ht="15" customHeight="1">
      <c r="A186" s="153"/>
      <c r="B186" s="121"/>
      <c r="C186" s="579"/>
      <c r="D186" s="595"/>
      <c r="E186" s="580"/>
      <c r="F186" s="93"/>
      <c r="G186" s="590"/>
      <c r="H186" s="595"/>
      <c r="I186" s="580"/>
      <c r="J186" s="580"/>
      <c r="K186" s="580"/>
      <c r="L186" s="580"/>
      <c r="M186" s="580"/>
      <c r="N186" s="589"/>
      <c r="O186" s="585"/>
      <c r="P186" s="352"/>
      <c r="Q186" s="101"/>
      <c r="R186" s="101"/>
      <c r="S186" s="101"/>
      <c r="T186" s="101"/>
      <c r="U186" s="101"/>
      <c r="V186" s="581"/>
      <c r="W186" s="121"/>
      <c r="X186" s="116"/>
      <c r="Y186" s="582"/>
      <c r="Z186" s="101"/>
      <c r="AA186" s="588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</row>
    <row r="187" spans="1:38">
      <c r="A187" s="153"/>
      <c r="B187" s="121"/>
      <c r="C187" s="579"/>
      <c r="D187" s="595"/>
      <c r="E187" s="580"/>
      <c r="F187" s="580"/>
      <c r="G187" s="580"/>
      <c r="H187" s="580"/>
      <c r="I187" s="580"/>
      <c r="J187" s="580"/>
      <c r="K187" s="580"/>
      <c r="L187" s="580"/>
      <c r="M187" s="580"/>
      <c r="N187" s="579"/>
      <c r="O187" s="585"/>
      <c r="P187" s="352"/>
      <c r="Q187" s="101"/>
      <c r="R187" s="101"/>
      <c r="S187" s="101"/>
      <c r="T187" s="101"/>
      <c r="U187" s="101"/>
      <c r="V187" s="581"/>
      <c r="W187" s="121"/>
      <c r="X187" s="116"/>
      <c r="Y187" s="582"/>
      <c r="Z187" s="101"/>
      <c r="AA187" s="583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</row>
    <row r="188" spans="1:38">
      <c r="A188" s="153"/>
      <c r="B188" s="121"/>
      <c r="C188" s="579"/>
      <c r="D188" s="595"/>
      <c r="E188" s="580"/>
      <c r="F188" s="580"/>
      <c r="G188" s="580"/>
      <c r="H188" s="580"/>
      <c r="I188" s="580"/>
      <c r="J188" s="580"/>
      <c r="K188" s="580"/>
      <c r="L188" s="580"/>
      <c r="M188" s="580"/>
      <c r="N188" s="579"/>
      <c r="O188" s="585"/>
      <c r="P188" s="352"/>
      <c r="Q188" s="101"/>
      <c r="R188" s="101"/>
      <c r="S188" s="101"/>
      <c r="T188" s="101"/>
      <c r="U188" s="101"/>
      <c r="V188" s="581"/>
      <c r="W188" s="121"/>
      <c r="X188" s="116"/>
      <c r="Y188" s="582"/>
      <c r="Z188" s="101"/>
      <c r="AA188" s="583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</row>
    <row r="189" spans="1:38">
      <c r="A189" s="153"/>
      <c r="B189" s="121"/>
      <c r="C189" s="579"/>
      <c r="D189" s="595"/>
      <c r="E189" s="580"/>
      <c r="F189" s="580"/>
      <c r="G189" s="580"/>
      <c r="H189" s="580"/>
      <c r="I189" s="580"/>
      <c r="J189" s="580"/>
      <c r="K189" s="580"/>
      <c r="L189" s="580"/>
      <c r="M189" s="580"/>
      <c r="N189" s="579"/>
      <c r="O189" s="585"/>
      <c r="P189" s="352"/>
      <c r="Q189" s="101"/>
      <c r="R189" s="101"/>
      <c r="S189" s="101"/>
      <c r="T189" s="101"/>
      <c r="U189" s="101"/>
      <c r="V189" s="581"/>
      <c r="W189" s="121"/>
      <c r="X189" s="116"/>
      <c r="Y189" s="582"/>
      <c r="Z189" s="101"/>
      <c r="AA189" s="583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</row>
    <row r="190" spans="1:38">
      <c r="A190" s="153"/>
      <c r="B190" s="121"/>
      <c r="C190" s="579"/>
      <c r="D190" s="595"/>
      <c r="E190" s="580"/>
      <c r="F190" s="580"/>
      <c r="G190" s="580"/>
      <c r="H190" s="580"/>
      <c r="I190" s="580"/>
      <c r="J190" s="580"/>
      <c r="K190" s="580"/>
      <c r="L190" s="580"/>
      <c r="M190" s="580"/>
      <c r="N190" s="579"/>
      <c r="O190" s="585"/>
      <c r="P190" s="352"/>
      <c r="Q190" s="101"/>
      <c r="R190" s="101"/>
      <c r="S190" s="101"/>
      <c r="T190" s="101"/>
      <c r="U190" s="101"/>
      <c r="V190" s="581"/>
      <c r="W190" s="121"/>
      <c r="X190" s="116"/>
      <c r="Y190" s="582"/>
      <c r="Z190" s="101"/>
      <c r="AA190" s="583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</row>
    <row r="191" spans="1:38">
      <c r="A191" s="153"/>
      <c r="B191" s="121"/>
      <c r="C191" s="579"/>
      <c r="D191" s="595"/>
      <c r="E191" s="580"/>
      <c r="F191" s="580"/>
      <c r="G191" s="580"/>
      <c r="H191" s="580"/>
      <c r="I191" s="580"/>
      <c r="J191" s="580"/>
      <c r="K191" s="580"/>
      <c r="L191" s="580"/>
      <c r="M191" s="580"/>
      <c r="N191" s="579"/>
      <c r="O191" s="585"/>
      <c r="P191" s="352"/>
      <c r="Q191" s="101"/>
      <c r="R191" s="101"/>
      <c r="S191" s="101"/>
      <c r="T191" s="101"/>
      <c r="U191" s="101"/>
      <c r="V191" s="581"/>
      <c r="W191" s="121"/>
      <c r="X191" s="116"/>
      <c r="Y191" s="582"/>
      <c r="Z191" s="101"/>
      <c r="AA191" s="583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</row>
    <row r="192" spans="1:38">
      <c r="A192" s="153"/>
      <c r="B192" s="121"/>
      <c r="C192" s="579"/>
      <c r="D192" s="595"/>
      <c r="E192" s="580"/>
      <c r="F192" s="580"/>
      <c r="G192" s="580"/>
      <c r="H192" s="580"/>
      <c r="I192" s="580"/>
      <c r="J192" s="580"/>
      <c r="K192" s="580"/>
      <c r="L192" s="580"/>
      <c r="M192" s="580"/>
      <c r="N192" s="579"/>
      <c r="O192" s="585"/>
      <c r="P192" s="352"/>
      <c r="Q192" s="101"/>
      <c r="R192" s="101"/>
      <c r="S192" s="101"/>
      <c r="T192" s="101"/>
      <c r="U192" s="101"/>
      <c r="V192" s="581"/>
      <c r="W192" s="121"/>
      <c r="X192" s="116"/>
      <c r="Y192" s="582"/>
      <c r="Z192" s="101"/>
      <c r="AA192" s="583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</row>
    <row r="193" spans="1:38">
      <c r="A193" s="153"/>
      <c r="B193" s="121"/>
      <c r="C193" s="579"/>
      <c r="D193" s="595"/>
      <c r="E193" s="580"/>
      <c r="F193" s="580"/>
      <c r="G193" s="580"/>
      <c r="H193" s="580"/>
      <c r="I193" s="580"/>
      <c r="J193" s="580"/>
      <c r="K193" s="580"/>
      <c r="L193" s="580"/>
      <c r="M193" s="580"/>
      <c r="N193" s="579"/>
      <c r="O193" s="585"/>
      <c r="P193" s="352"/>
      <c r="Q193" s="101"/>
      <c r="R193" s="101"/>
      <c r="S193" s="101"/>
      <c r="T193" s="101"/>
      <c r="U193" s="101"/>
      <c r="V193" s="581"/>
      <c r="W193" s="121"/>
      <c r="X193" s="116"/>
      <c r="Y193" s="582"/>
      <c r="Z193" s="101"/>
      <c r="AA193" s="583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</row>
    <row r="194" spans="1:38" ht="13.5" customHeight="1">
      <c r="A194" s="153"/>
      <c r="B194" s="121"/>
      <c r="C194" s="579"/>
      <c r="D194" s="595"/>
      <c r="E194" s="580"/>
      <c r="F194" s="580"/>
      <c r="G194" s="580"/>
      <c r="H194" s="580"/>
      <c r="I194" s="580"/>
      <c r="J194" s="580"/>
      <c r="K194" s="580"/>
      <c r="L194" s="580"/>
      <c r="M194" s="580"/>
      <c r="N194" s="579"/>
      <c r="O194" s="585"/>
      <c r="P194" s="352"/>
      <c r="Q194" s="101"/>
      <c r="R194" s="101"/>
      <c r="S194" s="101"/>
      <c r="T194" s="101"/>
      <c r="U194" s="101"/>
      <c r="V194" s="581"/>
      <c r="W194" s="121"/>
      <c r="X194" s="116"/>
      <c r="Y194" s="582"/>
      <c r="Z194" s="101"/>
      <c r="AA194" s="586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</row>
    <row r="195" spans="1:38" ht="12" customHeight="1">
      <c r="A195" s="153"/>
      <c r="B195" s="121"/>
      <c r="C195" s="579"/>
      <c r="D195" s="598"/>
      <c r="E195" s="590"/>
      <c r="F195" s="591"/>
      <c r="G195" s="580"/>
      <c r="H195" s="580"/>
      <c r="I195" s="580"/>
      <c r="J195" s="580"/>
      <c r="K195" s="590"/>
      <c r="L195" s="590"/>
      <c r="M195" s="580"/>
      <c r="N195" s="584"/>
      <c r="O195" s="585"/>
      <c r="P195" s="352"/>
      <c r="Q195" s="101"/>
      <c r="R195" s="101"/>
      <c r="S195" s="101"/>
      <c r="T195" s="101"/>
      <c r="U195" s="101"/>
      <c r="V195" s="581"/>
      <c r="W195" s="121"/>
      <c r="X195" s="116"/>
      <c r="Y195" s="582"/>
      <c r="Z195" s="101"/>
      <c r="AA195" s="592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</row>
    <row r="196" spans="1:38">
      <c r="A196" s="153"/>
      <c r="B196" s="121"/>
      <c r="C196" s="579"/>
      <c r="D196" s="598"/>
      <c r="E196" s="590"/>
      <c r="F196" s="591"/>
      <c r="G196" s="580"/>
      <c r="H196" s="580"/>
      <c r="I196" s="580"/>
      <c r="J196" s="580"/>
      <c r="K196" s="590"/>
      <c r="L196" s="590"/>
      <c r="M196" s="580"/>
      <c r="N196" s="579"/>
      <c r="O196" s="585"/>
      <c r="P196" s="352"/>
      <c r="Q196" s="101"/>
      <c r="R196" s="101"/>
      <c r="S196" s="101"/>
      <c r="T196" s="101"/>
      <c r="U196" s="101"/>
      <c r="V196" s="581"/>
      <c r="W196" s="121"/>
      <c r="X196" s="116"/>
      <c r="Y196" s="582"/>
      <c r="Z196" s="101"/>
      <c r="AA196" s="583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</row>
    <row r="197" spans="1:38" ht="13.5" customHeight="1">
      <c r="A197" s="153"/>
      <c r="B197" s="121"/>
      <c r="C197" s="579"/>
      <c r="D197" s="598"/>
      <c r="E197" s="590"/>
      <c r="F197" s="591"/>
      <c r="G197" s="580"/>
      <c r="H197" s="580"/>
      <c r="I197" s="580"/>
      <c r="J197" s="580"/>
      <c r="K197" s="590"/>
      <c r="L197" s="590"/>
      <c r="M197" s="580"/>
      <c r="N197" s="579"/>
      <c r="O197" s="585"/>
      <c r="P197" s="352"/>
      <c r="Q197" s="101"/>
      <c r="R197" s="101"/>
      <c r="S197" s="101"/>
      <c r="T197" s="101"/>
      <c r="U197" s="101"/>
      <c r="V197" s="581"/>
      <c r="W197" s="121"/>
      <c r="X197" s="116"/>
      <c r="Y197" s="582"/>
      <c r="Z197" s="101"/>
      <c r="AA197" s="583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</row>
    <row r="198" spans="1:38">
      <c r="A198" s="153"/>
      <c r="B198" s="121"/>
      <c r="C198" s="579"/>
      <c r="D198" s="598"/>
      <c r="E198" s="590"/>
      <c r="F198" s="591"/>
      <c r="G198" s="580"/>
      <c r="H198" s="602"/>
      <c r="I198" s="580"/>
      <c r="J198" s="602"/>
      <c r="K198" s="595"/>
      <c r="L198" s="595"/>
      <c r="M198" s="580"/>
      <c r="N198" s="579"/>
      <c r="O198" s="585"/>
      <c r="P198" s="352"/>
      <c r="Q198" s="101"/>
      <c r="R198" s="101"/>
      <c r="S198" s="101"/>
      <c r="T198" s="101"/>
      <c r="U198" s="101"/>
      <c r="V198" s="581"/>
      <c r="W198" s="121"/>
      <c r="X198" s="116"/>
      <c r="Y198" s="582"/>
      <c r="Z198" s="101"/>
      <c r="AA198" s="588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</row>
    <row r="199" spans="1:38">
      <c r="A199" s="153"/>
      <c r="B199" s="121"/>
      <c r="C199" s="579"/>
      <c r="D199" s="598"/>
      <c r="E199" s="595"/>
      <c r="F199" s="591"/>
      <c r="G199" s="580"/>
      <c r="H199" s="580"/>
      <c r="I199" s="580"/>
      <c r="J199" s="580"/>
      <c r="K199" s="595"/>
      <c r="L199" s="595"/>
      <c r="M199" s="580"/>
      <c r="N199" s="579"/>
      <c r="O199" s="585"/>
      <c r="P199" s="352"/>
      <c r="Q199" s="101"/>
      <c r="R199" s="101"/>
      <c r="S199" s="101"/>
      <c r="T199" s="101"/>
      <c r="U199" s="101"/>
      <c r="V199" s="581"/>
      <c r="W199" s="121"/>
      <c r="X199" s="116"/>
      <c r="Y199" s="582"/>
      <c r="Z199" s="101"/>
      <c r="AA199" s="583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</row>
    <row r="200" spans="1:38" ht="12" customHeight="1">
      <c r="A200" s="153"/>
      <c r="B200" s="121"/>
      <c r="C200" s="579"/>
      <c r="D200" s="598"/>
      <c r="E200" s="590"/>
      <c r="F200" s="591"/>
      <c r="G200" s="580"/>
      <c r="H200" s="580"/>
      <c r="I200" s="580"/>
      <c r="J200" s="580"/>
      <c r="K200" s="595"/>
      <c r="L200" s="590"/>
      <c r="M200" s="580"/>
      <c r="N200" s="579"/>
      <c r="O200" s="585"/>
      <c r="P200" s="352"/>
      <c r="Q200" s="101"/>
      <c r="R200" s="101"/>
      <c r="S200" s="101"/>
      <c r="T200" s="101"/>
      <c r="U200" s="101"/>
      <c r="V200" s="581"/>
      <c r="W200" s="121"/>
      <c r="X200" s="116"/>
      <c r="Y200" s="582"/>
      <c r="Z200" s="101"/>
      <c r="AA200" s="583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</row>
    <row r="201" spans="1:38" ht="12.75" customHeight="1">
      <c r="A201" s="153"/>
      <c r="B201" s="121"/>
      <c r="C201" s="579"/>
      <c r="D201" s="598"/>
      <c r="E201" s="595"/>
      <c r="F201" s="591"/>
      <c r="G201" s="580"/>
      <c r="H201" s="580"/>
      <c r="I201" s="580"/>
      <c r="J201" s="580"/>
      <c r="K201" s="591"/>
      <c r="L201" s="591"/>
      <c r="M201" s="93"/>
      <c r="N201" s="579"/>
      <c r="O201" s="585"/>
      <c r="P201" s="352"/>
      <c r="Q201" s="101"/>
      <c r="R201" s="101"/>
      <c r="S201" s="101"/>
      <c r="T201" s="101"/>
      <c r="U201" s="101"/>
      <c r="V201" s="581"/>
      <c r="W201" s="121"/>
      <c r="X201" s="116"/>
      <c r="Y201" s="582"/>
      <c r="Z201" s="101"/>
      <c r="AA201" s="583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</row>
    <row r="202" spans="1:38" ht="11.25" customHeight="1">
      <c r="A202" s="153"/>
      <c r="B202" s="121"/>
      <c r="C202" s="579"/>
      <c r="D202" s="598"/>
      <c r="E202" s="595"/>
      <c r="F202" s="595"/>
      <c r="G202" s="580"/>
      <c r="H202" s="580"/>
      <c r="I202" s="580"/>
      <c r="J202" s="590"/>
      <c r="K202" s="602"/>
      <c r="L202" s="595"/>
      <c r="M202" s="591"/>
      <c r="N202" s="579"/>
      <c r="O202" s="585"/>
      <c r="P202" s="352"/>
      <c r="Q202" s="101"/>
      <c r="R202" s="101"/>
      <c r="S202" s="101"/>
      <c r="T202" s="101"/>
      <c r="U202" s="101"/>
      <c r="V202" s="581"/>
      <c r="W202" s="121"/>
      <c r="X202" s="116"/>
      <c r="Y202" s="582"/>
      <c r="Z202" s="101"/>
      <c r="AA202" s="583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</row>
    <row r="203" spans="1:38" ht="12" customHeight="1">
      <c r="A203" s="153"/>
      <c r="B203" s="121"/>
      <c r="C203" s="579"/>
      <c r="D203" s="598"/>
      <c r="E203" s="590"/>
      <c r="F203" s="591"/>
      <c r="G203" s="580"/>
      <c r="H203" s="580"/>
      <c r="I203" s="580"/>
      <c r="J203" s="580"/>
      <c r="K203" s="590"/>
      <c r="L203" s="590"/>
      <c r="M203" s="580"/>
      <c r="N203" s="579"/>
      <c r="O203" s="585"/>
      <c r="P203" s="352"/>
      <c r="Q203" s="101"/>
      <c r="R203" s="101"/>
      <c r="S203" s="101"/>
      <c r="T203" s="101"/>
      <c r="U203" s="101"/>
      <c r="V203" s="581"/>
      <c r="W203" s="121"/>
      <c r="X203" s="116"/>
      <c r="Y203" s="582"/>
      <c r="Z203" s="101"/>
      <c r="AA203" s="583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</row>
    <row r="204" spans="1:38">
      <c r="A204" s="153"/>
      <c r="B204" s="121"/>
      <c r="C204" s="579"/>
      <c r="D204" s="598"/>
      <c r="E204" s="595"/>
      <c r="F204" s="591"/>
      <c r="G204" s="580"/>
      <c r="H204" s="580"/>
      <c r="I204" s="580"/>
      <c r="J204" s="580"/>
      <c r="K204" s="591"/>
      <c r="L204" s="591"/>
      <c r="M204" s="580"/>
      <c r="N204" s="579"/>
      <c r="O204" s="593"/>
      <c r="P204" s="352"/>
      <c r="Q204" s="101"/>
      <c r="R204" s="101"/>
      <c r="S204" s="101"/>
      <c r="T204" s="101"/>
      <c r="U204" s="101"/>
      <c r="V204" s="581"/>
      <c r="W204" s="121"/>
      <c r="X204" s="116"/>
      <c r="Y204" s="582"/>
      <c r="Z204" s="101"/>
      <c r="AA204" s="594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</row>
    <row r="205" spans="1:38" ht="13.5" customHeight="1">
      <c r="A205" s="153"/>
      <c r="B205" s="121"/>
      <c r="C205" s="579"/>
      <c r="D205" s="598"/>
      <c r="E205" s="590"/>
      <c r="F205" s="591"/>
      <c r="G205" s="580"/>
      <c r="H205" s="580"/>
      <c r="I205" s="580"/>
      <c r="J205" s="580"/>
      <c r="K205" s="591"/>
      <c r="L205" s="591"/>
      <c r="M205" s="580"/>
      <c r="N205" s="579"/>
      <c r="O205" s="585"/>
      <c r="P205" s="352"/>
      <c r="Q205" s="101"/>
      <c r="R205" s="101"/>
      <c r="S205" s="101"/>
      <c r="T205" s="101"/>
      <c r="U205" s="101"/>
      <c r="V205" s="581"/>
      <c r="W205" s="121"/>
      <c r="X205" s="116"/>
      <c r="Y205" s="582"/>
      <c r="Z205" s="101"/>
      <c r="AA205" s="583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</row>
    <row r="206" spans="1:38" ht="13.5" customHeight="1">
      <c r="A206" s="153"/>
      <c r="B206" s="121"/>
      <c r="C206" s="579"/>
      <c r="D206" s="598"/>
      <c r="E206" s="591"/>
      <c r="F206" s="595"/>
      <c r="G206" s="580"/>
      <c r="H206" s="580"/>
      <c r="I206" s="580"/>
      <c r="J206" s="580"/>
      <c r="K206" s="602"/>
      <c r="L206" s="595"/>
      <c r="M206" s="580"/>
      <c r="N206" s="579"/>
      <c r="O206" s="593"/>
      <c r="P206" s="352"/>
      <c r="Q206" s="101"/>
      <c r="R206" s="101"/>
      <c r="S206" s="101"/>
      <c r="T206" s="101"/>
      <c r="U206" s="101"/>
      <c r="V206" s="581"/>
      <c r="W206" s="121"/>
      <c r="X206" s="116"/>
      <c r="Y206" s="582"/>
      <c r="Z206" s="101"/>
      <c r="AA206" s="594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</row>
    <row r="207" spans="1:38" hidden="1">
      <c r="A207" s="153"/>
      <c r="B207" s="121"/>
      <c r="C207" s="579"/>
      <c r="D207" s="598"/>
      <c r="E207" s="595"/>
      <c r="F207" s="591"/>
      <c r="G207" s="580"/>
      <c r="H207" s="580"/>
      <c r="I207" s="580"/>
      <c r="J207" s="580"/>
      <c r="K207" s="590"/>
      <c r="L207" s="590"/>
      <c r="M207" s="580"/>
      <c r="N207" s="579"/>
      <c r="O207" s="585"/>
      <c r="P207" s="352"/>
      <c r="Q207" s="101"/>
      <c r="R207" s="101"/>
      <c r="S207" s="101"/>
      <c r="T207" s="101"/>
      <c r="U207" s="101"/>
      <c r="V207" s="581"/>
      <c r="W207" s="121"/>
      <c r="X207" s="116"/>
      <c r="Y207" s="582"/>
      <c r="Z207" s="101"/>
      <c r="AA207" s="588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</row>
    <row r="208" spans="1:38" ht="13.5" customHeight="1">
      <c r="A208" s="153"/>
      <c r="B208" s="96"/>
      <c r="C208" s="579"/>
      <c r="D208" s="598"/>
      <c r="E208" s="591"/>
      <c r="F208" s="591"/>
      <c r="G208" s="580"/>
      <c r="H208" s="580"/>
      <c r="I208" s="580"/>
      <c r="J208" s="580"/>
      <c r="K208" s="595"/>
      <c r="L208" s="595"/>
      <c r="M208" s="580"/>
      <c r="N208" s="579"/>
      <c r="O208" s="585"/>
      <c r="P208" s="352"/>
      <c r="Q208" s="101"/>
      <c r="R208" s="101"/>
      <c r="S208" s="101"/>
      <c r="T208" s="101"/>
      <c r="U208" s="101"/>
      <c r="V208" s="581"/>
      <c r="W208" s="121"/>
      <c r="X208" s="116"/>
      <c r="Y208" s="582"/>
      <c r="Z208" s="101"/>
      <c r="AA208" s="583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</row>
    <row r="209" spans="1:38" ht="12" customHeight="1">
      <c r="A209" s="153"/>
      <c r="B209" s="121"/>
      <c r="C209" s="579"/>
      <c r="D209" s="598"/>
      <c r="E209" s="590"/>
      <c r="F209" s="591"/>
      <c r="G209" s="602"/>
      <c r="H209" s="580"/>
      <c r="I209" s="580"/>
      <c r="J209" s="580"/>
      <c r="K209" s="590"/>
      <c r="L209" s="591"/>
      <c r="M209" s="580"/>
      <c r="N209" s="584"/>
      <c r="O209" s="593"/>
      <c r="P209" s="352"/>
      <c r="Q209" s="101"/>
      <c r="R209" s="101"/>
      <c r="S209" s="101"/>
      <c r="T209" s="101"/>
      <c r="U209" s="101"/>
      <c r="V209" s="581"/>
      <c r="W209" s="121"/>
      <c r="X209" s="116"/>
      <c r="Y209" s="582"/>
      <c r="Z209" s="101"/>
      <c r="AA209" s="594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</row>
    <row r="210" spans="1:38" ht="13.5" customHeight="1">
      <c r="A210" s="153"/>
      <c r="B210" s="121"/>
      <c r="C210" s="579"/>
      <c r="D210" s="598"/>
      <c r="E210" s="602"/>
      <c r="F210" s="602"/>
      <c r="G210" s="580"/>
      <c r="H210" s="580"/>
      <c r="I210" s="580"/>
      <c r="J210" s="580"/>
      <c r="K210" s="603"/>
      <c r="L210" s="602"/>
      <c r="M210" s="580"/>
      <c r="N210" s="584"/>
      <c r="O210" s="585"/>
      <c r="P210" s="352"/>
      <c r="Q210" s="101"/>
      <c r="R210" s="101"/>
      <c r="S210" s="101"/>
      <c r="T210" s="101"/>
      <c r="U210" s="101"/>
      <c r="V210" s="581"/>
      <c r="W210" s="121"/>
      <c r="X210" s="116"/>
      <c r="Y210" s="582"/>
      <c r="Z210" s="101"/>
      <c r="AA210" s="597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</row>
    <row r="211" spans="1:38">
      <c r="A211" s="153"/>
      <c r="B211" s="121"/>
      <c r="C211" s="579"/>
      <c r="D211" s="598"/>
      <c r="E211" s="150"/>
      <c r="F211" s="150"/>
      <c r="G211" s="150"/>
      <c r="H211" s="150"/>
      <c r="I211" s="150"/>
      <c r="J211" s="150"/>
      <c r="K211" s="150"/>
      <c r="L211" s="150"/>
      <c r="M211" s="150"/>
      <c r="N211" s="584"/>
      <c r="O211" s="585"/>
      <c r="P211" s="352"/>
      <c r="Q211" s="101"/>
      <c r="R211" s="101"/>
      <c r="S211" s="101"/>
      <c r="T211" s="101"/>
      <c r="U211" s="101"/>
      <c r="V211" s="581"/>
      <c r="W211" s="121"/>
      <c r="X211" s="116"/>
      <c r="Y211" s="582"/>
      <c r="Z211" s="101"/>
      <c r="AA211" s="583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</row>
    <row r="212" spans="1:38" ht="12.75" customHeight="1">
      <c r="A212" s="153"/>
      <c r="B212" s="121"/>
      <c r="C212" s="579"/>
      <c r="D212" s="598"/>
      <c r="E212" s="150"/>
      <c r="F212" s="150"/>
      <c r="G212" s="150"/>
      <c r="H212" s="150"/>
      <c r="I212" s="150"/>
      <c r="J212" s="150"/>
      <c r="K212" s="150"/>
      <c r="L212" s="150"/>
      <c r="M212" s="150"/>
      <c r="N212" s="584"/>
      <c r="O212" s="585"/>
      <c r="P212" s="352"/>
      <c r="Q212" s="101"/>
      <c r="R212" s="101"/>
      <c r="S212" s="101"/>
      <c r="T212" s="101"/>
      <c r="U212" s="101"/>
      <c r="V212" s="581"/>
      <c r="W212" s="121"/>
      <c r="X212" s="116"/>
      <c r="Y212" s="582"/>
      <c r="Z212" s="101"/>
      <c r="AA212" s="583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</row>
    <row r="213" spans="1:38" ht="12" customHeight="1">
      <c r="A213" s="153"/>
      <c r="B213" s="121"/>
      <c r="C213" s="579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584"/>
      <c r="O213" s="585"/>
      <c r="P213" s="352"/>
      <c r="Q213" s="101"/>
      <c r="R213" s="101"/>
      <c r="S213" s="101"/>
      <c r="T213" s="101"/>
      <c r="U213" s="101"/>
      <c r="V213" s="581"/>
      <c r="W213" s="121"/>
      <c r="X213" s="116"/>
      <c r="Y213" s="582"/>
      <c r="Z213" s="101"/>
      <c r="AA213" s="583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</row>
    <row r="214" spans="1:38" ht="12.75" customHeight="1">
      <c r="A214" s="153"/>
      <c r="B214" s="121"/>
      <c r="C214" s="579"/>
      <c r="D214" s="150"/>
      <c r="E214" s="150"/>
      <c r="F214" s="150"/>
      <c r="G214" s="150"/>
      <c r="H214" s="150"/>
      <c r="I214" s="150"/>
      <c r="J214" s="599"/>
      <c r="K214" s="150"/>
      <c r="L214" s="150"/>
      <c r="M214" s="150"/>
      <c r="N214" s="587"/>
      <c r="O214" s="585"/>
      <c r="P214" s="352"/>
      <c r="Q214" s="101"/>
      <c r="R214" s="101"/>
      <c r="S214" s="101"/>
      <c r="T214" s="101"/>
      <c r="U214" s="101"/>
      <c r="V214" s="600"/>
      <c r="W214" s="121"/>
      <c r="X214" s="601"/>
      <c r="Y214" s="582"/>
      <c r="Z214" s="101"/>
      <c r="AA214" s="583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</row>
    <row r="215" spans="1:38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</row>
    <row r="216" spans="1:38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</row>
    <row r="217" spans="1:38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</row>
    <row r="218" spans="1:38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</row>
    <row r="219" spans="1:38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</row>
    <row r="220" spans="1:38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</row>
    <row r="221" spans="1:38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</row>
    <row r="222" spans="1:38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</row>
    <row r="223" spans="1:38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</row>
    <row r="224" spans="1:38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</row>
    <row r="225" spans="1:38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</row>
    <row r="226" spans="1:38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</row>
    <row r="227" spans="1:38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</row>
    <row r="228" spans="1:38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</row>
    <row r="229" spans="1:38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</row>
    <row r="230" spans="1:38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</row>
    <row r="231" spans="1:38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</row>
    <row r="232" spans="1:38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</row>
    <row r="233" spans="1:38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</row>
    <row r="234" spans="1:38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</row>
    <row r="235" spans="1:38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</row>
    <row r="236" spans="1:38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</row>
    <row r="237" spans="1:38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</row>
    <row r="238" spans="1:38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</row>
    <row r="239" spans="1:38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</row>
    <row r="240" spans="1:38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</row>
    <row r="241" spans="1:38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</row>
    <row r="242" spans="1:38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</row>
    <row r="243" spans="1:38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</row>
    <row r="244" spans="1:38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</row>
    <row r="245" spans="1:38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</row>
    <row r="246" spans="1:38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</row>
    <row r="247" spans="1:38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</row>
    <row r="248" spans="1:38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</row>
    <row r="249" spans="1:38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</row>
    <row r="250" spans="1:38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</row>
    <row r="251" spans="1:38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</row>
    <row r="252" spans="1:38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</row>
    <row r="253" spans="1:38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</row>
    <row r="254" spans="1:38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</row>
    <row r="255" spans="1:38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</row>
    <row r="256" spans="1:38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</row>
    <row r="257" spans="1:38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</row>
    <row r="258" spans="1:38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</row>
    <row r="259" spans="1:38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</row>
    <row r="260" spans="1:38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</row>
    <row r="261" spans="1:38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</row>
    <row r="262" spans="1:38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</row>
    <row r="263" spans="1:38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</row>
    <row r="264" spans="1:38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</row>
    <row r="265" spans="1:38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</row>
    <row r="266" spans="1:38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</row>
    <row r="267" spans="1:38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</row>
    <row r="268" spans="1:38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</row>
    <row r="269" spans="1:38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</row>
    <row r="270" spans="1:38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</row>
    <row r="271" spans="1:38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</row>
    <row r="272" spans="1:38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</row>
    <row r="273" spans="1:38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</row>
    <row r="274" spans="1:38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</row>
    <row r="275" spans="1:38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</row>
    <row r="276" spans="1:38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</row>
    <row r="277" spans="1:38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</row>
    <row r="278" spans="1:38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</row>
    <row r="279" spans="1:38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</row>
    <row r="280" spans="1:38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</row>
    <row r="281" spans="1:38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</row>
    <row r="282" spans="1:38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</row>
    <row r="283" spans="1:38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</row>
    <row r="284" spans="1:38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</row>
    <row r="285" spans="1:38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</row>
    <row r="286" spans="1:38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</row>
    <row r="287" spans="1:38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</row>
    <row r="288" spans="1:38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</row>
    <row r="289" spans="1:38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</row>
    <row r="290" spans="1:38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</row>
    <row r="291" spans="1:38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</row>
    <row r="292" spans="1:38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</row>
    <row r="293" spans="1:38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</row>
    <row r="294" spans="1:38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</row>
    <row r="295" spans="1:38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</row>
    <row r="296" spans="1:38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</row>
    <row r="297" spans="1:38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</row>
    <row r="298" spans="1:38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</row>
    <row r="299" spans="1:38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</row>
    <row r="300" spans="1:38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</row>
    <row r="301" spans="1:38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</row>
    <row r="302" spans="1:38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</row>
    <row r="303" spans="1:38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</row>
    <row r="304" spans="1:38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</row>
    <row r="305" spans="1:38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</row>
    <row r="306" spans="1:38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</row>
    <row r="307" spans="1:38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</row>
    <row r="308" spans="1:38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</row>
    <row r="309" spans="1:38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</row>
    <row r="310" spans="1:38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</row>
    <row r="311" spans="1:38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</row>
    <row r="312" spans="1:38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</row>
    <row r="313" spans="1:38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</row>
    <row r="314" spans="1:38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</row>
    <row r="315" spans="1:38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</row>
    <row r="316" spans="1:38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</row>
    <row r="317" spans="1:38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</row>
    <row r="318" spans="1:38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</row>
    <row r="319" spans="1:38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</row>
    <row r="320" spans="1:38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</row>
    <row r="321" spans="1:38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</row>
    <row r="322" spans="1:38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</row>
    <row r="323" spans="1:38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</row>
    <row r="324" spans="1:38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</row>
    <row r="325" spans="1:38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</row>
    <row r="326" spans="1:38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</row>
    <row r="327" spans="1:38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</row>
    <row r="328" spans="1:38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</row>
    <row r="329" spans="1:38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</row>
    <row r="330" spans="1:38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</row>
    <row r="331" spans="1:38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</row>
    <row r="332" spans="1:38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</row>
    <row r="333" spans="1:38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</row>
    <row r="334" spans="1:38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</row>
    <row r="335" spans="1:38">
      <c r="A335" s="101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</row>
    <row r="336" spans="1:38">
      <c r="A336" s="101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</row>
    <row r="337" spans="1:38">
      <c r="A337" s="101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</row>
    <row r="338" spans="1:38">
      <c r="A338" s="101"/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</row>
    <row r="339" spans="1:38">
      <c r="A339" s="101"/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</row>
    <row r="340" spans="1:38">
      <c r="A340" s="101"/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</row>
    <row r="341" spans="1:38">
      <c r="A341" s="101"/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</row>
    <row r="342" spans="1:38">
      <c r="A342" s="101"/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</row>
    <row r="343" spans="1:38">
      <c r="A343" s="101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</row>
    <row r="344" spans="1:38">
      <c r="A344" s="101"/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</row>
    <row r="345" spans="1:38">
      <c r="A345" s="101"/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</row>
    <row r="346" spans="1:38">
      <c r="A346" s="101"/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  <c r="AL346" s="101"/>
    </row>
    <row r="347" spans="1:38">
      <c r="A347" s="101"/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</row>
    <row r="348" spans="1:38">
      <c r="A348" s="101"/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</row>
    <row r="349" spans="1:38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</row>
    <row r="350" spans="1:38">
      <c r="A350" s="101"/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</row>
    <row r="351" spans="1:38">
      <c r="A351" s="101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</row>
    <row r="352" spans="1:38">
      <c r="A352" s="101"/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  <c r="AL352" s="101"/>
    </row>
    <row r="353" spans="1:38">
      <c r="A353" s="101"/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</row>
    <row r="354" spans="1:38">
      <c r="A354" s="101"/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</row>
    <row r="355" spans="1:38">
      <c r="A355" s="101"/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</row>
    <row r="356" spans="1:38">
      <c r="A356" s="101"/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1"/>
      <c r="AD356" s="101"/>
      <c r="AE356" s="101"/>
      <c r="AF356" s="101"/>
      <c r="AG356" s="101"/>
      <c r="AH356" s="101"/>
      <c r="AI356" s="101"/>
      <c r="AJ356" s="101"/>
      <c r="AK356" s="101"/>
      <c r="AL356" s="101"/>
    </row>
    <row r="357" spans="1:38">
      <c r="A357" s="101"/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1"/>
      <c r="AD357" s="101"/>
      <c r="AE357" s="101"/>
      <c r="AF357" s="101"/>
      <c r="AG357" s="101"/>
      <c r="AH357" s="101"/>
      <c r="AI357" s="101"/>
      <c r="AJ357" s="101"/>
      <c r="AK357" s="101"/>
      <c r="AL357" s="101"/>
    </row>
    <row r="358" spans="1:38">
      <c r="A358" s="101"/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</row>
    <row r="359" spans="1:38">
      <c r="A359" s="101"/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  <c r="AL359" s="101"/>
    </row>
    <row r="360" spans="1:38">
      <c r="A360" s="101"/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1"/>
      <c r="AD360" s="101"/>
      <c r="AE360" s="101"/>
      <c r="AF360" s="101"/>
      <c r="AG360" s="101"/>
      <c r="AH360" s="101"/>
      <c r="AI360" s="101"/>
      <c r="AJ360" s="101"/>
      <c r="AK360" s="101"/>
      <c r="AL360" s="101"/>
    </row>
    <row r="361" spans="1:38">
      <c r="A361" s="101"/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</row>
    <row r="362" spans="1:38">
      <c r="A362" s="101"/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1"/>
      <c r="AD362" s="101"/>
      <c r="AE362" s="101"/>
      <c r="AF362" s="101"/>
      <c r="AG362" s="101"/>
      <c r="AH362" s="101"/>
      <c r="AI362" s="101"/>
      <c r="AJ362" s="101"/>
      <c r="AK362" s="101"/>
      <c r="AL362" s="101"/>
    </row>
    <row r="363" spans="1:38">
      <c r="A363" s="101"/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  <c r="AL363" s="101"/>
    </row>
    <row r="364" spans="1:38">
      <c r="A364" s="101"/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</row>
    <row r="365" spans="1:38">
      <c r="A365" s="101"/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1"/>
      <c r="AD365" s="101"/>
      <c r="AE365" s="101"/>
      <c r="AF365" s="101"/>
      <c r="AG365" s="101"/>
      <c r="AH365" s="101"/>
      <c r="AI365" s="101"/>
      <c r="AJ365" s="101"/>
      <c r="AK365" s="101"/>
      <c r="AL365" s="101"/>
    </row>
    <row r="366" spans="1:38">
      <c r="A366" s="101"/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  <c r="AD366" s="101"/>
      <c r="AE366" s="101"/>
      <c r="AF366" s="101"/>
      <c r="AG366" s="101"/>
      <c r="AH366" s="101"/>
      <c r="AI366" s="101"/>
      <c r="AJ366" s="101"/>
      <c r="AK366" s="101"/>
      <c r="AL366" s="101"/>
    </row>
    <row r="367" spans="1:38">
      <c r="A367" s="101"/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</row>
    <row r="368" spans="1:38">
      <c r="A368" s="101"/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</row>
    <row r="369" spans="1:38">
      <c r="A369" s="101"/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  <c r="AL369" s="101"/>
    </row>
    <row r="370" spans="1:38">
      <c r="A370" s="101"/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1"/>
      <c r="AD370" s="101"/>
      <c r="AE370" s="101"/>
      <c r="AF370" s="101"/>
      <c r="AG370" s="101"/>
      <c r="AH370" s="101"/>
      <c r="AI370" s="101"/>
      <c r="AJ370" s="101"/>
      <c r="AK370" s="101"/>
      <c r="AL370" s="101"/>
    </row>
    <row r="371" spans="1:38">
      <c r="A371" s="101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  <c r="AL371" s="101"/>
    </row>
    <row r="372" spans="1:38">
      <c r="A372" s="101"/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1"/>
      <c r="AD372" s="101"/>
      <c r="AE372" s="101"/>
      <c r="AF372" s="101"/>
      <c r="AG372" s="101"/>
      <c r="AH372" s="101"/>
      <c r="AI372" s="101"/>
      <c r="AJ372" s="101"/>
      <c r="AK372" s="101"/>
      <c r="AL372" s="101"/>
    </row>
    <row r="373" spans="1:38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</row>
    <row r="374" spans="1:38">
      <c r="A374" s="101"/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  <c r="AL374" s="101"/>
    </row>
    <row r="375" spans="1:38">
      <c r="A375" s="101"/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  <c r="AL375" s="101"/>
    </row>
    <row r="376" spans="1:38">
      <c r="A376" s="101"/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</row>
    <row r="377" spans="1:38">
      <c r="A377" s="101"/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1"/>
      <c r="AD377" s="101"/>
      <c r="AE377" s="101"/>
      <c r="AF377" s="101"/>
      <c r="AG377" s="101"/>
      <c r="AH377" s="101"/>
      <c r="AI377" s="101"/>
      <c r="AJ377" s="101"/>
      <c r="AK377" s="101"/>
      <c r="AL377" s="101"/>
    </row>
    <row r="378" spans="1:38">
      <c r="A378" s="101"/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  <c r="AC378" s="101"/>
      <c r="AD378" s="101"/>
      <c r="AE378" s="101"/>
      <c r="AF378" s="101"/>
      <c r="AG378" s="101"/>
      <c r="AH378" s="101"/>
      <c r="AI378" s="101"/>
      <c r="AJ378" s="101"/>
      <c r="AK378" s="101"/>
      <c r="AL378" s="101"/>
    </row>
    <row r="379" spans="1:38">
      <c r="A379" s="101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1"/>
      <c r="AD379" s="101"/>
      <c r="AE379" s="101"/>
      <c r="AF379" s="101"/>
      <c r="AG379" s="101"/>
      <c r="AH379" s="101"/>
      <c r="AI379" s="101"/>
      <c r="AJ379" s="101"/>
      <c r="AK379" s="101"/>
      <c r="AL379" s="101"/>
    </row>
    <row r="380" spans="1:38">
      <c r="A380" s="101"/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  <c r="AL380" s="101"/>
    </row>
    <row r="381" spans="1:38">
      <c r="A381" s="101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1"/>
      <c r="AD381" s="101"/>
      <c r="AE381" s="101"/>
      <c r="AF381" s="101"/>
      <c r="AG381" s="101"/>
      <c r="AH381" s="101"/>
      <c r="AI381" s="101"/>
      <c r="AJ381" s="101"/>
      <c r="AK381" s="101"/>
      <c r="AL381" s="101"/>
    </row>
    <row r="382" spans="1:38">
      <c r="A382" s="101"/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1"/>
      <c r="AD382" s="101"/>
      <c r="AE382" s="101"/>
      <c r="AF382" s="101"/>
      <c r="AG382" s="101"/>
      <c r="AH382" s="101"/>
      <c r="AI382" s="101"/>
      <c r="AJ382" s="101"/>
      <c r="AK382" s="101"/>
      <c r="AL382" s="101"/>
    </row>
    <row r="383" spans="1:38">
      <c r="A383" s="101"/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1"/>
      <c r="AD383" s="101"/>
      <c r="AE383" s="101"/>
      <c r="AF383" s="101"/>
      <c r="AG383" s="101"/>
      <c r="AH383" s="101"/>
      <c r="AI383" s="101"/>
      <c r="AJ383" s="101"/>
      <c r="AK383" s="101"/>
      <c r="AL383" s="101"/>
    </row>
    <row r="384" spans="1:38">
      <c r="A384" s="101"/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1"/>
      <c r="AD384" s="101"/>
      <c r="AE384" s="101"/>
      <c r="AF384" s="101"/>
      <c r="AG384" s="101"/>
      <c r="AH384" s="101"/>
      <c r="AI384" s="101"/>
      <c r="AJ384" s="101"/>
      <c r="AK384" s="101"/>
      <c r="AL384" s="101"/>
    </row>
    <row r="385" spans="1:38">
      <c r="A385" s="101"/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  <c r="AB385" s="101"/>
      <c r="AC385" s="101"/>
      <c r="AD385" s="101"/>
      <c r="AE385" s="101"/>
      <c r="AF385" s="101"/>
      <c r="AG385" s="101"/>
      <c r="AH385" s="101"/>
      <c r="AI385" s="101"/>
      <c r="AJ385" s="101"/>
      <c r="AK385" s="101"/>
      <c r="AL385" s="101"/>
    </row>
    <row r="386" spans="1:38">
      <c r="A386" s="101"/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  <c r="AA386" s="101"/>
      <c r="AB386" s="101"/>
      <c r="AC386" s="101"/>
      <c r="AD386" s="101"/>
      <c r="AE386" s="101"/>
      <c r="AF386" s="101"/>
      <c r="AG386" s="101"/>
      <c r="AH386" s="101"/>
      <c r="AI386" s="101"/>
      <c r="AJ386" s="101"/>
      <c r="AK386" s="101"/>
      <c r="AL386" s="101"/>
    </row>
    <row r="387" spans="1:38">
      <c r="A387" s="101"/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1"/>
      <c r="AD387" s="101"/>
      <c r="AE387" s="101"/>
      <c r="AF387" s="101"/>
      <c r="AG387" s="101"/>
      <c r="AH387" s="101"/>
      <c r="AI387" s="101"/>
      <c r="AJ387" s="101"/>
      <c r="AK387" s="101"/>
      <c r="AL387" s="101"/>
    </row>
    <row r="388" spans="1:38">
      <c r="A388" s="101"/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1"/>
      <c r="AD388" s="101"/>
      <c r="AE388" s="101"/>
      <c r="AF388" s="101"/>
      <c r="AG388" s="101"/>
      <c r="AH388" s="101"/>
      <c r="AI388" s="101"/>
      <c r="AJ388" s="101"/>
      <c r="AK388" s="101"/>
      <c r="AL388" s="101"/>
    </row>
    <row r="389" spans="1:38">
      <c r="A389" s="101"/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  <c r="AE389" s="101"/>
      <c r="AF389" s="101"/>
      <c r="AG389" s="101"/>
      <c r="AH389" s="101"/>
      <c r="AI389" s="101"/>
      <c r="AJ389" s="101"/>
      <c r="AK389" s="101"/>
      <c r="AL389" s="101"/>
    </row>
    <row r="390" spans="1:38">
      <c r="A390" s="101"/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  <c r="AL390" s="101"/>
    </row>
    <row r="391" spans="1:38">
      <c r="A391" s="101"/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1"/>
      <c r="AD391" s="101"/>
      <c r="AE391" s="101"/>
      <c r="AF391" s="101"/>
      <c r="AG391" s="101"/>
      <c r="AH391" s="101"/>
      <c r="AI391" s="101"/>
      <c r="AJ391" s="101"/>
      <c r="AK391" s="101"/>
      <c r="AL391" s="101"/>
    </row>
    <row r="392" spans="1:38">
      <c r="A392" s="101"/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  <c r="AA392" s="101"/>
      <c r="AB392" s="101"/>
      <c r="AC392" s="101"/>
      <c r="AD392" s="101"/>
      <c r="AE392" s="101"/>
      <c r="AF392" s="101"/>
      <c r="AG392" s="101"/>
      <c r="AH392" s="101"/>
      <c r="AI392" s="101"/>
      <c r="AJ392" s="101"/>
      <c r="AK392" s="101"/>
      <c r="AL392" s="101"/>
    </row>
    <row r="393" spans="1:38">
      <c r="A393" s="101"/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  <c r="AA393" s="101"/>
      <c r="AB393" s="101"/>
      <c r="AC393" s="101"/>
      <c r="AD393" s="101"/>
      <c r="AE393" s="101"/>
      <c r="AF393" s="101"/>
      <c r="AG393" s="101"/>
      <c r="AH393" s="101"/>
      <c r="AI393" s="101"/>
      <c r="AJ393" s="101"/>
      <c r="AK393" s="101"/>
      <c r="AL393" s="101"/>
    </row>
    <row r="394" spans="1:38">
      <c r="A394" s="101"/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1"/>
      <c r="AD394" s="101"/>
      <c r="AE394" s="101"/>
      <c r="AF394" s="101"/>
      <c r="AG394" s="101"/>
      <c r="AH394" s="101"/>
      <c r="AI394" s="101"/>
      <c r="AJ394" s="101"/>
      <c r="AK394" s="101"/>
      <c r="AL394" s="101"/>
    </row>
    <row r="395" spans="1:38">
      <c r="A395" s="101"/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1"/>
      <c r="AD395" s="101"/>
      <c r="AE395" s="101"/>
      <c r="AF395" s="101"/>
      <c r="AG395" s="101"/>
      <c r="AH395" s="101"/>
      <c r="AI395" s="101"/>
      <c r="AJ395" s="101"/>
      <c r="AK395" s="101"/>
      <c r="AL395" s="101"/>
    </row>
    <row r="396" spans="1:38">
      <c r="A396" s="101"/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1"/>
      <c r="AD396" s="101"/>
      <c r="AE396" s="101"/>
      <c r="AF396" s="101"/>
      <c r="AG396" s="101"/>
      <c r="AH396" s="101"/>
      <c r="AI396" s="101"/>
      <c r="AJ396" s="101"/>
      <c r="AK396" s="101"/>
      <c r="AL396" s="101"/>
    </row>
    <row r="397" spans="1:38">
      <c r="A397" s="101"/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1"/>
      <c r="AD397" s="101"/>
      <c r="AE397" s="101"/>
      <c r="AF397" s="101"/>
      <c r="AG397" s="101"/>
      <c r="AH397" s="101"/>
      <c r="AI397" s="101"/>
      <c r="AJ397" s="101"/>
      <c r="AK397" s="101"/>
      <c r="AL397" s="101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BA742"/>
  <sheetViews>
    <sheetView topLeftCell="A15" workbookViewId="0">
      <pane xSplit="1" topLeftCell="B1" activePane="topRight" state="frozen"/>
      <selection pane="topRight" activeCell="A2" sqref="A2:Q45"/>
    </sheetView>
  </sheetViews>
  <sheetFormatPr defaultRowHeight="15"/>
  <cols>
    <col min="1" max="1" width="4" customWidth="1"/>
    <col min="2" max="2" width="32.140625" customWidth="1"/>
    <col min="3" max="3" width="8.7109375" customWidth="1"/>
    <col min="4" max="4" width="7.28515625" customWidth="1"/>
    <col min="5" max="5" width="6.85546875" customWidth="1"/>
    <col min="6" max="6" width="7" customWidth="1"/>
    <col min="7" max="8" width="6.5703125" customWidth="1"/>
    <col min="9" max="9" width="6.7109375" customWidth="1"/>
    <col min="10" max="10" width="7.140625" customWidth="1"/>
    <col min="11" max="11" width="6.85546875" customWidth="1"/>
    <col min="12" max="12" width="7" customWidth="1"/>
    <col min="13" max="13" width="7.7109375" customWidth="1"/>
    <col min="14" max="14" width="7" customWidth="1"/>
    <col min="15" max="15" width="6.85546875" customWidth="1"/>
    <col min="16" max="16" width="7.42578125" customWidth="1"/>
    <col min="17" max="17" width="7.28515625" customWidth="1"/>
    <col min="18" max="18" width="1.5703125" customWidth="1"/>
    <col min="19" max="19" width="10.28515625" customWidth="1"/>
    <col min="22" max="22" width="4.7109375" customWidth="1"/>
    <col min="23" max="23" width="7.5703125" customWidth="1"/>
    <col min="24" max="24" width="6.85546875" customWidth="1"/>
    <col min="25" max="25" width="7.28515625" customWidth="1"/>
    <col min="27" max="27" width="14.42578125" customWidth="1"/>
    <col min="28" max="28" width="8.7109375" customWidth="1"/>
    <col min="29" max="29" width="7.28515625" customWidth="1"/>
    <col min="30" max="30" width="9.5703125" customWidth="1"/>
    <col min="31" max="31" width="9.140625" customWidth="1"/>
    <col min="32" max="32" width="7.28515625" customWidth="1"/>
    <col min="33" max="33" width="6.7109375" customWidth="1"/>
    <col min="34" max="34" width="6.5703125" customWidth="1"/>
  </cols>
  <sheetData>
    <row r="1" spans="1:40" ht="10.5" customHeight="1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</row>
    <row r="2" spans="1:40" ht="15.75" thickBot="1">
      <c r="A2" s="94" t="s">
        <v>483</v>
      </c>
      <c r="C2" s="94" t="s">
        <v>17</v>
      </c>
      <c r="I2" t="s">
        <v>203</v>
      </c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F2" s="101"/>
      <c r="AH2" s="101"/>
      <c r="AI2" s="101"/>
    </row>
    <row r="3" spans="1:40" ht="13.5" customHeight="1">
      <c r="A3" s="78"/>
      <c r="B3" s="450"/>
      <c r="C3" s="169" t="s">
        <v>18</v>
      </c>
      <c r="D3" s="64" t="s">
        <v>204</v>
      </c>
      <c r="E3" s="64"/>
      <c r="F3" s="64"/>
      <c r="G3" s="64"/>
      <c r="H3" s="64"/>
      <c r="I3" s="64"/>
      <c r="J3" s="64"/>
      <c r="K3" s="64"/>
      <c r="L3" s="51"/>
      <c r="M3" s="51"/>
      <c r="N3" s="169" t="s">
        <v>19</v>
      </c>
      <c r="O3" s="169" t="s">
        <v>20</v>
      </c>
      <c r="P3" s="793" t="s">
        <v>288</v>
      </c>
      <c r="Q3" s="809" t="s">
        <v>288</v>
      </c>
      <c r="S3" s="93"/>
      <c r="T3" s="93"/>
      <c r="U3" s="121"/>
      <c r="V3" s="352"/>
      <c r="W3" s="352"/>
      <c r="X3" s="121"/>
      <c r="Y3" s="101"/>
      <c r="Z3" s="101"/>
      <c r="AA3" s="101"/>
      <c r="AB3" s="101"/>
      <c r="AC3" s="101"/>
      <c r="AD3" s="101"/>
      <c r="AE3" s="93"/>
      <c r="AF3" s="93"/>
      <c r="AG3" s="93"/>
      <c r="AH3" s="91"/>
      <c r="AI3" s="91"/>
      <c r="AJ3" s="93"/>
      <c r="AK3" s="101"/>
      <c r="AN3" s="101"/>
    </row>
    <row r="4" spans="1:40" ht="13.5" customHeight="1">
      <c r="A4" s="58"/>
      <c r="B4" s="451"/>
      <c r="C4" s="452" t="s">
        <v>175</v>
      </c>
      <c r="D4" s="20" t="s">
        <v>213</v>
      </c>
      <c r="E4" s="20"/>
      <c r="F4" s="20"/>
      <c r="G4" s="20"/>
      <c r="H4" s="20"/>
      <c r="I4" s="20"/>
      <c r="J4" s="20"/>
      <c r="K4" s="20"/>
      <c r="L4" s="19"/>
      <c r="M4" s="19"/>
      <c r="N4" s="452" t="s">
        <v>190</v>
      </c>
      <c r="O4" s="452" t="s">
        <v>21</v>
      </c>
      <c r="P4" s="792" t="s">
        <v>95</v>
      </c>
      <c r="Q4" s="810" t="s">
        <v>95</v>
      </c>
      <c r="S4" s="93"/>
      <c r="T4" s="93"/>
      <c r="U4" s="121"/>
      <c r="V4" s="101"/>
      <c r="W4" s="352"/>
      <c r="X4" s="121"/>
      <c r="Y4" s="101"/>
      <c r="Z4" s="101"/>
      <c r="AA4" s="101"/>
      <c r="AB4" s="153"/>
      <c r="AC4" s="101"/>
      <c r="AD4" s="101"/>
      <c r="AE4" s="93"/>
      <c r="AF4" s="93"/>
      <c r="AG4" s="93"/>
      <c r="AH4" s="91"/>
      <c r="AI4" s="91"/>
      <c r="AJ4" s="93"/>
      <c r="AK4" s="101"/>
      <c r="AN4" s="101"/>
    </row>
    <row r="5" spans="1:40" ht="12.75" customHeight="1" thickBot="1">
      <c r="A5" s="58"/>
      <c r="B5" s="453" t="s">
        <v>22</v>
      </c>
      <c r="C5" s="452" t="s">
        <v>19</v>
      </c>
      <c r="D5" s="69" t="s">
        <v>189</v>
      </c>
      <c r="E5" s="69"/>
      <c r="F5" s="69"/>
      <c r="G5" s="60" t="s">
        <v>485</v>
      </c>
      <c r="J5" s="69"/>
      <c r="K5" s="59" t="s">
        <v>104</v>
      </c>
      <c r="L5" s="52"/>
      <c r="M5" s="52"/>
      <c r="N5" s="452" t="s">
        <v>24</v>
      </c>
      <c r="O5" s="452" t="s">
        <v>23</v>
      </c>
      <c r="P5" s="785" t="s">
        <v>289</v>
      </c>
      <c r="Q5" s="810" t="s">
        <v>289</v>
      </c>
      <c r="S5" s="93"/>
      <c r="T5" s="93"/>
      <c r="U5" s="352"/>
      <c r="V5" s="352"/>
      <c r="W5" s="352"/>
      <c r="X5" s="121"/>
      <c r="Y5" s="101"/>
      <c r="Z5" s="101"/>
      <c r="AA5" s="101"/>
      <c r="AB5" s="101"/>
      <c r="AC5" s="101"/>
      <c r="AD5" s="576"/>
      <c r="AE5" s="93"/>
      <c r="AF5" s="93"/>
      <c r="AG5" s="93"/>
      <c r="AH5" s="99"/>
      <c r="AI5" s="91"/>
      <c r="AJ5" s="93"/>
      <c r="AK5" s="101"/>
      <c r="AN5" s="101"/>
    </row>
    <row r="6" spans="1:40">
      <c r="A6" s="58" t="s">
        <v>176</v>
      </c>
      <c r="B6" s="451"/>
      <c r="C6" s="452" t="s">
        <v>36</v>
      </c>
      <c r="D6" s="36" t="s">
        <v>25</v>
      </c>
      <c r="E6" s="36" t="s">
        <v>26</v>
      </c>
      <c r="F6" s="36" t="s">
        <v>27</v>
      </c>
      <c r="G6" s="36" t="s">
        <v>28</v>
      </c>
      <c r="H6" s="35" t="s">
        <v>29</v>
      </c>
      <c r="I6" s="36" t="s">
        <v>30</v>
      </c>
      <c r="J6" s="35" t="s">
        <v>31</v>
      </c>
      <c r="K6" s="36" t="s">
        <v>32</v>
      </c>
      <c r="L6" s="35" t="s">
        <v>33</v>
      </c>
      <c r="M6" s="36" t="s">
        <v>34</v>
      </c>
      <c r="N6" s="452">
        <v>10</v>
      </c>
      <c r="O6" s="452" t="s">
        <v>35</v>
      </c>
      <c r="P6" s="452" t="s">
        <v>24</v>
      </c>
      <c r="Q6" s="811" t="s">
        <v>290</v>
      </c>
      <c r="S6" s="93"/>
      <c r="T6" s="93"/>
      <c r="U6" s="352"/>
      <c r="V6" s="352"/>
      <c r="W6" s="352"/>
      <c r="X6" s="121"/>
      <c r="Y6" s="101"/>
      <c r="Z6" s="101"/>
      <c r="AA6" s="101"/>
      <c r="AB6" s="327"/>
      <c r="AC6" s="101"/>
      <c r="AD6" s="576"/>
      <c r="AE6" s="93"/>
      <c r="AF6" s="93"/>
      <c r="AG6" s="93"/>
      <c r="AH6" s="93"/>
      <c r="AI6" s="111"/>
      <c r="AJ6" s="93"/>
      <c r="AK6" s="101"/>
      <c r="AN6" s="101"/>
    </row>
    <row r="7" spans="1:40" ht="12" customHeight="1">
      <c r="A7" s="58"/>
      <c r="B7" s="453" t="s">
        <v>177</v>
      </c>
      <c r="C7" s="452" t="s">
        <v>178</v>
      </c>
      <c r="D7" s="67" t="s">
        <v>37</v>
      </c>
      <c r="E7" s="67" t="s">
        <v>37</v>
      </c>
      <c r="F7" s="67" t="s">
        <v>37</v>
      </c>
      <c r="G7" s="67" t="s">
        <v>37</v>
      </c>
      <c r="H7" s="31" t="s">
        <v>37</v>
      </c>
      <c r="I7" s="67" t="s">
        <v>37</v>
      </c>
      <c r="J7" s="67" t="s">
        <v>37</v>
      </c>
      <c r="K7" s="31" t="s">
        <v>37</v>
      </c>
      <c r="L7" s="67" t="s">
        <v>37</v>
      </c>
      <c r="M7" s="67" t="s">
        <v>37</v>
      </c>
      <c r="N7" s="452" t="s">
        <v>287</v>
      </c>
      <c r="O7" s="452" t="s">
        <v>169</v>
      </c>
      <c r="P7" s="452">
        <v>10</v>
      </c>
      <c r="Q7" s="811"/>
      <c r="S7" s="93"/>
      <c r="T7" s="93"/>
      <c r="U7" s="121"/>
      <c r="V7" s="101"/>
      <c r="W7" s="352"/>
      <c r="X7" s="121"/>
      <c r="Y7" s="101"/>
      <c r="Z7" s="101"/>
      <c r="AA7" s="101"/>
      <c r="AB7" s="327"/>
      <c r="AC7" s="101"/>
      <c r="AD7" s="577"/>
      <c r="AE7" s="93"/>
      <c r="AF7" s="93"/>
      <c r="AG7" s="93"/>
      <c r="AH7" s="93"/>
      <c r="AI7" s="111"/>
      <c r="AJ7" s="93"/>
      <c r="AK7" s="101"/>
      <c r="AN7" s="101"/>
    </row>
    <row r="8" spans="1:40" ht="14.25" customHeight="1" thickBot="1">
      <c r="A8" s="58"/>
      <c r="B8" s="451"/>
      <c r="C8" s="1447">
        <v>0.7</v>
      </c>
      <c r="D8" s="52"/>
      <c r="E8" s="53"/>
      <c r="F8" s="52"/>
      <c r="G8" s="53"/>
      <c r="H8" s="85"/>
      <c r="I8" s="53"/>
      <c r="J8" s="53"/>
      <c r="K8" s="52"/>
      <c r="L8" s="53"/>
      <c r="M8" s="85"/>
      <c r="N8" s="452"/>
      <c r="O8" s="452" t="s">
        <v>170</v>
      </c>
      <c r="P8" s="452" t="s">
        <v>287</v>
      </c>
      <c r="Q8" s="1456">
        <v>1</v>
      </c>
      <c r="S8" s="93"/>
      <c r="T8" s="93"/>
      <c r="U8" s="199"/>
      <c r="V8" s="121"/>
      <c r="W8" s="352"/>
      <c r="X8" s="121"/>
      <c r="Y8" s="101"/>
      <c r="Z8" s="266"/>
      <c r="AA8" s="352"/>
      <c r="AB8" s="578"/>
      <c r="AC8" s="101"/>
      <c r="AD8" s="577"/>
      <c r="AE8" s="93"/>
      <c r="AF8" s="93"/>
      <c r="AG8" s="93"/>
      <c r="AH8" s="93"/>
      <c r="AI8" s="496"/>
      <c r="AJ8" s="93"/>
      <c r="AK8" s="101"/>
      <c r="AN8" s="101"/>
    </row>
    <row r="9" spans="1:40">
      <c r="A9" s="455">
        <v>1</v>
      </c>
      <c r="B9" s="456" t="s">
        <v>179</v>
      </c>
      <c r="C9" s="1511">
        <v>56</v>
      </c>
      <c r="D9" s="1516">
        <f>'7-11л. РАСКЛАДКА'!Z13</f>
        <v>40</v>
      </c>
      <c r="E9" s="1517">
        <f>'7-11л. РАСКЛАДКА'!Z71</f>
        <v>60</v>
      </c>
      <c r="F9" s="1517">
        <f>'7-11л. РАСКЛАДКА'!Z130</f>
        <v>50</v>
      </c>
      <c r="G9" s="1517">
        <f>'7-11л. РАСКЛАДКА'!Z186</f>
        <v>70</v>
      </c>
      <c r="H9" s="1517">
        <f>'7-11л. РАСКЛАДКА'!Z243</f>
        <v>40</v>
      </c>
      <c r="I9" s="1517">
        <f>'7-11л. РАСКЛАДКА'!Z299</f>
        <v>50</v>
      </c>
      <c r="J9" s="1517">
        <f>'7-11л. РАСКЛАДКА'!Z355</f>
        <v>80</v>
      </c>
      <c r="K9" s="1517">
        <f>'7-11л. РАСКЛАДКА'!Z408</f>
        <v>50</v>
      </c>
      <c r="L9" s="1517">
        <f>'7-11л. РАСКЛАДКА'!Z462</f>
        <v>50</v>
      </c>
      <c r="M9" s="1518">
        <f>'7-11л. РАСКЛАДКА'!Z515</f>
        <v>70</v>
      </c>
      <c r="N9" s="3558">
        <f>D9+E9+F9+G9+H9+I9+J9+K9+L9+M9</f>
        <v>560</v>
      </c>
      <c r="O9" s="3536">
        <v>0</v>
      </c>
      <c r="P9" s="3556">
        <v>560</v>
      </c>
      <c r="Q9" s="2248">
        <v>80</v>
      </c>
      <c r="S9" s="3512"/>
      <c r="T9" s="121"/>
      <c r="U9" s="352"/>
      <c r="V9" s="475"/>
      <c r="W9" s="101"/>
      <c r="X9" s="101"/>
      <c r="Y9" s="101"/>
      <c r="Z9" s="581"/>
      <c r="AA9" s="121"/>
      <c r="AB9" s="582"/>
      <c r="AC9" s="101"/>
      <c r="AD9" s="583"/>
      <c r="AE9" s="101"/>
      <c r="AF9" s="101"/>
      <c r="AG9" s="101"/>
      <c r="AH9" s="101"/>
      <c r="AI9" s="101"/>
      <c r="AJ9" s="101"/>
      <c r="AK9" s="101"/>
      <c r="AN9" s="101"/>
    </row>
    <row r="10" spans="1:40">
      <c r="A10" s="434">
        <v>2</v>
      </c>
      <c r="B10" s="228" t="s">
        <v>39</v>
      </c>
      <c r="C10" s="1512">
        <v>105</v>
      </c>
      <c r="D10" s="1519">
        <f>'7-11л. РАСКЛАДКА'!Z14</f>
        <v>90</v>
      </c>
      <c r="E10" s="1407">
        <f>'7-11л. РАСКЛАДКА'!Z72</f>
        <v>120</v>
      </c>
      <c r="F10" s="1407">
        <f>'7-11л. РАСКЛАДКА'!Z131</f>
        <v>70</v>
      </c>
      <c r="G10" s="1407">
        <f>'7-11л. РАСКЛАДКА'!Z187</f>
        <v>95.6</v>
      </c>
      <c r="H10" s="1407">
        <f>'7-11л. РАСКЛАДКА'!Z244</f>
        <v>98</v>
      </c>
      <c r="I10" s="1407">
        <f>'7-11л. РАСКЛАДКА'!Z300</f>
        <v>115</v>
      </c>
      <c r="J10" s="1407">
        <f>'7-11л. РАСКЛАДКА'!Z356</f>
        <v>129</v>
      </c>
      <c r="K10" s="1407">
        <f>'7-11л. РАСКЛАДКА'!Z409</f>
        <v>75</v>
      </c>
      <c r="L10" s="1407">
        <f>'7-11л. РАСКЛАДКА'!Z463</f>
        <v>130</v>
      </c>
      <c r="M10" s="1520">
        <f>'7-11л. РАСКЛАДКА'!Z516</f>
        <v>124.80000000000001</v>
      </c>
      <c r="N10" s="1514">
        <f t="shared" ref="N10:N45" si="0">D10+E10+F10+G10+H10+I10+J10+K10+L10+M10</f>
        <v>1047.4000000000001</v>
      </c>
      <c r="O10" s="3555">
        <v>-0.24761900000000001</v>
      </c>
      <c r="P10" s="3540">
        <v>1050</v>
      </c>
      <c r="Q10" s="2249">
        <v>150</v>
      </c>
      <c r="S10" s="3512"/>
      <c r="T10" s="121"/>
      <c r="U10" s="352"/>
      <c r="V10" s="101"/>
      <c r="W10" s="101"/>
      <c r="X10" s="101"/>
      <c r="Y10" s="101"/>
      <c r="Z10" s="581"/>
      <c r="AA10" s="121"/>
      <c r="AB10" s="582"/>
      <c r="AC10" s="101"/>
      <c r="AD10" s="583"/>
      <c r="AE10" s="101"/>
      <c r="AF10" s="101"/>
      <c r="AG10" s="101"/>
      <c r="AH10" s="101"/>
      <c r="AI10" s="101"/>
      <c r="AJ10" s="101"/>
      <c r="AK10" s="101"/>
      <c r="AN10" s="101"/>
    </row>
    <row r="11" spans="1:40">
      <c r="A11" s="434">
        <v>3</v>
      </c>
      <c r="B11" s="228" t="s">
        <v>40</v>
      </c>
      <c r="C11" s="1512">
        <v>10.5</v>
      </c>
      <c r="D11" s="1519">
        <f>'7-11л. РАСКЛАДКА'!Z15</f>
        <v>6.65</v>
      </c>
      <c r="E11" s="1407">
        <f>'7-11л. РАСКЛАДКА'!Z73</f>
        <v>11.809999999999999</v>
      </c>
      <c r="F11" s="1407">
        <f>'7-11л. РАСКЛАДКА'!Z132</f>
        <v>6.3</v>
      </c>
      <c r="G11" s="1407">
        <f>'7-11л. РАСКЛАДКА'!Z188</f>
        <v>2.71</v>
      </c>
      <c r="H11" s="1544">
        <f>'7-11л. РАСКЛАДКА'!Z245</f>
        <v>24.270000000000003</v>
      </c>
      <c r="I11" s="1407">
        <f>'7-11л. РАСКЛАДКА'!Z301</f>
        <v>11.98</v>
      </c>
      <c r="J11" s="1407">
        <f>'7-11л. РАСКЛАДКА'!Z357</f>
        <v>4.17</v>
      </c>
      <c r="K11" s="1407">
        <f>'7-11л. РАСКЛАДКА'!Z410</f>
        <v>31.32</v>
      </c>
      <c r="L11" s="1407">
        <f>'7-11л. РАСКЛАДКА'!Z464</f>
        <v>2.4900000000000002</v>
      </c>
      <c r="M11" s="1520">
        <f>'7-11л. РАСКЛАДКА'!Z517</f>
        <v>3.3</v>
      </c>
      <c r="N11" s="1514">
        <f t="shared" si="0"/>
        <v>105</v>
      </c>
      <c r="O11" s="3467">
        <v>0</v>
      </c>
      <c r="P11" s="3540">
        <v>105</v>
      </c>
      <c r="Q11" s="2249">
        <v>15</v>
      </c>
      <c r="S11" s="3512"/>
      <c r="T11" s="121"/>
      <c r="U11" s="352"/>
      <c r="V11" s="101"/>
      <c r="W11" s="101"/>
      <c r="X11" s="101"/>
      <c r="Y11" s="101"/>
      <c r="Z11" s="581"/>
      <c r="AA11" s="121"/>
      <c r="AB11" s="582"/>
      <c r="AC11" s="101"/>
      <c r="AD11" s="586"/>
      <c r="AE11" s="101"/>
      <c r="AF11" s="101"/>
      <c r="AG11" s="101"/>
      <c r="AH11" s="101"/>
      <c r="AI11" s="101"/>
      <c r="AJ11" s="101"/>
      <c r="AK11" s="101"/>
      <c r="AN11" s="101"/>
    </row>
    <row r="12" spans="1:40">
      <c r="A12" s="434">
        <v>4</v>
      </c>
      <c r="B12" s="228" t="s">
        <v>41</v>
      </c>
      <c r="C12" s="1512">
        <v>31.5</v>
      </c>
      <c r="D12" s="1519">
        <f>'7-11л. РАСКЛАДКА'!Z16</f>
        <v>41.52</v>
      </c>
      <c r="E12" s="1407">
        <f>'7-11л. РАСКЛАДКА'!Z74</f>
        <v>4</v>
      </c>
      <c r="F12" s="1407">
        <f>'7-11л. РАСКЛАДКА'!Z133</f>
        <v>33.14</v>
      </c>
      <c r="G12" s="1407">
        <f>'7-11л. РАСКЛАДКА'!Z189</f>
        <v>48.39</v>
      </c>
      <c r="H12" s="1407">
        <f>'7-11л. РАСКЛАДКА'!Z246</f>
        <v>12</v>
      </c>
      <c r="I12" s="1407">
        <f>'7-11л. РАСКЛАДКА'!Z302</f>
        <v>42</v>
      </c>
      <c r="J12" s="1407">
        <f>'7-11л. РАСКЛАДКА'!Z358</f>
        <v>0</v>
      </c>
      <c r="K12" s="1407">
        <f>'7-11л. РАСКЛАДКА'!Z411</f>
        <v>58.95</v>
      </c>
      <c r="L12" s="1407">
        <f>'7-11л. РАСКЛАДКА'!Z465</f>
        <v>38.619999999999997</v>
      </c>
      <c r="M12" s="1520">
        <f>'7-11л. РАСКЛАДКА'!Z518</f>
        <v>36.380000000000003</v>
      </c>
      <c r="N12" s="1514">
        <f t="shared" si="0"/>
        <v>315</v>
      </c>
      <c r="O12" s="3467">
        <v>0</v>
      </c>
      <c r="P12" s="3540">
        <v>315</v>
      </c>
      <c r="Q12" s="2249">
        <v>45</v>
      </c>
      <c r="S12" s="3512"/>
      <c r="T12" s="121"/>
      <c r="U12" s="352"/>
      <c r="V12" s="101"/>
      <c r="W12" s="101"/>
      <c r="X12" s="101"/>
      <c r="Y12" s="101"/>
      <c r="Z12" s="581"/>
      <c r="AA12" s="121"/>
      <c r="AB12" s="582"/>
      <c r="AC12" s="101"/>
      <c r="AD12" s="583"/>
      <c r="AE12" s="101"/>
      <c r="AF12" s="101"/>
      <c r="AG12" s="101"/>
      <c r="AH12" s="101"/>
      <c r="AI12" s="101"/>
      <c r="AJ12" s="101"/>
      <c r="AK12" s="101"/>
      <c r="AN12" s="101"/>
    </row>
    <row r="13" spans="1:40">
      <c r="A13" s="434">
        <v>5</v>
      </c>
      <c r="B13" s="228" t="s">
        <v>42</v>
      </c>
      <c r="C13" s="1512">
        <v>10.5</v>
      </c>
      <c r="D13" s="1519">
        <f>'7-11л. РАСКЛАДКА'!Z17</f>
        <v>0</v>
      </c>
      <c r="E13" s="1407">
        <f>'7-11л. РАСКЛАДКА'!Z75</f>
        <v>0</v>
      </c>
      <c r="F13" s="1407">
        <f>'7-11л. РАСКЛАДКА'!Z134</f>
        <v>0</v>
      </c>
      <c r="G13" s="1407">
        <f>'7-11л. РАСКЛАДКА'!Z190</f>
        <v>37.5</v>
      </c>
      <c r="H13" s="1407">
        <f>'7-11л. РАСКЛАДКА'!Z247</f>
        <v>0</v>
      </c>
      <c r="I13" s="1407">
        <f>'7-11л. РАСКЛАДКА'!Z303</f>
        <v>0</v>
      </c>
      <c r="J13" s="1407">
        <f>'7-11л. РАСКЛАДКА'!Z359</f>
        <v>40.5</v>
      </c>
      <c r="K13" s="1407">
        <f>'7-11л. РАСКЛАДКА'!Z412</f>
        <v>0</v>
      </c>
      <c r="L13" s="1407">
        <f>'7-11л. РАСКЛАДКА'!Z466</f>
        <v>12</v>
      </c>
      <c r="M13" s="1520">
        <f>'7-11л. РАСКЛАДКА'!Z519</f>
        <v>15</v>
      </c>
      <c r="N13" s="1514">
        <f t="shared" si="0"/>
        <v>105</v>
      </c>
      <c r="O13" s="3467">
        <v>0</v>
      </c>
      <c r="P13" s="3540">
        <v>105</v>
      </c>
      <c r="Q13" s="2249">
        <v>15</v>
      </c>
      <c r="S13" s="3512"/>
      <c r="T13" s="121"/>
      <c r="U13" s="352"/>
      <c r="V13" s="101"/>
      <c r="W13" s="101"/>
      <c r="X13" s="101"/>
      <c r="Y13" s="101"/>
      <c r="Z13" s="581"/>
      <c r="AA13" s="121"/>
      <c r="AB13" s="582"/>
      <c r="AC13" s="101"/>
      <c r="AD13" s="586"/>
      <c r="AE13" s="101"/>
      <c r="AF13" s="101"/>
      <c r="AG13" s="101"/>
      <c r="AH13" s="101"/>
      <c r="AI13" s="101"/>
      <c r="AJ13" s="101"/>
      <c r="AK13" s="101"/>
      <c r="AN13" s="101"/>
    </row>
    <row r="14" spans="1:40">
      <c r="A14" s="434">
        <v>6</v>
      </c>
      <c r="B14" s="228" t="s">
        <v>43</v>
      </c>
      <c r="C14" s="1509">
        <v>130.9</v>
      </c>
      <c r="D14" s="1521">
        <f>'7-11л. РАСКЛАДКА'!Z18</f>
        <v>67.5</v>
      </c>
      <c r="E14" s="1409">
        <f>'7-11л. РАСКЛАДКА'!Z76</f>
        <v>354.93999999999994</v>
      </c>
      <c r="F14" s="1409">
        <f>'7-11л. РАСКЛАДКА'!Z135</f>
        <v>153.9</v>
      </c>
      <c r="G14" s="1409">
        <f>'7-11л. РАСКЛАДКА'!Z191</f>
        <v>43</v>
      </c>
      <c r="H14" s="1409">
        <f>'7-11л. РАСКЛАДКА'!Z248</f>
        <v>36</v>
      </c>
      <c r="I14" s="1409">
        <f>'7-11л. РАСКЛАДКА'!Z304</f>
        <v>50</v>
      </c>
      <c r="J14" s="1409">
        <f>'7-11л. РАСКЛАДКА'!Z360</f>
        <v>153.9</v>
      </c>
      <c r="K14" s="1409">
        <f>'7-11л. РАСКЛАДКА'!Z413</f>
        <v>177.36</v>
      </c>
      <c r="L14" s="1409">
        <f>'7-11л. РАСКЛАДКА'!Z467</f>
        <v>197.16</v>
      </c>
      <c r="M14" s="1522">
        <f>'7-11л. РАСКЛАДКА'!Z520</f>
        <v>75.240000000000009</v>
      </c>
      <c r="N14" s="1413">
        <f t="shared" si="0"/>
        <v>1309</v>
      </c>
      <c r="O14" s="3467">
        <v>0</v>
      </c>
      <c r="P14" s="3557">
        <v>1309</v>
      </c>
      <c r="Q14" s="2250">
        <v>187</v>
      </c>
      <c r="S14" s="3512"/>
      <c r="T14" s="121"/>
      <c r="U14" s="352"/>
      <c r="V14" s="101"/>
      <c r="W14" s="101"/>
      <c r="X14" s="101"/>
      <c r="Y14" s="101"/>
      <c r="Z14" s="581"/>
      <c r="AA14" s="121"/>
      <c r="AB14" s="582"/>
      <c r="AC14" s="101"/>
      <c r="AD14" s="583"/>
      <c r="AE14" s="101"/>
      <c r="AF14" s="101"/>
      <c r="AG14" s="101"/>
      <c r="AH14" s="101"/>
      <c r="AI14" s="101"/>
      <c r="AJ14" s="101"/>
      <c r="AK14" s="101"/>
      <c r="AN14" s="101"/>
    </row>
    <row r="15" spans="1:40" ht="14.25" customHeight="1">
      <c r="A15" s="1394">
        <v>7</v>
      </c>
      <c r="B15" s="1506" t="s">
        <v>429</v>
      </c>
      <c r="C15" s="1530">
        <v>176.4</v>
      </c>
      <c r="D15" s="1531">
        <f>'7-11л. РАСКЛАДКА'!Z19</f>
        <v>238.613</v>
      </c>
      <c r="E15" s="1532">
        <f>'7-11л. РАСКЛАДКА'!Z77</f>
        <v>263.36</v>
      </c>
      <c r="F15" s="1533">
        <f>'7-11л. РАСКЛАДКА'!Z136</f>
        <v>148.92099999999999</v>
      </c>
      <c r="G15" s="1532">
        <f>'7-11л. РАСКЛАДКА'!Z192</f>
        <v>207.77</v>
      </c>
      <c r="H15" s="1533">
        <f>'7-11л. РАСКЛАДКА'!Z249</f>
        <v>194.84800000000001</v>
      </c>
      <c r="I15" s="1532">
        <f>'7-11л. РАСКЛАДКА'!Z305</f>
        <v>133.5</v>
      </c>
      <c r="J15" s="1533">
        <f>'7-11л. РАСКЛАДКА'!Z361</f>
        <v>247.76400000000001</v>
      </c>
      <c r="K15" s="1532">
        <f>'7-11л. РАСКЛАДКА'!Z414</f>
        <v>202.82999999999998</v>
      </c>
      <c r="L15" s="1532">
        <f>'7-11л. РАСКЛАДКА'!Z468</f>
        <v>230.91</v>
      </c>
      <c r="M15" s="1534">
        <f>'7-11л. РАСКЛАДКА'!Z521</f>
        <v>231.61200000000002</v>
      </c>
      <c r="N15" s="1535">
        <f t="shared" si="0"/>
        <v>2100.1279999999997</v>
      </c>
      <c r="O15" s="3537">
        <v>19.054875299999999</v>
      </c>
      <c r="P15" s="3462">
        <v>1764</v>
      </c>
      <c r="Q15" s="1536">
        <f>Q17-Q16</f>
        <v>252</v>
      </c>
      <c r="S15" s="3512"/>
      <c r="T15" s="460"/>
      <c r="U15" s="352"/>
      <c r="V15" s="1731"/>
      <c r="W15" s="101"/>
      <c r="X15" s="101"/>
      <c r="Y15" s="101"/>
      <c r="Z15" s="581"/>
      <c r="AA15" s="121"/>
      <c r="AB15" s="582"/>
      <c r="AC15" s="101"/>
      <c r="AD15" s="583"/>
      <c r="AE15" s="206"/>
      <c r="AF15" s="1497"/>
      <c r="AG15" s="1543"/>
      <c r="AH15" s="1497"/>
      <c r="AI15" s="1497"/>
      <c r="AJ15" s="176"/>
      <c r="AK15" s="101"/>
    </row>
    <row r="16" spans="1:40" ht="11.25" customHeight="1">
      <c r="A16" s="1505"/>
      <c r="B16" s="1507" t="s">
        <v>430</v>
      </c>
      <c r="C16" s="3562">
        <v>19.600000000000001</v>
      </c>
      <c r="D16" s="1537">
        <f>'7-11л. РАСКЛАДКА'!Z20</f>
        <v>21.614000000000001</v>
      </c>
      <c r="E16" s="1538">
        <f>'7-11л. РАСКЛАДКА'!Z78</f>
        <v>6.12</v>
      </c>
      <c r="F16" s="1539">
        <f>'7-11л. РАСКЛАДКА'!Z137</f>
        <v>6</v>
      </c>
      <c r="G16" s="1538">
        <f>'7-11л. РАСКЛАДКА'!Z193</f>
        <v>13.8</v>
      </c>
      <c r="H16" s="1539">
        <f>'7-11л. РАСКЛАДКА'!Z250</f>
        <v>4.3280000000000003</v>
      </c>
      <c r="I16" s="1538">
        <f>'7-11л. РАСКЛАДКА'!Z306</f>
        <v>48.6</v>
      </c>
      <c r="J16" s="1539">
        <f>'7-11л. РАСКЛАДКА'!Z362</f>
        <v>16.22</v>
      </c>
      <c r="K16" s="1538">
        <f>'7-11л. РАСКЛАДКА'!Z415</f>
        <v>0</v>
      </c>
      <c r="L16" s="1538">
        <f>'7-11л. РАСКЛАДКА'!Z469</f>
        <v>57.31</v>
      </c>
      <c r="M16" s="1540">
        <f>'7-11л. РАСКЛАДКА'!Z522</f>
        <v>8.92</v>
      </c>
      <c r="N16" s="1541">
        <f t="shared" si="0"/>
        <v>182.91200000000001</v>
      </c>
      <c r="O16" s="3538">
        <v>-6.6775510000000002</v>
      </c>
      <c r="P16" s="3463">
        <v>196</v>
      </c>
      <c r="Q16" s="1542">
        <f>(Q17/100)*10</f>
        <v>28</v>
      </c>
      <c r="S16" s="3512"/>
      <c r="T16" s="467"/>
      <c r="U16" s="352"/>
      <c r="V16" s="1731"/>
      <c r="W16" s="101"/>
      <c r="X16" s="101"/>
      <c r="Y16" s="101"/>
      <c r="Z16" s="581"/>
      <c r="AA16" s="121"/>
      <c r="AB16" s="582"/>
      <c r="AC16" s="101"/>
      <c r="AD16" s="583"/>
      <c r="AE16" s="101"/>
      <c r="AF16" s="101"/>
      <c r="AG16" s="101"/>
      <c r="AH16" s="101"/>
      <c r="AI16" s="101"/>
      <c r="AJ16" s="101"/>
      <c r="AK16" s="101"/>
      <c r="AN16" s="571"/>
    </row>
    <row r="17" spans="1:40" ht="13.5" customHeight="1">
      <c r="A17" s="1395"/>
      <c r="B17" s="1508" t="s">
        <v>431</v>
      </c>
      <c r="C17" s="1510">
        <v>196</v>
      </c>
      <c r="D17" s="1523">
        <f>D15+D16</f>
        <v>260.22699999999998</v>
      </c>
      <c r="E17" s="1407">
        <f t="shared" ref="E17:M17" si="1">E15+E16</f>
        <v>269.48</v>
      </c>
      <c r="F17" s="1414">
        <f t="shared" si="1"/>
        <v>154.92099999999999</v>
      </c>
      <c r="G17" s="1407">
        <f t="shared" si="1"/>
        <v>221.57000000000002</v>
      </c>
      <c r="H17" s="1414">
        <f t="shared" si="1"/>
        <v>199.17600000000002</v>
      </c>
      <c r="I17" s="1407">
        <f t="shared" si="1"/>
        <v>182.1</v>
      </c>
      <c r="J17" s="1545">
        <f t="shared" si="1"/>
        <v>263.98400000000004</v>
      </c>
      <c r="K17" s="1407">
        <f t="shared" si="1"/>
        <v>202.82999999999998</v>
      </c>
      <c r="L17" s="1407">
        <f t="shared" si="1"/>
        <v>288.22000000000003</v>
      </c>
      <c r="M17" s="1524">
        <f t="shared" si="1"/>
        <v>240.53200000000001</v>
      </c>
      <c r="N17" s="3563">
        <f>D17+E17+F17+G17+H17+I17+J17+K17+L17+M17</f>
        <v>2283.04</v>
      </c>
      <c r="O17" s="3554">
        <v>16.481632699999999</v>
      </c>
      <c r="P17" s="3559">
        <v>1960</v>
      </c>
      <c r="Q17" s="1445">
        <v>280</v>
      </c>
      <c r="S17" s="3512"/>
      <c r="T17" s="3513"/>
      <c r="U17" s="352"/>
      <c r="V17" s="101"/>
      <c r="W17" s="101"/>
      <c r="X17" s="101"/>
      <c r="Y17" s="101"/>
      <c r="Z17" s="581"/>
      <c r="AA17" s="121"/>
      <c r="AB17" s="582"/>
      <c r="AC17" s="101"/>
      <c r="AD17" s="583"/>
      <c r="AE17" s="101"/>
      <c r="AF17" s="101"/>
      <c r="AG17" s="101"/>
      <c r="AH17" s="101"/>
      <c r="AI17" s="101"/>
      <c r="AJ17" s="101"/>
      <c r="AK17" s="101"/>
      <c r="AN17" s="571"/>
    </row>
    <row r="18" spans="1:40">
      <c r="A18" s="434">
        <v>8</v>
      </c>
      <c r="B18" s="228" t="s">
        <v>180</v>
      </c>
      <c r="C18" s="1510">
        <v>129.5</v>
      </c>
      <c r="D18" s="1519">
        <f>'7-11л. РАСКЛАДКА'!Z21</f>
        <v>112.5</v>
      </c>
      <c r="E18" s="1407">
        <f>'7-11л. РАСКЛАДКА'!Z79</f>
        <v>105</v>
      </c>
      <c r="F18" s="1407">
        <f>'7-11л. РАСКЛАДКА'!Z138</f>
        <v>150.5</v>
      </c>
      <c r="G18" s="1407">
        <f>'7-11л. РАСКЛАДКА'!Z194</f>
        <v>112</v>
      </c>
      <c r="H18" s="1407">
        <f>'7-11л. РАСКЛАДКА'!Z251</f>
        <v>184.5</v>
      </c>
      <c r="I18" s="1407">
        <f>'7-11л. РАСКЛАДКА'!Z307</f>
        <v>215.5</v>
      </c>
      <c r="J18" s="1407">
        <f>'7-11л. РАСКЛАДКА'!Z363</f>
        <v>105</v>
      </c>
      <c r="K18" s="1407">
        <f>'7-11л. РАСКЛАДКА'!Z416</f>
        <v>105</v>
      </c>
      <c r="L18" s="1407">
        <f>'7-11л. РАСКЛАДКА'!Z470</f>
        <v>105</v>
      </c>
      <c r="M18" s="1520">
        <f>'7-11л. РАСКЛАДКА'!Z523</f>
        <v>100</v>
      </c>
      <c r="N18" s="1415">
        <f t="shared" si="0"/>
        <v>1295</v>
      </c>
      <c r="O18" s="3465">
        <v>0</v>
      </c>
      <c r="P18" s="3559">
        <v>1295</v>
      </c>
      <c r="Q18" s="2251">
        <v>185</v>
      </c>
      <c r="S18" s="3512"/>
      <c r="T18" s="121"/>
      <c r="U18" s="352"/>
      <c r="V18" s="101"/>
      <c r="W18" s="101"/>
      <c r="X18" s="101"/>
      <c r="Y18" s="101"/>
      <c r="Z18" s="581"/>
      <c r="AA18" s="121"/>
      <c r="AB18" s="582"/>
      <c r="AC18" s="101"/>
      <c r="AD18" s="583"/>
      <c r="AE18" s="339"/>
      <c r="AF18" s="101"/>
      <c r="AH18" s="101"/>
      <c r="AI18" s="101"/>
    </row>
    <row r="19" spans="1:40" ht="12.75" customHeight="1">
      <c r="A19" s="434">
        <v>9</v>
      </c>
      <c r="B19" s="228" t="s">
        <v>92</v>
      </c>
      <c r="C19" s="1512">
        <v>10.5</v>
      </c>
      <c r="D19" s="1519">
        <f>'7-11л. РАСКЛАДКА'!Z22</f>
        <v>0</v>
      </c>
      <c r="E19" s="1407">
        <f>'7-11л. РАСКЛАДКА'!Z80</f>
        <v>0</v>
      </c>
      <c r="F19" s="1407">
        <f>'7-11л. РАСКЛАДКА'!Z139</f>
        <v>30</v>
      </c>
      <c r="G19" s="1407">
        <f>'7-11л. РАСКЛАДКА'!Z195</f>
        <v>0</v>
      </c>
      <c r="H19" s="1407">
        <f>'7-11л. РАСКЛАДКА'!Z252</f>
        <v>15</v>
      </c>
      <c r="I19" s="1407">
        <f>'7-11л. РАСКЛАДКА'!Z308</f>
        <v>0</v>
      </c>
      <c r="J19" s="1407">
        <f>'7-11л. РАСКЛАДКА'!Z364</f>
        <v>22.5</v>
      </c>
      <c r="K19" s="1407">
        <f>'7-11л. РАСКЛАДКА'!Z417</f>
        <v>0</v>
      </c>
      <c r="L19" s="1407">
        <f>'7-11л. РАСКЛАДКА'!Z471</f>
        <v>25</v>
      </c>
      <c r="M19" s="1520">
        <f>'7-11л. РАСКЛАДКА'!Z524</f>
        <v>12.5</v>
      </c>
      <c r="N19" s="1514">
        <f t="shared" si="0"/>
        <v>105</v>
      </c>
      <c r="O19" s="3465">
        <v>0</v>
      </c>
      <c r="P19" s="3540">
        <v>105</v>
      </c>
      <c r="Q19" s="2249">
        <v>15</v>
      </c>
      <c r="S19" s="3512"/>
      <c r="T19" s="121"/>
      <c r="U19" s="352"/>
      <c r="V19" s="101"/>
      <c r="W19" s="101"/>
      <c r="X19" s="101"/>
      <c r="Y19" s="101"/>
      <c r="Z19" s="581"/>
      <c r="AA19" s="121"/>
      <c r="AB19" s="582"/>
      <c r="AC19" s="101"/>
      <c r="AD19" s="583"/>
      <c r="AF19" s="101"/>
      <c r="AH19" s="101"/>
      <c r="AI19" s="101"/>
    </row>
    <row r="20" spans="1:40" ht="14.25" customHeight="1">
      <c r="A20" s="434">
        <v>10</v>
      </c>
      <c r="B20" s="1131" t="s">
        <v>353</v>
      </c>
      <c r="C20" s="1512">
        <v>140</v>
      </c>
      <c r="D20" s="1519">
        <f>'7-11л. РАСКЛАДКА'!Z23</f>
        <v>200</v>
      </c>
      <c r="E20" s="1407">
        <f>'7-11л. РАСКЛАДКА'!Z81</f>
        <v>200</v>
      </c>
      <c r="F20" s="1407">
        <f>'7-11л. РАСКЛАДКА'!Z140</f>
        <v>0</v>
      </c>
      <c r="G20" s="1407">
        <f>'7-11л. РАСКЛАДКА'!Z196</f>
        <v>200</v>
      </c>
      <c r="H20" s="1407">
        <f>'7-11л. РАСКЛАДКА'!Z253</f>
        <v>200</v>
      </c>
      <c r="I20" s="1407">
        <f>'7-11л. РАСКЛАДКА'!Z309</f>
        <v>200</v>
      </c>
      <c r="J20" s="1407">
        <f>'7-11л. РАСКЛАДКА'!Z365</f>
        <v>100</v>
      </c>
      <c r="K20" s="1407">
        <f>'7-11л. РАСКЛАДКА'!Z418</f>
        <v>200</v>
      </c>
      <c r="L20" s="1407">
        <f>'7-11л. РАСКЛАДКА'!Z472</f>
        <v>0</v>
      </c>
      <c r="M20" s="1520">
        <f>'7-11л. РАСКЛАДКА'!Z525</f>
        <v>100</v>
      </c>
      <c r="N20" s="3561">
        <f t="shared" si="0"/>
        <v>1400</v>
      </c>
      <c r="O20" s="3465">
        <v>0</v>
      </c>
      <c r="P20" s="3540">
        <v>1400</v>
      </c>
      <c r="Q20" s="2249">
        <v>200</v>
      </c>
      <c r="S20" s="3512"/>
      <c r="T20" s="3513"/>
      <c r="U20" s="352"/>
      <c r="V20" s="101"/>
      <c r="W20" s="101"/>
      <c r="X20" s="101"/>
      <c r="Y20" s="101"/>
      <c r="Z20" s="581"/>
      <c r="AA20" s="121"/>
      <c r="AB20" s="582"/>
      <c r="AC20" s="101"/>
      <c r="AD20" s="583"/>
      <c r="AF20" s="101"/>
      <c r="AH20" s="101"/>
      <c r="AI20" s="101"/>
    </row>
    <row r="21" spans="1:40" ht="13.5" customHeight="1">
      <c r="A21" s="434">
        <v>11</v>
      </c>
      <c r="B21" s="228" t="s">
        <v>98</v>
      </c>
      <c r="C21" s="1512">
        <v>49</v>
      </c>
      <c r="D21" s="1519">
        <f>'7-11л. РАСКЛАДКА'!Z24</f>
        <v>27.2</v>
      </c>
      <c r="E21" s="1407">
        <f>'7-11л. РАСКЛАДКА'!Z82</f>
        <v>129.80000000000001</v>
      </c>
      <c r="F21" s="1407">
        <f>'7-11л. РАСКЛАДКА'!Z141</f>
        <v>0</v>
      </c>
      <c r="G21" s="1407">
        <f>'7-11л. РАСКЛАДКА'!Z197</f>
        <v>64.7</v>
      </c>
      <c r="H21" s="1407">
        <f>'7-11л. РАСКЛАДКА'!Z254</f>
        <v>34.200000000000003</v>
      </c>
      <c r="I21" s="1407">
        <f>'7-11л. РАСКЛАДКА'!Z310</f>
        <v>0</v>
      </c>
      <c r="J21" s="1407">
        <f>'7-11л. РАСКЛАДКА'!Z366</f>
        <v>0</v>
      </c>
      <c r="K21" s="1407">
        <f>'7-11л. РАСКЛАДКА'!Z419</f>
        <v>51.3</v>
      </c>
      <c r="L21" s="1407">
        <f>'7-11л. РАСКЛАДКА'!Z473</f>
        <v>68</v>
      </c>
      <c r="M21" s="1520">
        <f>'7-11л. РАСКЛАДКА'!Z526</f>
        <v>114.8</v>
      </c>
      <c r="N21" s="1514">
        <f t="shared" si="0"/>
        <v>490</v>
      </c>
      <c r="O21" s="3465">
        <v>0</v>
      </c>
      <c r="P21" s="3540">
        <v>490</v>
      </c>
      <c r="Q21" s="2249">
        <v>70</v>
      </c>
      <c r="S21" s="3512"/>
      <c r="T21" s="121"/>
      <c r="U21" s="352"/>
      <c r="V21" s="101"/>
      <c r="W21" s="101"/>
      <c r="X21" s="101"/>
      <c r="Y21" s="101"/>
      <c r="Z21" s="581"/>
      <c r="AA21" s="121"/>
      <c r="AB21" s="582"/>
      <c r="AC21" s="101"/>
      <c r="AD21" s="583"/>
      <c r="AF21" s="101"/>
      <c r="AH21" s="101"/>
      <c r="AI21" s="101"/>
    </row>
    <row r="22" spans="1:40" ht="13.5" customHeight="1">
      <c r="A22" s="434">
        <v>12</v>
      </c>
      <c r="B22" s="228" t="s">
        <v>99</v>
      </c>
      <c r="C22" s="1512">
        <v>24.5</v>
      </c>
      <c r="D22" s="1519">
        <f>'7-11л. РАСКЛАДКА'!Z25</f>
        <v>87.5</v>
      </c>
      <c r="E22" s="1407">
        <f>'7-11л. РАСКЛАДКА'!Z83</f>
        <v>0</v>
      </c>
      <c r="F22" s="1407">
        <f>'7-11л. РАСКЛАДКА'!Z142</f>
        <v>0</v>
      </c>
      <c r="G22" s="1407">
        <f>'7-11л. РАСКЛАДКА'!Z198</f>
        <v>5.5</v>
      </c>
      <c r="H22" s="1407">
        <f>'7-11л. РАСКЛАДКА'!Z255</f>
        <v>0</v>
      </c>
      <c r="I22" s="1407">
        <f>'7-11л. РАСКЛАДКА'!Z311</f>
        <v>72</v>
      </c>
      <c r="J22" s="1407">
        <f>'7-11л. РАСКЛАДКА'!Z367</f>
        <v>35</v>
      </c>
      <c r="K22" s="1407">
        <f>'7-11л. РАСКЛАДКА'!Z420</f>
        <v>0</v>
      </c>
      <c r="L22" s="1407">
        <f>'7-11л. РАСКЛАДКА'!Z474</f>
        <v>45</v>
      </c>
      <c r="M22" s="1520">
        <f>'7-11л. РАСКЛАДКА'!Z527</f>
        <v>0</v>
      </c>
      <c r="N22" s="1514">
        <f t="shared" si="0"/>
        <v>245</v>
      </c>
      <c r="O22" s="3465">
        <v>0</v>
      </c>
      <c r="P22" s="3540">
        <v>245</v>
      </c>
      <c r="Q22" s="2249">
        <v>35</v>
      </c>
      <c r="S22" s="3512"/>
      <c r="T22" s="121"/>
      <c r="U22" s="352"/>
      <c r="V22" s="101"/>
      <c r="W22" s="101"/>
      <c r="X22" s="101"/>
      <c r="Y22" s="101"/>
      <c r="Z22" s="581"/>
      <c r="AA22" s="121"/>
      <c r="AB22" s="582"/>
      <c r="AC22" s="101"/>
      <c r="AD22" s="583"/>
      <c r="AF22" s="101"/>
      <c r="AH22" s="101"/>
      <c r="AI22" s="101"/>
    </row>
    <row r="23" spans="1:40" ht="12.75" customHeight="1">
      <c r="A23" s="434">
        <v>13</v>
      </c>
      <c r="B23" s="228" t="s">
        <v>44</v>
      </c>
      <c r="C23" s="1512">
        <v>40.6</v>
      </c>
      <c r="D23" s="1519">
        <f>'7-11л. РАСКЛАДКА'!Z26</f>
        <v>0</v>
      </c>
      <c r="E23" s="1407">
        <f>'7-11л. РАСКЛАДКА'!Z84</f>
        <v>0</v>
      </c>
      <c r="F23" s="1407">
        <f>'7-11л. РАСКЛАДКА'!Z143</f>
        <v>124</v>
      </c>
      <c r="G23" s="1407">
        <f>'7-11л. РАСКЛАДКА'!Z199</f>
        <v>0</v>
      </c>
      <c r="H23" s="1407">
        <f>'7-11л. РАСКЛАДКА'!Z256</f>
        <v>123.32</v>
      </c>
      <c r="I23" s="1407">
        <f>'7-11л. РАСКЛАДКА'!Z312</f>
        <v>0</v>
      </c>
      <c r="J23" s="1407">
        <f>'7-11л. РАСКЛАДКА'!Z368</f>
        <v>79.680000000000007</v>
      </c>
      <c r="K23" s="1407">
        <f>'7-11л. РАСКЛАДКА'!Z421</f>
        <v>0</v>
      </c>
      <c r="L23" s="1407">
        <f>'7-11л. РАСКЛАДКА'!Z475</f>
        <v>0</v>
      </c>
      <c r="M23" s="1520">
        <f>'7-11л. РАСКЛАДКА'!Z528</f>
        <v>79</v>
      </c>
      <c r="N23" s="1514">
        <f t="shared" si="0"/>
        <v>406</v>
      </c>
      <c r="O23" s="3465">
        <v>0</v>
      </c>
      <c r="P23" s="3540">
        <v>406</v>
      </c>
      <c r="Q23" s="2249">
        <v>58</v>
      </c>
      <c r="S23" s="3512"/>
      <c r="T23" s="121"/>
      <c r="U23" s="352"/>
      <c r="V23" s="101"/>
      <c r="W23" s="101"/>
      <c r="X23" s="101"/>
      <c r="Y23" s="101"/>
      <c r="Z23" s="581"/>
      <c r="AA23" s="121"/>
      <c r="AB23" s="582"/>
      <c r="AC23" s="101"/>
      <c r="AD23" s="583"/>
      <c r="AF23" s="101"/>
      <c r="AH23" s="101"/>
      <c r="AI23" s="101"/>
    </row>
    <row r="24" spans="1:40" ht="13.5" customHeight="1">
      <c r="A24" s="434">
        <v>14</v>
      </c>
      <c r="B24" s="228" t="s">
        <v>100</v>
      </c>
      <c r="C24" s="1512">
        <v>21</v>
      </c>
      <c r="D24" s="1519">
        <f>'7-11л. РАСКЛАДКА'!Z27</f>
        <v>0</v>
      </c>
      <c r="E24" s="1407">
        <f>'7-11л. РАСКЛАДКА'!Z85</f>
        <v>0</v>
      </c>
      <c r="F24" s="1407">
        <f>'7-11л. РАСКЛАДКА'!Z144</f>
        <v>0</v>
      </c>
      <c r="G24" s="1407">
        <f>'7-11л. РАСКЛАДКА'!Z200</f>
        <v>105</v>
      </c>
      <c r="H24" s="1407">
        <f>'7-11л. РАСКЛАДКА'!Z257</f>
        <v>0</v>
      </c>
      <c r="I24" s="1407">
        <f>'7-11л. РАСКЛАДКА'!Z313</f>
        <v>0</v>
      </c>
      <c r="J24" s="1407">
        <f>'7-11л. РАСКЛАДКА'!Z369</f>
        <v>90</v>
      </c>
      <c r="K24" s="1407">
        <f>'7-11л. РАСКЛАДКА'!Z422</f>
        <v>0</v>
      </c>
      <c r="L24" s="1407">
        <f>'7-11л. РАСКЛАДКА'!Z476</f>
        <v>15</v>
      </c>
      <c r="M24" s="1520">
        <f>'7-11л. РАСКЛАДКА'!Z529</f>
        <v>0</v>
      </c>
      <c r="N24" s="1514">
        <f t="shared" si="0"/>
        <v>210</v>
      </c>
      <c r="O24" s="3465">
        <v>0</v>
      </c>
      <c r="P24" s="3540">
        <v>210</v>
      </c>
      <c r="Q24" s="2249">
        <v>30</v>
      </c>
      <c r="S24" s="3512"/>
      <c r="T24" s="121"/>
      <c r="U24" s="352"/>
      <c r="V24" s="101"/>
      <c r="W24" s="101"/>
      <c r="X24" s="101"/>
      <c r="Y24" s="101"/>
      <c r="Z24" s="581"/>
      <c r="AA24" s="121"/>
      <c r="AB24" s="582"/>
      <c r="AC24" s="101"/>
      <c r="AD24" s="583"/>
      <c r="AF24" s="101"/>
      <c r="AH24" s="101"/>
      <c r="AI24" s="101"/>
      <c r="AK24" s="1231"/>
      <c r="AL24" s="1231"/>
    </row>
    <row r="25" spans="1:40" ht="12" customHeight="1">
      <c r="A25" s="434">
        <v>15</v>
      </c>
      <c r="B25" s="228" t="s">
        <v>181</v>
      </c>
      <c r="C25" s="1512">
        <v>210</v>
      </c>
      <c r="D25" s="1519">
        <f>'7-11л. РАСКЛАДКА'!Z28</f>
        <v>288.20000000000005</v>
      </c>
      <c r="E25" s="1407">
        <f>'7-11л. РАСКЛАДКА'!Z86</f>
        <v>111.5</v>
      </c>
      <c r="F25" s="1407">
        <f>'7-11л. РАСКЛАДКА'!Z145</f>
        <v>66.2</v>
      </c>
      <c r="G25" s="1407">
        <f>'7-11л. РАСКЛАДКА'!Z201</f>
        <v>148</v>
      </c>
      <c r="H25" s="1407">
        <f>'7-11л. РАСКЛАДКА'!Z258</f>
        <v>212.9</v>
      </c>
      <c r="I25" s="1407">
        <f>'7-11л. РАСКЛАДКА'!Z314</f>
        <v>271.89999999999998</v>
      </c>
      <c r="J25" s="1407">
        <f>'7-11л. РАСКЛАДКА'!Z370</f>
        <v>284.7</v>
      </c>
      <c r="K25" s="1407">
        <f>'7-11л. РАСКЛАДКА'!Z423</f>
        <v>178.60000000000002</v>
      </c>
      <c r="L25" s="1407">
        <f>'7-11л. РАСКЛАДКА'!Z477</f>
        <v>130</v>
      </c>
      <c r="M25" s="1520">
        <f>'7-11л. РАСКЛАДКА'!Z530</f>
        <v>408</v>
      </c>
      <c r="N25" s="1514">
        <f t="shared" si="0"/>
        <v>2100</v>
      </c>
      <c r="O25" s="3465">
        <v>0</v>
      </c>
      <c r="P25" s="3540">
        <v>2100</v>
      </c>
      <c r="Q25" s="2249">
        <v>300</v>
      </c>
      <c r="S25" s="3512"/>
      <c r="T25" s="121"/>
      <c r="U25" s="352"/>
      <c r="V25" s="101"/>
      <c r="W25" s="101"/>
      <c r="X25" s="101"/>
      <c r="Y25" s="101"/>
      <c r="Z25" s="581"/>
      <c r="AA25" s="121"/>
      <c r="AB25" s="582"/>
      <c r="AC25" s="101"/>
      <c r="AD25" s="586"/>
      <c r="AF25" s="101"/>
      <c r="AH25" s="101"/>
      <c r="AI25" s="101"/>
    </row>
    <row r="26" spans="1:40" ht="14.25" customHeight="1">
      <c r="A26" s="434">
        <v>16</v>
      </c>
      <c r="B26" s="228" t="s">
        <v>182</v>
      </c>
      <c r="C26" s="1512">
        <v>105</v>
      </c>
      <c r="D26" s="1519">
        <f>'7-11л. РАСКЛАДКА'!Z29</f>
        <v>0</v>
      </c>
      <c r="E26" s="1407">
        <f>'7-11л. РАСКЛАДКА'!Z87</f>
        <v>200</v>
      </c>
      <c r="F26" s="1407">
        <f>'7-11л. РАСКЛАДКА'!Z146</f>
        <v>0</v>
      </c>
      <c r="G26" s="1407">
        <f>'7-11л. РАСКЛАДКА'!Z202</f>
        <v>0</v>
      </c>
      <c r="H26" s="1407">
        <f>'7-11л. РАСКЛАДКА'!Z259</f>
        <v>0</v>
      </c>
      <c r="I26" s="1407">
        <f>'7-11л. РАСКЛАДКА'!Z315</f>
        <v>0</v>
      </c>
      <c r="J26" s="1407">
        <f>'7-11л. РАСКЛАДКА'!Z371</f>
        <v>0</v>
      </c>
      <c r="K26" s="1407">
        <f>'7-11л. РАСКЛАДКА'!Z424</f>
        <v>200</v>
      </c>
      <c r="L26" s="1407">
        <f>'7-11л. РАСКЛАДКА'!Z478</f>
        <v>200</v>
      </c>
      <c r="M26" s="1520">
        <f>'7-11л. РАСКЛАДКА'!Z531</f>
        <v>0</v>
      </c>
      <c r="N26" s="1514">
        <f t="shared" si="0"/>
        <v>600</v>
      </c>
      <c r="O26" s="3555">
        <v>-42.857142899999999</v>
      </c>
      <c r="P26" s="3540">
        <v>1050</v>
      </c>
      <c r="Q26" s="2249">
        <v>150</v>
      </c>
      <c r="S26" s="3512"/>
      <c r="T26" s="121"/>
      <c r="U26" s="352"/>
      <c r="V26" s="101"/>
      <c r="W26" s="101"/>
      <c r="X26" s="101"/>
      <c r="Y26" s="101"/>
      <c r="Z26" s="581"/>
      <c r="AA26" s="121"/>
      <c r="AB26" s="582"/>
      <c r="AC26" s="101"/>
      <c r="AD26" s="1724"/>
      <c r="AF26" s="101"/>
      <c r="AH26" s="101"/>
      <c r="AI26" s="101"/>
    </row>
    <row r="27" spans="1:40" ht="12.75" customHeight="1">
      <c r="A27" s="434">
        <v>17</v>
      </c>
      <c r="B27" s="228" t="s">
        <v>183</v>
      </c>
      <c r="C27" s="1512">
        <v>35</v>
      </c>
      <c r="D27" s="1519">
        <f>'7-11л. РАСКЛАДКА'!Z30</f>
        <v>0</v>
      </c>
      <c r="E27" s="1407">
        <f>'7-11л. РАСКЛАДКА'!Z88</f>
        <v>32</v>
      </c>
      <c r="F27" s="1407">
        <f>'7-11л. РАСКЛАДКА'!Z147</f>
        <v>125</v>
      </c>
      <c r="G27" s="1407">
        <f>'7-11л. РАСКЛАДКА'!Z203</f>
        <v>0</v>
      </c>
      <c r="H27" s="1407">
        <f>'7-11л. РАСКЛАДКА'!Z260</f>
        <v>175</v>
      </c>
      <c r="I27" s="1407">
        <f>'7-11л. РАСКЛАДКА'!Z316</f>
        <v>0</v>
      </c>
      <c r="J27" s="1407">
        <f>'7-11л. РАСКЛАДКА'!Z372</f>
        <v>0</v>
      </c>
      <c r="K27" s="1407">
        <f>'7-11л. РАСКЛАДКА'!Z425</f>
        <v>18</v>
      </c>
      <c r="L27" s="1407">
        <f>'7-11л. РАСКЛАДКА'!Z479</f>
        <v>0</v>
      </c>
      <c r="M27" s="1520">
        <f>'7-11л. РАСКЛАДКА'!Z532</f>
        <v>0</v>
      </c>
      <c r="N27" s="1514">
        <f t="shared" si="0"/>
        <v>350</v>
      </c>
      <c r="O27" s="3467">
        <v>0</v>
      </c>
      <c r="P27" s="3540">
        <v>350</v>
      </c>
      <c r="Q27" s="2249">
        <v>50</v>
      </c>
      <c r="S27" s="3512"/>
      <c r="T27" s="121"/>
      <c r="U27" s="352"/>
      <c r="V27" s="101"/>
      <c r="W27" s="101"/>
      <c r="X27" s="101"/>
      <c r="Y27" s="101"/>
      <c r="Z27" s="581"/>
      <c r="AA27" s="121"/>
      <c r="AB27" s="582"/>
      <c r="AC27" s="101"/>
      <c r="AD27" s="583"/>
      <c r="AF27" s="101"/>
      <c r="AH27" s="101"/>
      <c r="AI27" s="101"/>
    </row>
    <row r="28" spans="1:40" ht="12.75" customHeight="1">
      <c r="A28" s="434">
        <v>18</v>
      </c>
      <c r="B28" s="228" t="s">
        <v>45</v>
      </c>
      <c r="C28" s="1512">
        <v>7</v>
      </c>
      <c r="D28" s="1519">
        <f>'7-11л. РАСКЛАДКА'!Z31</f>
        <v>31.88</v>
      </c>
      <c r="E28" s="1407">
        <f>'7-11л. РАСКЛАДКА'!Z89</f>
        <v>5</v>
      </c>
      <c r="F28" s="1407">
        <f>'7-11л. РАСКЛАДКА'!Z148</f>
        <v>0</v>
      </c>
      <c r="G28" s="1407">
        <f>'7-11л. РАСКЛАДКА'!Z204</f>
        <v>0</v>
      </c>
      <c r="H28" s="1407">
        <f>'7-11л. РАСКЛАДКА'!Z261</f>
        <v>0</v>
      </c>
      <c r="I28" s="1407">
        <f>'7-11л. РАСКЛАДКА'!Z317</f>
        <v>10</v>
      </c>
      <c r="J28" s="1407">
        <f>'7-11л. РАСКЛАДКА'!Z373</f>
        <v>0</v>
      </c>
      <c r="K28" s="1407">
        <f>'7-11л. РАСКЛАДКА'!Z426</f>
        <v>23.12</v>
      </c>
      <c r="L28" s="1407">
        <f>'7-11л. РАСКЛАДКА'!Z480</f>
        <v>0</v>
      </c>
      <c r="M28" s="1520">
        <f>'7-11л. РАСКЛАДКА'!Z533</f>
        <v>0</v>
      </c>
      <c r="N28" s="1514">
        <f t="shared" si="0"/>
        <v>70</v>
      </c>
      <c r="O28" s="3467">
        <v>0</v>
      </c>
      <c r="P28" s="3540">
        <v>70</v>
      </c>
      <c r="Q28" s="2249">
        <v>10</v>
      </c>
      <c r="S28" s="3512"/>
      <c r="T28" s="121"/>
      <c r="U28" s="352"/>
      <c r="V28" s="101"/>
      <c r="W28" s="101"/>
      <c r="X28" s="101"/>
      <c r="Y28" s="101"/>
      <c r="Z28" s="581"/>
      <c r="AA28" s="121"/>
      <c r="AB28" s="582"/>
      <c r="AC28" s="101"/>
      <c r="AD28" s="583"/>
      <c r="AF28" s="101"/>
      <c r="AH28" s="101"/>
      <c r="AI28" s="101"/>
    </row>
    <row r="29" spans="1:40" ht="13.5" customHeight="1">
      <c r="A29" s="434">
        <v>19</v>
      </c>
      <c r="B29" s="228" t="s">
        <v>184</v>
      </c>
      <c r="C29" s="1512">
        <v>7</v>
      </c>
      <c r="D29" s="1519">
        <f>'7-11л. РАСКЛАДКА'!Z32</f>
        <v>10</v>
      </c>
      <c r="E29" s="1407">
        <f>'7-11л. РАСКЛАДКА'!Z90</f>
        <v>0</v>
      </c>
      <c r="F29" s="1407">
        <f>'7-11л. РАСКЛАДКА'!Z149</f>
        <v>8.75</v>
      </c>
      <c r="G29" s="1407">
        <f>'7-11л. РАСКЛАДКА'!Z205</f>
        <v>26.25</v>
      </c>
      <c r="H29" s="1407">
        <f>'7-11л. РАСКЛАДКА'!Z262</f>
        <v>0</v>
      </c>
      <c r="I29" s="1407">
        <f>'7-11л. РАСКЛАДКА'!Z318</f>
        <v>0</v>
      </c>
      <c r="J29" s="1407">
        <f>'7-11л. РАСКЛАДКА'!Z374</f>
        <v>5</v>
      </c>
      <c r="K29" s="1407">
        <f>'7-11л. РАСКЛАДКА'!Z427</f>
        <v>10</v>
      </c>
      <c r="L29" s="1407">
        <f>'7-11л. РАСКЛАДКА'!Z481</f>
        <v>0</v>
      </c>
      <c r="M29" s="1520">
        <f>'7-11л. РАСКЛАДКА'!Z534</f>
        <v>10</v>
      </c>
      <c r="N29" s="1514">
        <f t="shared" si="0"/>
        <v>70</v>
      </c>
      <c r="O29" s="3467">
        <v>0</v>
      </c>
      <c r="P29" s="3540">
        <v>70</v>
      </c>
      <c r="Q29" s="2249">
        <v>10</v>
      </c>
      <c r="S29" s="3512"/>
      <c r="T29" s="121"/>
      <c r="U29" s="352"/>
      <c r="V29" s="101"/>
      <c r="W29" s="101"/>
      <c r="X29" s="101"/>
      <c r="Y29" s="101"/>
      <c r="Z29" s="581"/>
      <c r="AA29" s="121"/>
      <c r="AB29" s="582"/>
      <c r="AC29" s="101"/>
      <c r="AD29" s="588"/>
      <c r="AF29" s="101"/>
      <c r="AH29" s="101"/>
      <c r="AI29" s="101"/>
    </row>
    <row r="30" spans="1:40" ht="13.5" customHeight="1">
      <c r="A30" s="434">
        <v>20</v>
      </c>
      <c r="B30" s="228" t="s">
        <v>46</v>
      </c>
      <c r="C30" s="1512">
        <v>21</v>
      </c>
      <c r="D30" s="1519">
        <f>'7-11л. РАСКЛАДКА'!Z33</f>
        <v>12.96</v>
      </c>
      <c r="E30" s="1407">
        <f>'7-11л. РАСКЛАДКА'!Z91</f>
        <v>8.27</v>
      </c>
      <c r="F30" s="1407">
        <f>'7-11л. РАСКЛАДКА'!Z150</f>
        <v>17.21</v>
      </c>
      <c r="G30" s="1407">
        <f>'7-11л. РАСКЛАДКА'!Z206</f>
        <v>25.18</v>
      </c>
      <c r="H30" s="1407">
        <f>'7-11л. РАСКЛАДКА'!Z263</f>
        <v>13.709999999999999</v>
      </c>
      <c r="I30" s="1407">
        <f>'7-11л. РАСКЛАДКА'!Z319</f>
        <v>23.400000000000002</v>
      </c>
      <c r="J30" s="1407">
        <f>'7-11л. РАСКЛАДКА'!Z375</f>
        <v>24.860000000000003</v>
      </c>
      <c r="K30" s="1407">
        <f>'7-11л. РАСКЛАДКА'!Z428</f>
        <v>41.72</v>
      </c>
      <c r="L30" s="1407">
        <f>'7-11л. РАСКЛАДКА'!Z482</f>
        <v>27.49</v>
      </c>
      <c r="M30" s="1520">
        <f>'7-11л. РАСКЛАДКА'!Z535</f>
        <v>15.2</v>
      </c>
      <c r="N30" s="1514">
        <f t="shared" si="0"/>
        <v>210</v>
      </c>
      <c r="O30" s="3467">
        <v>0</v>
      </c>
      <c r="P30" s="3540">
        <v>210</v>
      </c>
      <c r="Q30" s="2249">
        <v>30</v>
      </c>
      <c r="S30" s="3512"/>
      <c r="T30" s="121"/>
      <c r="U30" s="352"/>
      <c r="V30" s="101"/>
      <c r="W30" s="101"/>
      <c r="X30" s="101"/>
      <c r="Y30" s="101"/>
      <c r="Z30" s="581"/>
      <c r="AA30" s="121"/>
      <c r="AB30" s="582"/>
      <c r="AC30" s="101"/>
      <c r="AD30" s="583"/>
      <c r="AF30" s="101"/>
      <c r="AH30" s="101"/>
      <c r="AI30" s="101"/>
    </row>
    <row r="31" spans="1:40" ht="12" customHeight="1">
      <c r="A31" s="434">
        <v>21</v>
      </c>
      <c r="B31" s="228" t="s">
        <v>47</v>
      </c>
      <c r="C31" s="1512">
        <v>10.5</v>
      </c>
      <c r="D31" s="1519">
        <f>'7-11л. РАСКЛАДКА'!Z34</f>
        <v>15.75</v>
      </c>
      <c r="E31" s="1407">
        <f>'7-11л. РАСКЛАДКА'!Z92</f>
        <v>25.05</v>
      </c>
      <c r="F31" s="1407">
        <f>'7-11л. РАСКЛАДКА'!Z151</f>
        <v>5.4</v>
      </c>
      <c r="G31" s="1407">
        <f>'7-11л. РАСКЛАДКА'!Z207</f>
        <v>11.48</v>
      </c>
      <c r="H31" s="1407">
        <f>'7-11л. РАСКЛАДКА'!Z264</f>
        <v>11.17</v>
      </c>
      <c r="I31" s="1407">
        <f>'7-11л. РАСКЛАДКА'!Z320</f>
        <v>6.6</v>
      </c>
      <c r="J31" s="1407">
        <f>'7-11л. РАСКЛАДКА'!Z376</f>
        <v>11.68</v>
      </c>
      <c r="K31" s="1407">
        <f>'7-11л. РАСКЛАДКА'!Z429</f>
        <v>2.5499999999999998</v>
      </c>
      <c r="L31" s="1407">
        <f>'7-11л. РАСКЛАДКА'!Z483</f>
        <v>4</v>
      </c>
      <c r="M31" s="1520">
        <f>'7-11л. РАСКЛАДКА'!Z536</f>
        <v>11.32</v>
      </c>
      <c r="N31" s="1514">
        <f t="shared" si="0"/>
        <v>105</v>
      </c>
      <c r="O31" s="3467">
        <v>0</v>
      </c>
      <c r="P31" s="3540">
        <v>105</v>
      </c>
      <c r="Q31" s="2249">
        <v>15</v>
      </c>
      <c r="S31" s="3512"/>
      <c r="T31" s="121"/>
      <c r="U31" s="352"/>
      <c r="V31" s="101"/>
      <c r="W31" s="101"/>
      <c r="X31" s="101"/>
      <c r="Y31" s="101"/>
      <c r="Z31" s="581"/>
      <c r="AA31" s="121"/>
      <c r="AB31" s="582"/>
      <c r="AC31" s="101"/>
      <c r="AD31" s="583"/>
      <c r="AF31" s="101"/>
      <c r="AH31" s="101"/>
      <c r="AI31" s="101"/>
    </row>
    <row r="32" spans="1:40" ht="12" customHeight="1">
      <c r="A32" s="434">
        <v>22</v>
      </c>
      <c r="B32" s="228" t="s">
        <v>185</v>
      </c>
      <c r="C32" s="1512">
        <v>28</v>
      </c>
      <c r="D32" s="1519">
        <f>'7-11л. РАСКЛАДКА'!Z35</f>
        <v>117.3</v>
      </c>
      <c r="E32" s="1407">
        <f>'7-11л. РАСКЛАДКА'!Z93</f>
        <v>4.2</v>
      </c>
      <c r="F32" s="1407">
        <f>'7-11л. РАСКЛАДКА'!Z152</f>
        <v>9.3000000000000007</v>
      </c>
      <c r="G32" s="1407">
        <f>'7-11л. РАСКЛАДКА'!Z208</f>
        <v>10.28</v>
      </c>
      <c r="H32" s="1407">
        <f>'7-11л. РАСКЛАДКА'!Z265</f>
        <v>20.399999999999999</v>
      </c>
      <c r="I32" s="1407">
        <f>'7-11л. РАСКЛАДКА'!Z321</f>
        <v>101.5</v>
      </c>
      <c r="J32" s="1407">
        <f>'7-11л. РАСКЛАДКА'!Z377</f>
        <v>0</v>
      </c>
      <c r="K32" s="1407">
        <f>'7-11л. РАСКЛАДКА'!Z430</f>
        <v>4.0999999999999996</v>
      </c>
      <c r="L32" s="1407">
        <f>'7-11л. РАСКЛАДКА'!Z484</f>
        <v>2</v>
      </c>
      <c r="M32" s="1520">
        <f>'7-11л. РАСКЛАДКА'!Z537</f>
        <v>10.92</v>
      </c>
      <c r="N32" s="1514">
        <f t="shared" si="0"/>
        <v>280.00000000000006</v>
      </c>
      <c r="O32" s="3467">
        <v>0</v>
      </c>
      <c r="P32" s="3540">
        <v>280</v>
      </c>
      <c r="Q32" s="2249">
        <v>40</v>
      </c>
      <c r="S32" s="3512"/>
      <c r="T32" s="121"/>
      <c r="U32" s="352"/>
      <c r="V32" s="101"/>
      <c r="W32" s="101"/>
      <c r="X32" s="101"/>
      <c r="Y32" s="101"/>
      <c r="Z32" s="581"/>
      <c r="AA32" s="121"/>
      <c r="AB32" s="582"/>
      <c r="AC32" s="101"/>
      <c r="AD32" s="588"/>
      <c r="AF32" s="101"/>
      <c r="AH32" s="101"/>
      <c r="AI32" s="101"/>
    </row>
    <row r="33" spans="1:35" ht="12" customHeight="1">
      <c r="A33" s="434">
        <v>23</v>
      </c>
      <c r="B33" s="228" t="s">
        <v>48</v>
      </c>
      <c r="C33" s="1512">
        <v>21</v>
      </c>
      <c r="D33" s="1519">
        <f>'7-11л. РАСКЛАДКА'!Z36</f>
        <v>21.3</v>
      </c>
      <c r="E33" s="1407">
        <f>'7-11л. РАСКЛАДКА'!Z94</f>
        <v>9.93</v>
      </c>
      <c r="F33" s="1407">
        <f>'7-11л. РАСКЛАДКА'!Z153</f>
        <v>34.86</v>
      </c>
      <c r="G33" s="1407">
        <f>'7-11л. РАСКЛАДКА'!Z209</f>
        <v>8.82</v>
      </c>
      <c r="H33" s="1407">
        <f>'7-11л. РАСКЛАДКА'!Z266</f>
        <v>37.47</v>
      </c>
      <c r="I33" s="1407">
        <f>'7-11л. РАСКЛАДКА'!Z322</f>
        <v>16.3</v>
      </c>
      <c r="J33" s="1407">
        <f>'7-11л. РАСКЛАДКА'!Z378</f>
        <v>27.77</v>
      </c>
      <c r="K33" s="1407">
        <f>'7-11л. РАСКЛАДКА'!Z431</f>
        <v>17.09</v>
      </c>
      <c r="L33" s="1407">
        <f>'7-11л. РАСКЛАДКА'!Z485</f>
        <v>15.23</v>
      </c>
      <c r="M33" s="1520">
        <f>'7-11л. РАСКЛАДКА'!Z538</f>
        <v>21.23</v>
      </c>
      <c r="N33" s="1764">
        <f t="shared" si="0"/>
        <v>210</v>
      </c>
      <c r="O33" s="3467">
        <v>0</v>
      </c>
      <c r="P33" s="3540">
        <v>210</v>
      </c>
      <c r="Q33" s="2249">
        <v>30</v>
      </c>
      <c r="S33" s="3512"/>
      <c r="T33" s="121"/>
      <c r="U33" s="352"/>
      <c r="V33" s="101"/>
      <c r="W33" s="101"/>
      <c r="X33" s="101"/>
      <c r="Y33" s="101"/>
      <c r="Z33" s="581"/>
      <c r="AA33" s="121"/>
      <c r="AB33" s="582"/>
      <c r="AC33" s="101"/>
      <c r="AD33" s="588"/>
      <c r="AF33" s="101"/>
      <c r="AH33" s="101"/>
      <c r="AI33" s="101"/>
    </row>
    <row r="34" spans="1:35" ht="12.75" customHeight="1">
      <c r="A34" s="434">
        <v>24</v>
      </c>
      <c r="B34" s="228" t="s">
        <v>49</v>
      </c>
      <c r="C34" s="1512">
        <v>7</v>
      </c>
      <c r="D34" s="1519">
        <f>'7-11л. РАСКЛАДКА'!Z37</f>
        <v>20</v>
      </c>
      <c r="E34" s="1407">
        <f>'7-11л. РАСКЛАДКА'!Z95</f>
        <v>0</v>
      </c>
      <c r="F34" s="1407">
        <f>'7-11л. РАСКЛАДКА'!Z154</f>
        <v>25</v>
      </c>
      <c r="G34" s="1407">
        <f>'7-11л. РАСКЛАДКА'!Z210</f>
        <v>0</v>
      </c>
      <c r="H34" s="1407">
        <f>'7-11л. РАСКЛАДКА'!Z267</f>
        <v>0</v>
      </c>
      <c r="I34" s="1407">
        <f>'7-11л. РАСКЛАДКА'!Z323</f>
        <v>10</v>
      </c>
      <c r="J34" s="1407">
        <f>'7-11л. РАСКЛАДКА'!Z379</f>
        <v>0</v>
      </c>
      <c r="K34" s="1407">
        <f>'7-11л. РАСКЛАДКА'!Z432</f>
        <v>0</v>
      </c>
      <c r="L34" s="1407">
        <f>'7-11л. РАСКЛАДКА'!Z486</f>
        <v>15</v>
      </c>
      <c r="M34" s="1520">
        <f>'7-11л. РАСКЛАДКА'!Z539</f>
        <v>0</v>
      </c>
      <c r="N34" s="1514">
        <f t="shared" si="0"/>
        <v>70</v>
      </c>
      <c r="O34" s="3467">
        <v>0</v>
      </c>
      <c r="P34" s="3540">
        <v>70</v>
      </c>
      <c r="Q34" s="2249">
        <v>10</v>
      </c>
      <c r="S34" s="3512"/>
      <c r="T34" s="121"/>
      <c r="U34" s="352"/>
      <c r="V34" s="101"/>
      <c r="W34" s="101"/>
      <c r="X34" s="101"/>
      <c r="Y34" s="101"/>
      <c r="Z34" s="581"/>
      <c r="AA34" s="121"/>
      <c r="AB34" s="582"/>
      <c r="AC34" s="101"/>
      <c r="AD34" s="583"/>
      <c r="AF34" s="101"/>
      <c r="AH34" s="101"/>
      <c r="AI34" s="101"/>
    </row>
    <row r="35" spans="1:35" ht="12" customHeight="1">
      <c r="A35" s="434">
        <v>25</v>
      </c>
      <c r="B35" s="228" t="s">
        <v>50</v>
      </c>
      <c r="C35" s="1512">
        <v>0.7</v>
      </c>
      <c r="D35" s="1519">
        <f>'7-11л. РАСКЛАДКА'!Z38</f>
        <v>0.8</v>
      </c>
      <c r="E35" s="1407">
        <f>'7-11л. РАСКЛАДКА'!Z96</f>
        <v>0</v>
      </c>
      <c r="F35" s="1407">
        <f>'7-11л. РАСКЛАДКА'!Z155</f>
        <v>1.35</v>
      </c>
      <c r="G35" s="1407">
        <f>'7-11л. РАСКЛАДКА'!Z211</f>
        <v>1.75</v>
      </c>
      <c r="H35" s="1407">
        <f>'7-11л. РАСКЛАДКА'!Z268</f>
        <v>0</v>
      </c>
      <c r="I35" s="1407">
        <f>'7-11л. РАСКЛАДКА'!Z324</f>
        <v>0.5</v>
      </c>
      <c r="J35" s="1407">
        <f>'7-11л. РАСКЛАДКА'!Z380</f>
        <v>0</v>
      </c>
      <c r="K35" s="1407">
        <f>'7-11л. РАСКЛАДКА'!Z433</f>
        <v>0.85</v>
      </c>
      <c r="L35" s="1407">
        <f>'7-11л. РАСКЛАДКА'!Z487</f>
        <v>1.75</v>
      </c>
      <c r="M35" s="1520">
        <f>'7-11л. РАСКЛАДКА'!Z540</f>
        <v>0</v>
      </c>
      <c r="N35" s="1514">
        <f t="shared" si="0"/>
        <v>7</v>
      </c>
      <c r="O35" s="3467">
        <v>0</v>
      </c>
      <c r="P35" s="3540">
        <v>7</v>
      </c>
      <c r="Q35" s="2249">
        <v>1</v>
      </c>
      <c r="S35" s="3512"/>
      <c r="T35" s="121"/>
      <c r="U35" s="352"/>
      <c r="V35" s="101"/>
      <c r="W35" s="101"/>
      <c r="X35" s="101"/>
      <c r="Y35" s="101"/>
      <c r="Z35" s="581"/>
      <c r="AA35" s="121"/>
      <c r="AB35" s="582"/>
      <c r="AC35" s="101"/>
      <c r="AD35" s="596"/>
      <c r="AF35" s="101"/>
      <c r="AH35" s="101"/>
      <c r="AI35" s="101"/>
    </row>
    <row r="36" spans="1:35" ht="12.75" customHeight="1">
      <c r="A36" s="434">
        <v>26</v>
      </c>
      <c r="B36" s="228" t="s">
        <v>186</v>
      </c>
      <c r="C36" s="1512">
        <v>0.7</v>
      </c>
      <c r="D36" s="1519">
        <f>'7-11л. РАСКЛАДКА'!Z39</f>
        <v>0</v>
      </c>
      <c r="E36" s="1407">
        <f>'7-11л. РАСКЛАДКА'!Z97</f>
        <v>2.5</v>
      </c>
      <c r="F36" s="1407">
        <f>'7-11л. РАСКЛАДКА'!Z156</f>
        <v>1</v>
      </c>
      <c r="G36" s="1407">
        <f>'7-11л. РАСКЛАДКА'!Z212</f>
        <v>0</v>
      </c>
      <c r="H36" s="1407">
        <f>'7-11л. РАСКЛАДКА'!Z269</f>
        <v>3.5</v>
      </c>
      <c r="I36" s="1407">
        <f>'7-11л. РАСКЛАДКА'!Z325</f>
        <v>0</v>
      </c>
      <c r="J36" s="1407">
        <f>'7-11л. РАСКЛАДКА'!Z381</f>
        <v>0</v>
      </c>
      <c r="K36" s="1407">
        <f>'7-11л. РАСКЛАДКА'!Z434</f>
        <v>0</v>
      </c>
      <c r="L36" s="1407">
        <f>'7-11л. РАСКЛАДКА'!Z488</f>
        <v>0</v>
      </c>
      <c r="M36" s="1520">
        <f>'7-11л. РАСКЛАДКА'!Z541</f>
        <v>0</v>
      </c>
      <c r="N36" s="1514">
        <f t="shared" si="0"/>
        <v>7</v>
      </c>
      <c r="O36" s="3467">
        <v>0</v>
      </c>
      <c r="P36" s="3540">
        <v>7</v>
      </c>
      <c r="Q36" s="2249">
        <v>1</v>
      </c>
      <c r="S36" s="3512"/>
      <c r="T36" s="121"/>
      <c r="U36" s="352"/>
      <c r="V36" s="101"/>
      <c r="W36" s="101"/>
      <c r="X36" s="101"/>
      <c r="Y36" s="101"/>
      <c r="Z36" s="581"/>
      <c r="AA36" s="121"/>
      <c r="AB36" s="582"/>
      <c r="AC36" s="101"/>
      <c r="AD36" s="1724"/>
      <c r="AF36" s="101"/>
      <c r="AH36" s="101"/>
      <c r="AI36" s="101"/>
    </row>
    <row r="37" spans="1:35" ht="12" customHeight="1">
      <c r="A37" s="434">
        <v>27</v>
      </c>
      <c r="B37" s="228" t="s">
        <v>101</v>
      </c>
      <c r="C37" s="1512">
        <v>1.4</v>
      </c>
      <c r="D37" s="1519">
        <f>'7-11л. РАСКЛАДКА'!Z40</f>
        <v>3.5</v>
      </c>
      <c r="E37" s="1407">
        <f>'7-11л. РАСКЛАДКА'!Z98</f>
        <v>0</v>
      </c>
      <c r="F37" s="1407">
        <f>'7-11л. РАСКЛАДКА'!Z157</f>
        <v>0</v>
      </c>
      <c r="G37" s="1407">
        <f>'7-11л. РАСКЛАДКА'!Z213</f>
        <v>0</v>
      </c>
      <c r="H37" s="1407">
        <f>'7-11л. РАСКЛАДКА'!Z270</f>
        <v>0</v>
      </c>
      <c r="I37" s="1407">
        <f>'7-11л. РАСКЛАДКА'!Z326</f>
        <v>5</v>
      </c>
      <c r="J37" s="1407">
        <f>'7-11л. РАСКЛАДКА'!Z382</f>
        <v>3.5</v>
      </c>
      <c r="K37" s="1407">
        <f>'7-11л. РАСКЛАДКА'!Z435</f>
        <v>0</v>
      </c>
      <c r="L37" s="1407">
        <f>'7-11л. РАСКЛАДКА'!Z489</f>
        <v>0</v>
      </c>
      <c r="M37" s="1520">
        <f>'7-11л. РАСКЛАДКА'!Z542</f>
        <v>2</v>
      </c>
      <c r="N37" s="1514">
        <f t="shared" si="0"/>
        <v>14</v>
      </c>
      <c r="O37" s="3467">
        <v>0</v>
      </c>
      <c r="P37" s="3540">
        <v>14</v>
      </c>
      <c r="Q37" s="2249">
        <v>2</v>
      </c>
      <c r="S37" s="3512"/>
      <c r="T37" s="121"/>
      <c r="U37" s="352"/>
      <c r="V37" s="101"/>
      <c r="W37" s="101"/>
      <c r="X37" s="101"/>
      <c r="Y37" s="101"/>
      <c r="Z37" s="581"/>
      <c r="AA37" s="121"/>
      <c r="AB37" s="582"/>
      <c r="AC37" s="101"/>
      <c r="AD37" s="596"/>
      <c r="AF37" s="101"/>
      <c r="AH37" s="101"/>
      <c r="AI37" s="101"/>
    </row>
    <row r="38" spans="1:35" ht="12.75" customHeight="1">
      <c r="A38" s="434">
        <v>28</v>
      </c>
      <c r="B38" s="228" t="s">
        <v>51</v>
      </c>
      <c r="C38" s="1512">
        <v>0.14000000000000001</v>
      </c>
      <c r="D38" s="1519">
        <f>'7-11л. РАСКЛАДКА'!Z41</f>
        <v>0</v>
      </c>
      <c r="E38" s="1407">
        <f>'7-11л. РАСКЛАДКА'!Z99</f>
        <v>0</v>
      </c>
      <c r="F38" s="1407">
        <f>'7-11л. РАСКЛАДКА'!Z158</f>
        <v>0</v>
      </c>
      <c r="G38" s="1407">
        <f>'7-11л. РАСКЛАДКА'!Z214</f>
        <v>0</v>
      </c>
      <c r="H38" s="1407">
        <f>'7-11л. РАСКЛАДКА'!Z271</f>
        <v>0.7</v>
      </c>
      <c r="I38" s="1407">
        <f>'7-11л. РАСКЛАДКА'!Z327</f>
        <v>0</v>
      </c>
      <c r="J38" s="1407">
        <f>'7-11л. РАСКЛАДКА'!Z383</f>
        <v>0</v>
      </c>
      <c r="K38" s="1407">
        <f>'7-11л. РАСКЛАДКА'!Z436</f>
        <v>0.5</v>
      </c>
      <c r="L38" s="1407">
        <f>'7-11л. РАСКЛАДКА'!Z490</f>
        <v>0</v>
      </c>
      <c r="M38" s="1520">
        <f>'7-11л. РАСКЛАДКА'!Z543</f>
        <v>0</v>
      </c>
      <c r="N38" s="1514">
        <f t="shared" si="0"/>
        <v>1.2</v>
      </c>
      <c r="O38" s="3467">
        <v>-14.2857143</v>
      </c>
      <c r="P38" s="3539">
        <v>1.4</v>
      </c>
      <c r="Q38" s="2249">
        <v>0.2</v>
      </c>
      <c r="S38" s="3512"/>
      <c r="T38" s="121"/>
      <c r="U38" s="352"/>
      <c r="V38" s="101"/>
      <c r="W38" s="101"/>
      <c r="X38" s="101"/>
      <c r="Y38" s="101"/>
      <c r="Z38" s="581"/>
      <c r="AA38" s="121"/>
      <c r="AB38" s="582"/>
      <c r="AC38" s="101"/>
      <c r="AD38" s="588"/>
      <c r="AF38" s="101"/>
      <c r="AH38" s="101"/>
      <c r="AI38" s="101"/>
    </row>
    <row r="39" spans="1:35" ht="11.25" customHeight="1">
      <c r="A39" s="434">
        <v>29</v>
      </c>
      <c r="B39" s="457" t="s">
        <v>187</v>
      </c>
      <c r="C39" s="1512">
        <v>2.1</v>
      </c>
      <c r="D39" s="1519">
        <f>'7-11л. РАСКЛАДКА'!Z42</f>
        <v>1.7869999999999999</v>
      </c>
      <c r="E39" s="1407">
        <f>'7-11л. РАСКЛАДКА'!Z100</f>
        <v>2.2699999999999996</v>
      </c>
      <c r="F39" s="1407">
        <f>'7-11л. РАСКЛАДКА'!Z159</f>
        <v>1.6899999999999997</v>
      </c>
      <c r="G39" s="1407">
        <f>'7-11л. РАСКЛАДКА'!Z215</f>
        <v>2.1640000000000001</v>
      </c>
      <c r="H39" s="1407">
        <f>'7-11л. РАСКЛАДКА'!Z272</f>
        <v>2.4300000000000002</v>
      </c>
      <c r="I39" s="1407">
        <f>'7-11л. РАСКЛАДКА'!Z328</f>
        <v>2.012</v>
      </c>
      <c r="J39" s="1407">
        <f>'7-11л. РАСКЛАДКА'!Z384</f>
        <v>2.5329999999999999</v>
      </c>
      <c r="K39" s="1407">
        <f>'7-11л. РАСКЛАДКА'!Z437</f>
        <v>1.7999999999999998</v>
      </c>
      <c r="L39" s="1407">
        <f>'7-11л. РАСКЛАДКА'!Z491</f>
        <v>1.8939999999999999</v>
      </c>
      <c r="M39" s="1520">
        <f>'7-11л. РАСКЛАДКА'!Z544</f>
        <v>2.4200000000000004</v>
      </c>
      <c r="N39" s="1514">
        <f t="shared" si="0"/>
        <v>21</v>
      </c>
      <c r="O39" s="3467">
        <v>0</v>
      </c>
      <c r="P39" s="3540">
        <v>21</v>
      </c>
      <c r="Q39" s="2249">
        <v>3</v>
      </c>
      <c r="S39" s="3512"/>
      <c r="T39" s="96"/>
      <c r="U39" s="352"/>
      <c r="V39" s="101"/>
      <c r="W39" s="101"/>
      <c r="X39" s="101"/>
      <c r="Y39" s="101"/>
      <c r="Z39" s="581"/>
      <c r="AA39" s="121"/>
      <c r="AB39" s="582"/>
      <c r="AC39" s="101"/>
      <c r="AD39" s="588"/>
      <c r="AF39" s="101"/>
      <c r="AH39" s="101"/>
      <c r="AI39" s="101"/>
    </row>
    <row r="40" spans="1:35" ht="11.25" customHeight="1">
      <c r="A40" s="434">
        <v>30</v>
      </c>
      <c r="B40" s="228" t="s">
        <v>102</v>
      </c>
      <c r="C40" s="1512">
        <v>2.1</v>
      </c>
      <c r="D40" s="1519">
        <f>'7-11л. РАСКЛАДКА'!Z43</f>
        <v>0</v>
      </c>
      <c r="E40" s="1407">
        <f>'7-11л. РАСКЛАДКА'!Z101</f>
        <v>0</v>
      </c>
      <c r="F40" s="1407">
        <f>'7-11л. РАСКЛАДКА'!Z160</f>
        <v>0</v>
      </c>
      <c r="G40" s="1407">
        <f>'7-11л. РАСКЛАДКА'!Z216</f>
        <v>3</v>
      </c>
      <c r="H40" s="1407">
        <f>'7-11л. РАСКЛАДКА'!Z273</f>
        <v>0.5</v>
      </c>
      <c r="I40" s="1407">
        <f>'7-11л. РАСКЛАДКА'!Z329</f>
        <v>0</v>
      </c>
      <c r="J40" s="1407">
        <f>'7-11л. РАСКЛАДКА'!Z385</f>
        <v>7.5</v>
      </c>
      <c r="K40" s="1407">
        <f>'7-11л. РАСКЛАДКА'!Z438</f>
        <v>0</v>
      </c>
      <c r="L40" s="1407">
        <f>'7-11л. РАСКЛАДКА'!Z492</f>
        <v>0</v>
      </c>
      <c r="M40" s="1520">
        <f>'7-11л. РАСКЛАДКА'!Z545</f>
        <v>10</v>
      </c>
      <c r="N40" s="1514">
        <f t="shared" si="0"/>
        <v>21</v>
      </c>
      <c r="O40" s="3555">
        <v>0</v>
      </c>
      <c r="P40" s="3540">
        <v>21</v>
      </c>
      <c r="Q40" s="2249">
        <v>3</v>
      </c>
      <c r="S40" s="3512"/>
      <c r="T40" s="121"/>
      <c r="U40" s="352"/>
      <c r="V40" s="101"/>
      <c r="W40" s="101"/>
      <c r="X40" s="101"/>
      <c r="Y40" s="101"/>
      <c r="Z40" s="581"/>
      <c r="AA40" s="121"/>
      <c r="AB40" s="582"/>
      <c r="AC40" s="101"/>
      <c r="AD40" s="596"/>
      <c r="AF40" s="101"/>
      <c r="AH40" s="101"/>
      <c r="AI40" s="101"/>
    </row>
    <row r="41" spans="1:35" ht="12.75" customHeight="1">
      <c r="A41" s="434">
        <v>31</v>
      </c>
      <c r="B41" s="228" t="s">
        <v>103</v>
      </c>
      <c r="C41" s="1512">
        <v>1.4</v>
      </c>
      <c r="D41" s="1519">
        <f>'7-11л. РАСКЛАДКА'!Z44</f>
        <v>2.6850000000000001</v>
      </c>
      <c r="E41" s="1407">
        <f>'7-11л. РАСКЛАДКА'!Z102</f>
        <v>1.2544899999999999</v>
      </c>
      <c r="F41" s="1407">
        <f>'7-11л. РАСКЛАДКА'!Z161</f>
        <v>0.73299999999999998</v>
      </c>
      <c r="G41" s="1407">
        <f>'7-11л. РАСКЛАДКА'!Z217</f>
        <v>1.2088000000000001</v>
      </c>
      <c r="H41" s="1407">
        <f>'7-11л. РАСКЛАДКА'!Z274</f>
        <v>2.5573000000000001</v>
      </c>
      <c r="I41" s="1407">
        <f>'7-11л. РАСКЛАДКА'!Z330</f>
        <v>8.0000000000000002E-3</v>
      </c>
      <c r="J41" s="1407">
        <f>'7-11л. РАСКЛАДКА'!Z386</f>
        <v>0.65800000000000003</v>
      </c>
      <c r="K41" s="1407">
        <f>'7-11л. РАСКЛАДКА'!Z439</f>
        <v>8.0000000000000002E-3</v>
      </c>
      <c r="L41" s="1407">
        <f>'7-11л. РАСКЛАДКА'!Z493</f>
        <v>2.90829</v>
      </c>
      <c r="M41" s="1520">
        <f>'7-11л. РАСКЛАДКА'!Z546</f>
        <v>1.9793100000000001</v>
      </c>
      <c r="N41" s="3561">
        <f t="shared" si="0"/>
        <v>14.000189999999998</v>
      </c>
      <c r="O41" s="3467">
        <v>1.3571E-3</v>
      </c>
      <c r="P41" s="3540">
        <v>14</v>
      </c>
      <c r="Q41" s="2249">
        <v>2</v>
      </c>
      <c r="S41" s="3514"/>
      <c r="T41" s="121"/>
      <c r="U41" s="352"/>
      <c r="V41" s="101"/>
      <c r="W41" s="101"/>
      <c r="X41" s="101"/>
      <c r="Y41" s="101"/>
      <c r="Z41" s="581"/>
      <c r="AA41" s="121"/>
      <c r="AB41" s="582"/>
      <c r="AC41" s="101"/>
      <c r="AD41" s="597"/>
      <c r="AF41" s="101"/>
      <c r="AH41" s="101"/>
      <c r="AI41" s="101"/>
    </row>
    <row r="42" spans="1:35" ht="11.25" customHeight="1">
      <c r="A42" s="434">
        <v>32</v>
      </c>
      <c r="B42" s="228" t="s">
        <v>53</v>
      </c>
      <c r="C42" s="1512">
        <v>53.9</v>
      </c>
      <c r="D42" s="1525">
        <f>'7-11л. МЕНЮ '!D102</f>
        <v>54.431500000000007</v>
      </c>
      <c r="E42" s="607">
        <f>'7-11л. МЕНЮ '!D155</f>
        <v>53.482500000000002</v>
      </c>
      <c r="F42" s="607">
        <f>'7-11л. МЕНЮ '!D210</f>
        <v>53.475729999999999</v>
      </c>
      <c r="G42" s="607">
        <f>'7-11л. МЕНЮ '!D266</f>
        <v>50.983099999999993</v>
      </c>
      <c r="H42" s="607">
        <f>'7-11л. МЕНЮ '!D319</f>
        <v>64.176729999999992</v>
      </c>
      <c r="I42" s="607">
        <f>'7-11л. МЕНЮ '!D377</f>
        <v>57.151740000000004</v>
      </c>
      <c r="J42" s="607">
        <f>'7-11л. МЕНЮ '!D432</f>
        <v>59.502200000000002</v>
      </c>
      <c r="K42" s="607">
        <f>'7-11л. МЕНЮ '!D487</f>
        <v>48.781099999999995</v>
      </c>
      <c r="L42" s="607">
        <f>'7-11л. МЕНЮ '!D542</f>
        <v>41.718699999999998</v>
      </c>
      <c r="M42" s="1526">
        <f>'7-11л. МЕНЮ '!D597</f>
        <v>55.296500000000002</v>
      </c>
      <c r="N42" s="1514">
        <f t="shared" si="0"/>
        <v>538.99980000000005</v>
      </c>
      <c r="O42" s="3467">
        <v>-3.7100000000000001E-5</v>
      </c>
      <c r="P42" s="3540">
        <v>539</v>
      </c>
      <c r="Q42" s="2249">
        <v>77</v>
      </c>
      <c r="S42" s="3512"/>
      <c r="T42" s="121"/>
      <c r="U42" s="352"/>
      <c r="V42" s="101"/>
      <c r="W42" s="101"/>
      <c r="X42" s="101"/>
      <c r="Y42" s="101"/>
      <c r="Z42" s="600"/>
      <c r="AA42" s="121"/>
      <c r="AB42" s="582"/>
      <c r="AC42" s="101"/>
      <c r="AD42" s="588"/>
      <c r="AF42" s="101"/>
      <c r="AH42" s="101"/>
      <c r="AI42" s="101"/>
    </row>
    <row r="43" spans="1:35" ht="10.5" customHeight="1">
      <c r="A43" s="434">
        <v>33</v>
      </c>
      <c r="B43" s="228" t="s">
        <v>54</v>
      </c>
      <c r="C43" s="1512">
        <v>55.3</v>
      </c>
      <c r="D43" s="1525">
        <f>'7-11л. МЕНЮ '!E102</f>
        <v>62.241599999999998</v>
      </c>
      <c r="E43" s="607">
        <f>'7-11л. МЕНЮ '!E155</f>
        <v>64.208399999999997</v>
      </c>
      <c r="F43" s="607">
        <f>'7-11л. МЕНЮ '!E210</f>
        <v>49.914100000000005</v>
      </c>
      <c r="G43" s="607">
        <f>'7-11л. МЕНЮ '!E266</f>
        <v>53.032900000000005</v>
      </c>
      <c r="H43" s="607">
        <f>'7-11л. МЕНЮ '!E319</f>
        <v>48.526099999999992</v>
      </c>
      <c r="I43" s="607">
        <f>'7-11л. МЕНЮ '!E377</f>
        <v>56.931200000000004</v>
      </c>
      <c r="J43" s="607">
        <f>'7-11л. МЕНЮ '!E432</f>
        <v>44.578299999999999</v>
      </c>
      <c r="K43" s="607">
        <f>'7-11л. МЕНЮ '!E487</f>
        <v>59.7776</v>
      </c>
      <c r="L43" s="607">
        <f>'7-11л. МЕНЮ '!E542</f>
        <v>49.714499999999994</v>
      </c>
      <c r="M43" s="1526">
        <f>'7-11л. МЕНЮ '!E597</f>
        <v>64.075180000000003</v>
      </c>
      <c r="N43" s="1514">
        <f t="shared" si="0"/>
        <v>552.99988000000008</v>
      </c>
      <c r="O43" s="3467">
        <v>-2.1699999999999999E-5</v>
      </c>
      <c r="P43" s="3540">
        <v>553</v>
      </c>
      <c r="Q43" s="2249">
        <v>79</v>
      </c>
      <c r="S43" s="3512"/>
      <c r="T43" s="121"/>
      <c r="U43" s="352"/>
      <c r="V43" s="101"/>
      <c r="W43" s="101"/>
      <c r="X43" s="101"/>
      <c r="Y43" s="101"/>
      <c r="Z43" s="600"/>
      <c r="AA43" s="121"/>
      <c r="AB43" s="582"/>
      <c r="AC43" s="101"/>
      <c r="AD43" s="588"/>
      <c r="AF43" s="101"/>
      <c r="AH43" s="101"/>
      <c r="AI43" s="101"/>
    </row>
    <row r="44" spans="1:35" ht="9.75" customHeight="1">
      <c r="A44" s="434">
        <v>34</v>
      </c>
      <c r="B44" s="228" t="s">
        <v>55</v>
      </c>
      <c r="C44" s="1512">
        <v>234.5</v>
      </c>
      <c r="D44" s="1527">
        <f>'7-11л. МЕНЮ '!F102</f>
        <v>222.67131000000001</v>
      </c>
      <c r="E44" s="607">
        <f>'7-11л. МЕНЮ '!F155</f>
        <v>225.18219999999999</v>
      </c>
      <c r="F44" s="607">
        <f>'7-11л. МЕНЮ '!F210</f>
        <v>241.29209999999998</v>
      </c>
      <c r="G44" s="607">
        <f>'7-11л. МЕНЮ '!F266</f>
        <v>216.81539999999998</v>
      </c>
      <c r="H44" s="607">
        <f>'7-11л. МЕНЮ '!F319</f>
        <v>221.60020000000003</v>
      </c>
      <c r="I44" s="607">
        <f>'7-11л. МЕНЮ '!F377</f>
        <v>233.63350000000003</v>
      </c>
      <c r="J44" s="607">
        <f>'7-11л. МЕНЮ '!F432</f>
        <v>251.17610000000002</v>
      </c>
      <c r="K44" s="607">
        <f>'7-11л. МЕНЮ '!F487</f>
        <v>231.48590000000002</v>
      </c>
      <c r="L44" s="607">
        <f>'7-11л. МЕНЮ '!F542</f>
        <v>260.04250000000002</v>
      </c>
      <c r="M44" s="1526">
        <f>'7-11л. МЕНЮ '!F597</f>
        <v>241.10039999999998</v>
      </c>
      <c r="N44" s="1514">
        <f t="shared" si="0"/>
        <v>2344.9996100000003</v>
      </c>
      <c r="O44" s="3467">
        <v>-1.66E-5</v>
      </c>
      <c r="P44" s="3540">
        <v>2345</v>
      </c>
      <c r="Q44" s="2249">
        <v>335</v>
      </c>
      <c r="S44" s="3512"/>
      <c r="T44" s="121"/>
      <c r="U44" s="352"/>
      <c r="V44" s="101"/>
      <c r="W44" s="101"/>
      <c r="X44" s="101"/>
      <c r="Y44" s="101"/>
      <c r="Z44" s="600"/>
      <c r="AA44" s="121"/>
      <c r="AB44" s="582"/>
      <c r="AC44" s="101"/>
      <c r="AD44" s="588"/>
      <c r="AF44" s="101"/>
      <c r="AH44" s="101"/>
      <c r="AI44" s="101"/>
    </row>
    <row r="45" spans="1:35" ht="12.75" customHeight="1" thickBot="1">
      <c r="A45" s="458">
        <v>35</v>
      </c>
      <c r="B45" s="459" t="s">
        <v>56</v>
      </c>
      <c r="C45" s="1513">
        <v>1645</v>
      </c>
      <c r="D45" s="1528">
        <f>'7-11л. МЕНЮ '!G102</f>
        <v>1656.8107</v>
      </c>
      <c r="E45" s="610">
        <f>'7-11л. МЕНЮ '!G155</f>
        <v>1690.8641000000002</v>
      </c>
      <c r="F45" s="610">
        <f>'7-11л. МЕНЮ '!G210</f>
        <v>1636.3527999999999</v>
      </c>
      <c r="G45" s="610">
        <f>'7-11л. МЕНЮ '!G266</f>
        <v>1567.0825000000002</v>
      </c>
      <c r="H45" s="610">
        <f>'7-11л. МЕНЮ '!G319</f>
        <v>1547.0373999999999</v>
      </c>
      <c r="I45" s="610">
        <f>'7-11л. МЕНЮ '!G377</f>
        <v>1666.1688999999999</v>
      </c>
      <c r="J45" s="611">
        <f>'7-11л. МЕНЮ '!G432</f>
        <v>1647.5149000000001</v>
      </c>
      <c r="K45" s="610">
        <f>'7-11л. МЕНЮ '!G487</f>
        <v>1638.9589000000001</v>
      </c>
      <c r="L45" s="610">
        <f>'7-11л. МЕНЮ '!G542</f>
        <v>1657.3077000000001</v>
      </c>
      <c r="M45" s="1529">
        <f>'7-11л. МЕНЮ '!G597</f>
        <v>1741.9022</v>
      </c>
      <c r="N45" s="1515">
        <f t="shared" si="0"/>
        <v>16450.000100000001</v>
      </c>
      <c r="O45" s="3468">
        <v>5.9999999999999997E-7</v>
      </c>
      <c r="P45" s="3560">
        <v>16450</v>
      </c>
      <c r="Q45" s="1446">
        <v>2350</v>
      </c>
      <c r="S45" s="3512"/>
      <c r="T45" s="121"/>
      <c r="U45" s="352"/>
      <c r="V45" s="101"/>
      <c r="W45" s="101"/>
      <c r="X45" s="101"/>
      <c r="Y45" s="101"/>
      <c r="Z45" s="600"/>
      <c r="AA45" s="121"/>
      <c r="AB45" s="582"/>
      <c r="AC45" s="101"/>
      <c r="AD45" s="588"/>
      <c r="AF45" s="101"/>
      <c r="AH45" s="101"/>
      <c r="AI45" s="101"/>
    </row>
    <row r="46" spans="1:35">
      <c r="O46" s="339"/>
      <c r="P46" s="339"/>
    </row>
    <row r="47" spans="1:35">
      <c r="O47" s="339"/>
      <c r="P47" s="339"/>
    </row>
    <row r="48" spans="1:35" ht="13.5" customHeight="1">
      <c r="O48" s="339"/>
      <c r="P48" s="339"/>
    </row>
    <row r="49" spans="1:17" ht="12.75" customHeight="1">
      <c r="O49" s="339"/>
      <c r="P49" s="339"/>
    </row>
    <row r="50" spans="1:17" ht="12.75" customHeight="1"/>
    <row r="51" spans="1:17" ht="11.25" customHeight="1"/>
    <row r="52" spans="1:17" ht="11.25" customHeight="1"/>
    <row r="54" spans="1:17">
      <c r="A54" t="s">
        <v>191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</row>
    <row r="55" spans="1:17">
      <c r="A55" t="s">
        <v>192</v>
      </c>
      <c r="C55" s="259"/>
      <c r="D55" s="259"/>
      <c r="E55" s="259"/>
      <c r="F55" s="259"/>
      <c r="G55" s="259"/>
      <c r="H55" s="259"/>
      <c r="I55" s="259"/>
      <c r="J55" s="259"/>
      <c r="K55" s="259"/>
      <c r="L55" s="259"/>
      <c r="M55" s="259"/>
      <c r="N55" s="259"/>
      <c r="O55" s="259"/>
      <c r="P55" s="259"/>
      <c r="Q55" s="259"/>
    </row>
    <row r="56" spans="1:17">
      <c r="A56" t="s">
        <v>193</v>
      </c>
      <c r="N56" s="259"/>
      <c r="O56" s="259"/>
    </row>
    <row r="57" spans="1:1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259"/>
      <c r="Q57" s="259"/>
    </row>
    <row r="58" spans="1:17">
      <c r="A58" s="1" t="s">
        <v>194</v>
      </c>
    </row>
    <row r="59" spans="1:17">
      <c r="A59" t="s">
        <v>195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</row>
    <row r="60" spans="1:1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259"/>
      <c r="Q60" s="259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1:53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</row>
    <row r="88" spans="1:53">
      <c r="A88" s="196"/>
      <c r="B88" s="101"/>
      <c r="C88" s="196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94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</row>
    <row r="89" spans="1:53">
      <c r="A89" s="101"/>
      <c r="B89" s="121"/>
      <c r="C89" s="352"/>
      <c r="D89" s="199"/>
      <c r="E89" s="199"/>
      <c r="F89" s="199"/>
      <c r="G89" s="199"/>
      <c r="H89" s="199"/>
      <c r="I89" s="199"/>
      <c r="J89" s="199"/>
      <c r="K89" s="199"/>
      <c r="L89" s="121"/>
      <c r="M89" s="121"/>
      <c r="N89" s="93"/>
      <c r="O89" s="93"/>
      <c r="P89" s="121"/>
      <c r="Q89" s="352"/>
      <c r="R89" s="101"/>
      <c r="S89" s="352"/>
      <c r="T89" s="12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</row>
    <row r="90" spans="1:53">
      <c r="A90" s="101"/>
      <c r="B90" s="121"/>
      <c r="C90" s="93"/>
      <c r="D90" s="199"/>
      <c r="E90" s="199"/>
      <c r="F90" s="199"/>
      <c r="G90" s="199"/>
      <c r="H90" s="199"/>
      <c r="I90" s="199"/>
      <c r="J90" s="199"/>
      <c r="K90" s="199"/>
      <c r="L90" s="121"/>
      <c r="M90" s="121"/>
      <c r="N90" s="93"/>
      <c r="O90" s="93"/>
      <c r="P90" s="121"/>
      <c r="Q90" s="352"/>
      <c r="R90" s="101"/>
      <c r="S90" s="352"/>
      <c r="T90" s="12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</row>
    <row r="91" spans="1:53">
      <c r="A91" s="101"/>
      <c r="B91" s="352"/>
      <c r="C91" s="352"/>
      <c r="D91" s="199"/>
      <c r="E91" s="199"/>
      <c r="F91" s="199"/>
      <c r="G91" s="199"/>
      <c r="H91" s="101"/>
      <c r="I91" s="101"/>
      <c r="J91" s="199"/>
      <c r="K91" s="99"/>
      <c r="L91" s="121"/>
      <c r="M91" s="121"/>
      <c r="N91" s="93"/>
      <c r="O91" s="93"/>
      <c r="P91" s="352"/>
      <c r="Q91" s="352"/>
      <c r="R91" s="101"/>
      <c r="S91" s="352"/>
      <c r="T91" s="121"/>
      <c r="U91" s="101"/>
      <c r="V91" s="101"/>
      <c r="W91" s="101"/>
      <c r="X91" s="101"/>
      <c r="Y91" s="101"/>
      <c r="Z91" s="101"/>
      <c r="AA91" s="576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</row>
    <row r="92" spans="1:53">
      <c r="A92" s="101"/>
      <c r="B92" s="121"/>
      <c r="C92" s="121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93"/>
      <c r="O92" s="93"/>
      <c r="P92" s="352"/>
      <c r="Q92" s="352"/>
      <c r="R92" s="101"/>
      <c r="S92" s="352"/>
      <c r="T92" s="121"/>
      <c r="U92" s="101"/>
      <c r="V92" s="101"/>
      <c r="W92" s="101"/>
      <c r="X92" s="101"/>
      <c r="Y92" s="327"/>
      <c r="Z92" s="101"/>
      <c r="AA92" s="576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</row>
    <row r="93" spans="1:53">
      <c r="A93" s="101"/>
      <c r="B93" s="352"/>
      <c r="C93" s="101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93"/>
      <c r="O93" s="93"/>
      <c r="P93" s="121"/>
      <c r="Q93" s="352"/>
      <c r="R93" s="101"/>
      <c r="S93" s="352"/>
      <c r="T93" s="121"/>
      <c r="U93" s="101"/>
      <c r="V93" s="101"/>
      <c r="W93" s="101"/>
      <c r="X93" s="101"/>
      <c r="Y93" s="327"/>
      <c r="Z93" s="101"/>
      <c r="AA93" s="577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</row>
    <row r="94" spans="1:53">
      <c r="A94" s="101"/>
      <c r="B94" s="121"/>
      <c r="C94" s="199"/>
      <c r="D94" s="121"/>
      <c r="E94" s="121"/>
      <c r="F94" s="121"/>
      <c r="G94" s="121"/>
      <c r="H94" s="96"/>
      <c r="I94" s="121"/>
      <c r="J94" s="121"/>
      <c r="K94" s="121"/>
      <c r="L94" s="121"/>
      <c r="M94" s="96"/>
      <c r="N94" s="93"/>
      <c r="O94" s="93"/>
      <c r="P94" s="199"/>
      <c r="Q94" s="352"/>
      <c r="R94" s="121"/>
      <c r="S94" s="352"/>
      <c r="T94" s="121"/>
      <c r="U94" s="101"/>
      <c r="V94" s="266"/>
      <c r="W94" s="352"/>
      <c r="X94" s="153"/>
      <c r="Y94" s="578"/>
      <c r="Z94" s="101"/>
      <c r="AA94" s="577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</row>
    <row r="95" spans="1:53">
      <c r="A95" s="153"/>
      <c r="B95" s="121"/>
      <c r="C95" s="579"/>
      <c r="D95" s="595"/>
      <c r="E95" s="580"/>
      <c r="F95" s="580"/>
      <c r="G95" s="580"/>
      <c r="H95" s="580"/>
      <c r="I95" s="580"/>
      <c r="J95" s="580"/>
      <c r="K95" s="580"/>
      <c r="L95" s="580"/>
      <c r="M95" s="580"/>
      <c r="N95" s="579"/>
      <c r="O95" s="352"/>
      <c r="P95" s="352"/>
      <c r="Q95" s="101"/>
      <c r="R95" s="475"/>
      <c r="S95" s="101"/>
      <c r="T95" s="101"/>
      <c r="U95" s="101"/>
      <c r="V95" s="581"/>
      <c r="W95" s="121"/>
      <c r="X95" s="116"/>
      <c r="Y95" s="582"/>
      <c r="Z95" s="101"/>
      <c r="AA95" s="583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</row>
    <row r="96" spans="1:53">
      <c r="A96" s="153"/>
      <c r="B96" s="121"/>
      <c r="C96" s="579"/>
      <c r="D96" s="595"/>
      <c r="E96" s="580"/>
      <c r="F96" s="580"/>
      <c r="G96" s="580"/>
      <c r="H96" s="580"/>
      <c r="I96" s="580"/>
      <c r="J96" s="580"/>
      <c r="K96" s="580"/>
      <c r="L96" s="580"/>
      <c r="M96" s="580"/>
      <c r="N96" s="584"/>
      <c r="O96" s="585"/>
      <c r="P96" s="352"/>
      <c r="Q96" s="101"/>
      <c r="R96" s="101"/>
      <c r="S96" s="101"/>
      <c r="T96" s="101"/>
      <c r="U96" s="101"/>
      <c r="V96" s="581"/>
      <c r="W96" s="121"/>
      <c r="X96" s="116"/>
      <c r="Y96" s="582"/>
      <c r="Z96" s="101"/>
      <c r="AA96" s="583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</row>
    <row r="97" spans="1:53">
      <c r="A97" s="153"/>
      <c r="B97" s="121"/>
      <c r="C97" s="579"/>
      <c r="D97" s="595"/>
      <c r="E97" s="580"/>
      <c r="F97" s="580"/>
      <c r="G97" s="595"/>
      <c r="H97" s="580"/>
      <c r="I97" s="580"/>
      <c r="J97" s="595"/>
      <c r="K97" s="580"/>
      <c r="L97" s="580"/>
      <c r="M97" s="580"/>
      <c r="N97" s="579"/>
      <c r="O97" s="585"/>
      <c r="P97" s="352"/>
      <c r="Q97" s="101"/>
      <c r="R97" s="101"/>
      <c r="S97" s="101"/>
      <c r="T97" s="101"/>
      <c r="U97" s="101"/>
      <c r="V97" s="581"/>
      <c r="W97" s="121"/>
      <c r="X97" s="116"/>
      <c r="Y97" s="582"/>
      <c r="Z97" s="101"/>
      <c r="AA97" s="586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</row>
    <row r="98" spans="1:53">
      <c r="A98" s="153"/>
      <c r="B98" s="121"/>
      <c r="C98" s="579"/>
      <c r="D98" s="595"/>
      <c r="E98" s="580"/>
      <c r="F98" s="580"/>
      <c r="G98" s="580"/>
      <c r="H98" s="580"/>
      <c r="I98" s="580"/>
      <c r="J98" s="580"/>
      <c r="K98" s="580"/>
      <c r="L98" s="580"/>
      <c r="M98" s="595"/>
      <c r="N98" s="587"/>
      <c r="O98" s="585"/>
      <c r="P98" s="352"/>
      <c r="Q98" s="101"/>
      <c r="R98" s="101"/>
      <c r="S98" s="101"/>
      <c r="T98" s="101"/>
      <c r="U98" s="101"/>
      <c r="V98" s="581"/>
      <c r="W98" s="121"/>
      <c r="X98" s="116"/>
      <c r="Y98" s="582"/>
      <c r="Z98" s="101"/>
      <c r="AA98" s="583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</row>
    <row r="99" spans="1:53">
      <c r="A99" s="153"/>
      <c r="B99" s="121"/>
      <c r="C99" s="579"/>
      <c r="D99" s="595"/>
      <c r="E99" s="580"/>
      <c r="F99" s="580"/>
      <c r="G99" s="580"/>
      <c r="H99" s="580"/>
      <c r="I99" s="580"/>
      <c r="J99" s="580"/>
      <c r="K99" s="580"/>
      <c r="L99" s="580"/>
      <c r="M99" s="580"/>
      <c r="N99" s="579"/>
      <c r="O99" s="585"/>
      <c r="P99" s="352"/>
      <c r="Q99" s="101"/>
      <c r="R99" s="101"/>
      <c r="S99" s="101"/>
      <c r="T99" s="101"/>
      <c r="U99" s="101"/>
      <c r="V99" s="581"/>
      <c r="W99" s="121"/>
      <c r="X99" s="116"/>
      <c r="Y99" s="582"/>
      <c r="Z99" s="101"/>
      <c r="AA99" s="588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</row>
    <row r="100" spans="1:53">
      <c r="A100" s="153"/>
      <c r="B100" s="121"/>
      <c r="C100" s="579"/>
      <c r="D100" s="595"/>
      <c r="E100" s="580"/>
      <c r="F100" s="580"/>
      <c r="G100" s="580"/>
      <c r="H100" s="580"/>
      <c r="I100" s="580"/>
      <c r="J100" s="580"/>
      <c r="K100" s="580"/>
      <c r="L100" s="580"/>
      <c r="M100" s="580"/>
      <c r="N100" s="579"/>
      <c r="O100" s="585"/>
      <c r="P100" s="352"/>
      <c r="Q100" s="101"/>
      <c r="R100" s="101"/>
      <c r="S100" s="101"/>
      <c r="T100" s="101"/>
      <c r="U100" s="101"/>
      <c r="V100" s="581"/>
      <c r="W100" s="121"/>
      <c r="X100" s="116"/>
      <c r="Y100" s="582"/>
      <c r="Z100" s="101"/>
      <c r="AA100" s="586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</row>
    <row r="101" spans="1:53">
      <c r="A101" s="153"/>
      <c r="B101" s="121"/>
      <c r="C101" s="579"/>
      <c r="D101" s="595"/>
      <c r="E101" s="580"/>
      <c r="F101" s="93"/>
      <c r="G101" s="590"/>
      <c r="H101" s="595"/>
      <c r="I101" s="580"/>
      <c r="J101" s="580"/>
      <c r="K101" s="580"/>
      <c r="L101" s="580"/>
      <c r="M101" s="580"/>
      <c r="N101" s="589"/>
      <c r="O101" s="585"/>
      <c r="P101" s="352"/>
      <c r="Q101" s="101"/>
      <c r="R101" s="101"/>
      <c r="S101" s="101"/>
      <c r="T101" s="101"/>
      <c r="U101" s="101"/>
      <c r="V101" s="581"/>
      <c r="W101" s="121"/>
      <c r="X101" s="116"/>
      <c r="Y101" s="582"/>
      <c r="Z101" s="101"/>
      <c r="AA101" s="588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</row>
    <row r="102" spans="1:53">
      <c r="A102" s="153"/>
      <c r="B102" s="121"/>
      <c r="C102" s="579"/>
      <c r="D102" s="595"/>
      <c r="E102" s="580"/>
      <c r="F102" s="580"/>
      <c r="G102" s="580"/>
      <c r="H102" s="580"/>
      <c r="I102" s="580"/>
      <c r="J102" s="580"/>
      <c r="K102" s="580"/>
      <c r="L102" s="580"/>
      <c r="M102" s="580"/>
      <c r="N102" s="579"/>
      <c r="O102" s="585"/>
      <c r="P102" s="352"/>
      <c r="Q102" s="101"/>
      <c r="R102" s="101"/>
      <c r="S102" s="101"/>
      <c r="T102" s="101"/>
      <c r="U102" s="101"/>
      <c r="V102" s="581"/>
      <c r="W102" s="121"/>
      <c r="X102" s="116"/>
      <c r="Y102" s="582"/>
      <c r="Z102" s="101"/>
      <c r="AA102" s="583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</row>
    <row r="103" spans="1:53">
      <c r="A103" s="153"/>
      <c r="B103" s="121"/>
      <c r="C103" s="579"/>
      <c r="D103" s="595"/>
      <c r="E103" s="580"/>
      <c r="F103" s="580"/>
      <c r="G103" s="580"/>
      <c r="H103" s="580"/>
      <c r="I103" s="580"/>
      <c r="J103" s="580"/>
      <c r="K103" s="580"/>
      <c r="L103" s="580"/>
      <c r="M103" s="580"/>
      <c r="N103" s="579"/>
      <c r="O103" s="585"/>
      <c r="P103" s="352"/>
      <c r="Q103" s="101"/>
      <c r="R103" s="101"/>
      <c r="S103" s="101"/>
      <c r="T103" s="101"/>
      <c r="U103" s="101"/>
      <c r="V103" s="581"/>
      <c r="W103" s="121"/>
      <c r="X103" s="116"/>
      <c r="Y103" s="582"/>
      <c r="Z103" s="101"/>
      <c r="AA103" s="583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</row>
    <row r="104" spans="1:53" ht="12.75" customHeight="1">
      <c r="A104" s="153"/>
      <c r="B104" s="121"/>
      <c r="C104" s="579"/>
      <c r="D104" s="595"/>
      <c r="E104" s="580"/>
      <c r="F104" s="580"/>
      <c r="G104" s="580"/>
      <c r="H104" s="580"/>
      <c r="I104" s="580"/>
      <c r="J104" s="580"/>
      <c r="K104" s="580"/>
      <c r="L104" s="580"/>
      <c r="M104" s="580"/>
      <c r="N104" s="579"/>
      <c r="O104" s="585"/>
      <c r="P104" s="352"/>
      <c r="Q104" s="101"/>
      <c r="R104" s="101"/>
      <c r="S104" s="101"/>
      <c r="T104" s="101"/>
      <c r="U104" s="101"/>
      <c r="V104" s="581"/>
      <c r="W104" s="121"/>
      <c r="X104" s="116"/>
      <c r="Y104" s="582"/>
      <c r="Z104" s="101"/>
      <c r="AA104" s="583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</row>
    <row r="105" spans="1:53" ht="13.5" customHeight="1">
      <c r="A105" s="153"/>
      <c r="B105" s="121"/>
      <c r="C105" s="579"/>
      <c r="D105" s="595"/>
      <c r="E105" s="580"/>
      <c r="F105" s="580"/>
      <c r="G105" s="580"/>
      <c r="H105" s="580"/>
      <c r="I105" s="580"/>
      <c r="J105" s="580"/>
      <c r="K105" s="580"/>
      <c r="L105" s="580"/>
      <c r="M105" s="580"/>
      <c r="N105" s="579"/>
      <c r="O105" s="585"/>
      <c r="P105" s="352"/>
      <c r="Q105" s="101"/>
      <c r="R105" s="101"/>
      <c r="S105" s="101"/>
      <c r="T105" s="101"/>
      <c r="U105" s="101"/>
      <c r="V105" s="581"/>
      <c r="W105" s="121"/>
      <c r="X105" s="116"/>
      <c r="Y105" s="582"/>
      <c r="Z105" s="101"/>
      <c r="AA105" s="583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</row>
    <row r="106" spans="1:53" ht="12.75" customHeight="1">
      <c r="A106" s="153"/>
      <c r="B106" s="121"/>
      <c r="C106" s="579"/>
      <c r="D106" s="595"/>
      <c r="E106" s="580"/>
      <c r="F106" s="580"/>
      <c r="G106" s="580"/>
      <c r="H106" s="580"/>
      <c r="I106" s="580"/>
      <c r="J106" s="580"/>
      <c r="K106" s="580"/>
      <c r="L106" s="580"/>
      <c r="M106" s="580"/>
      <c r="N106" s="579"/>
      <c r="O106" s="585"/>
      <c r="P106" s="352"/>
      <c r="Q106" s="101"/>
      <c r="R106" s="101"/>
      <c r="S106" s="101"/>
      <c r="T106" s="101"/>
      <c r="U106" s="101"/>
      <c r="V106" s="581"/>
      <c r="W106" s="121"/>
      <c r="X106" s="116"/>
      <c r="Y106" s="582"/>
      <c r="Z106" s="101"/>
      <c r="AA106" s="583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</row>
    <row r="107" spans="1:53">
      <c r="A107" s="153"/>
      <c r="B107" s="121"/>
      <c r="C107" s="579"/>
      <c r="D107" s="595"/>
      <c r="E107" s="580"/>
      <c r="F107" s="580"/>
      <c r="G107" s="580"/>
      <c r="H107" s="580"/>
      <c r="I107" s="580"/>
      <c r="J107" s="580"/>
      <c r="K107" s="580"/>
      <c r="L107" s="580"/>
      <c r="M107" s="580"/>
      <c r="N107" s="579"/>
      <c r="O107" s="585"/>
      <c r="P107" s="352"/>
      <c r="Q107" s="101"/>
      <c r="R107" s="101"/>
      <c r="S107" s="101"/>
      <c r="T107" s="101"/>
      <c r="U107" s="101"/>
      <c r="V107" s="581"/>
      <c r="W107" s="121"/>
      <c r="X107" s="116"/>
      <c r="Y107" s="582"/>
      <c r="Z107" s="101"/>
      <c r="AA107" s="583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</row>
    <row r="108" spans="1:53">
      <c r="A108" s="153"/>
      <c r="B108" s="121"/>
      <c r="C108" s="579"/>
      <c r="D108" s="595"/>
      <c r="E108" s="580"/>
      <c r="F108" s="580"/>
      <c r="G108" s="580"/>
      <c r="H108" s="580"/>
      <c r="I108" s="580"/>
      <c r="J108" s="580"/>
      <c r="K108" s="580"/>
      <c r="L108" s="580"/>
      <c r="M108" s="580"/>
      <c r="N108" s="579"/>
      <c r="O108" s="585"/>
      <c r="P108" s="352"/>
      <c r="Q108" s="101"/>
      <c r="R108" s="101"/>
      <c r="S108" s="101"/>
      <c r="T108" s="101"/>
      <c r="U108" s="101"/>
      <c r="V108" s="581"/>
      <c r="W108" s="121"/>
      <c r="X108" s="116"/>
      <c r="Y108" s="582"/>
      <c r="Z108" s="101"/>
      <c r="AA108" s="583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</row>
    <row r="109" spans="1:53">
      <c r="A109" s="153"/>
      <c r="B109" s="121"/>
      <c r="C109" s="579"/>
      <c r="D109" s="595"/>
      <c r="E109" s="580"/>
      <c r="F109" s="580"/>
      <c r="G109" s="580"/>
      <c r="H109" s="580"/>
      <c r="I109" s="580"/>
      <c r="J109" s="580"/>
      <c r="K109" s="580"/>
      <c r="L109" s="580"/>
      <c r="M109" s="580"/>
      <c r="N109" s="579"/>
      <c r="O109" s="585"/>
      <c r="P109" s="352"/>
      <c r="Q109" s="101"/>
      <c r="R109" s="101"/>
      <c r="S109" s="101"/>
      <c r="T109" s="101"/>
      <c r="U109" s="101"/>
      <c r="V109" s="581"/>
      <c r="W109" s="121"/>
      <c r="X109" s="116"/>
      <c r="Y109" s="582"/>
      <c r="Z109" s="101"/>
      <c r="AA109" s="586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</row>
    <row r="110" spans="1:53" ht="12.75" customHeight="1">
      <c r="A110" s="153"/>
      <c r="B110" s="121"/>
      <c r="C110" s="579"/>
      <c r="D110" s="598"/>
      <c r="E110" s="590"/>
      <c r="F110" s="591"/>
      <c r="G110" s="580"/>
      <c r="H110" s="580"/>
      <c r="I110" s="580"/>
      <c r="J110" s="580"/>
      <c r="K110" s="590"/>
      <c r="L110" s="590"/>
      <c r="M110" s="580"/>
      <c r="N110" s="584"/>
      <c r="O110" s="585"/>
      <c r="P110" s="352"/>
      <c r="Q110" s="101"/>
      <c r="R110" s="101"/>
      <c r="S110" s="101"/>
      <c r="T110" s="101"/>
      <c r="U110" s="101"/>
      <c r="V110" s="581"/>
      <c r="W110" s="121"/>
      <c r="X110" s="116"/>
      <c r="Y110" s="582"/>
      <c r="Z110" s="101"/>
      <c r="AA110" s="592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</row>
    <row r="111" spans="1:53" ht="12.75" customHeight="1">
      <c r="A111" s="153"/>
      <c r="B111" s="121"/>
      <c r="C111" s="579"/>
      <c r="D111" s="598"/>
      <c r="E111" s="590"/>
      <c r="F111" s="591"/>
      <c r="G111" s="580"/>
      <c r="H111" s="580"/>
      <c r="I111" s="580"/>
      <c r="J111" s="580"/>
      <c r="K111" s="590"/>
      <c r="L111" s="590"/>
      <c r="M111" s="580"/>
      <c r="N111" s="579"/>
      <c r="O111" s="585"/>
      <c r="P111" s="352"/>
      <c r="Q111" s="101"/>
      <c r="R111" s="101"/>
      <c r="S111" s="101"/>
      <c r="T111" s="101"/>
      <c r="U111" s="101"/>
      <c r="V111" s="581"/>
      <c r="W111" s="121"/>
      <c r="X111" s="116"/>
      <c r="Y111" s="582"/>
      <c r="Z111" s="101"/>
      <c r="AA111" s="583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</row>
    <row r="112" spans="1:53" ht="11.25" customHeight="1">
      <c r="A112" s="153"/>
      <c r="B112" s="121"/>
      <c r="C112" s="579"/>
      <c r="D112" s="598"/>
      <c r="E112" s="590"/>
      <c r="F112" s="591"/>
      <c r="G112" s="580"/>
      <c r="H112" s="580"/>
      <c r="I112" s="580"/>
      <c r="J112" s="580"/>
      <c r="K112" s="590"/>
      <c r="L112" s="590"/>
      <c r="M112" s="580"/>
      <c r="N112" s="579"/>
      <c r="O112" s="585"/>
      <c r="P112" s="352"/>
      <c r="Q112" s="101"/>
      <c r="R112" s="101"/>
      <c r="S112" s="101"/>
      <c r="T112" s="101"/>
      <c r="U112" s="101"/>
      <c r="V112" s="581"/>
      <c r="W112" s="121"/>
      <c r="X112" s="116"/>
      <c r="Y112" s="582"/>
      <c r="Z112" s="101"/>
      <c r="AA112" s="583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</row>
    <row r="113" spans="1:53" ht="12.75" customHeight="1">
      <c r="A113" s="153"/>
      <c r="B113" s="121"/>
      <c r="C113" s="579"/>
      <c r="D113" s="598"/>
      <c r="E113" s="590"/>
      <c r="F113" s="591"/>
      <c r="G113" s="580"/>
      <c r="H113" s="602"/>
      <c r="I113" s="580"/>
      <c r="J113" s="602"/>
      <c r="K113" s="595"/>
      <c r="L113" s="595"/>
      <c r="M113" s="580"/>
      <c r="N113" s="579"/>
      <c r="O113" s="585"/>
      <c r="P113" s="352"/>
      <c r="Q113" s="101"/>
      <c r="R113" s="101"/>
      <c r="S113" s="101"/>
      <c r="T113" s="101"/>
      <c r="U113" s="101"/>
      <c r="V113" s="581"/>
      <c r="W113" s="121"/>
      <c r="X113" s="116"/>
      <c r="Y113" s="582"/>
      <c r="Z113" s="101"/>
      <c r="AA113" s="588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</row>
    <row r="114" spans="1:53" ht="13.5" customHeight="1">
      <c r="A114" s="153"/>
      <c r="B114" s="121"/>
      <c r="C114" s="579"/>
      <c r="D114" s="598"/>
      <c r="E114" s="595"/>
      <c r="F114" s="591"/>
      <c r="G114" s="580"/>
      <c r="H114" s="580"/>
      <c r="I114" s="580"/>
      <c r="J114" s="580"/>
      <c r="K114" s="595"/>
      <c r="L114" s="595"/>
      <c r="M114" s="580"/>
      <c r="N114" s="579"/>
      <c r="O114" s="585"/>
      <c r="P114" s="352"/>
      <c r="Q114" s="101"/>
      <c r="R114" s="101"/>
      <c r="S114" s="101"/>
      <c r="T114" s="101"/>
      <c r="U114" s="101"/>
      <c r="V114" s="581"/>
      <c r="W114" s="121"/>
      <c r="X114" s="116"/>
      <c r="Y114" s="582"/>
      <c r="Z114" s="101"/>
      <c r="AA114" s="583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</row>
    <row r="115" spans="1:53" ht="14.25" customHeight="1">
      <c r="A115" s="153"/>
      <c r="B115" s="121"/>
      <c r="C115" s="579"/>
      <c r="D115" s="598"/>
      <c r="E115" s="590"/>
      <c r="F115" s="591"/>
      <c r="G115" s="580"/>
      <c r="H115" s="580"/>
      <c r="I115" s="580"/>
      <c r="J115" s="580"/>
      <c r="K115" s="595"/>
      <c r="L115" s="590"/>
      <c r="M115" s="580"/>
      <c r="N115" s="579"/>
      <c r="O115" s="585"/>
      <c r="P115" s="352"/>
      <c r="Q115" s="101"/>
      <c r="R115" s="101"/>
      <c r="S115" s="101"/>
      <c r="T115" s="101"/>
      <c r="U115" s="101"/>
      <c r="V115" s="581"/>
      <c r="W115" s="121"/>
      <c r="X115" s="116"/>
      <c r="Y115" s="582"/>
      <c r="Z115" s="101"/>
      <c r="AA115" s="583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</row>
    <row r="116" spans="1:53">
      <c r="A116" s="153"/>
      <c r="B116" s="121"/>
      <c r="C116" s="579"/>
      <c r="D116" s="598"/>
      <c r="E116" s="595"/>
      <c r="F116" s="591"/>
      <c r="G116" s="580"/>
      <c r="H116" s="580"/>
      <c r="I116" s="580"/>
      <c r="J116" s="580"/>
      <c r="K116" s="591"/>
      <c r="L116" s="591"/>
      <c r="M116" s="93"/>
      <c r="N116" s="579"/>
      <c r="O116" s="585"/>
      <c r="P116" s="352"/>
      <c r="Q116" s="101"/>
      <c r="R116" s="101"/>
      <c r="S116" s="101"/>
      <c r="T116" s="101"/>
      <c r="U116" s="101"/>
      <c r="V116" s="581"/>
      <c r="W116" s="121"/>
      <c r="X116" s="116"/>
      <c r="Y116" s="582"/>
      <c r="Z116" s="101"/>
      <c r="AA116" s="583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</row>
    <row r="117" spans="1:53" ht="14.25" customHeight="1">
      <c r="A117" s="153"/>
      <c r="B117" s="121"/>
      <c r="C117" s="579"/>
      <c r="D117" s="598"/>
      <c r="E117" s="595"/>
      <c r="F117" s="595"/>
      <c r="G117" s="580"/>
      <c r="H117" s="580"/>
      <c r="I117" s="580"/>
      <c r="J117" s="590"/>
      <c r="K117" s="602"/>
      <c r="L117" s="595"/>
      <c r="M117" s="591"/>
      <c r="N117" s="579"/>
      <c r="O117" s="585"/>
      <c r="P117" s="352"/>
      <c r="Q117" s="101"/>
      <c r="R117" s="101"/>
      <c r="S117" s="101"/>
      <c r="T117" s="101"/>
      <c r="U117" s="101"/>
      <c r="V117" s="581"/>
      <c r="W117" s="121"/>
      <c r="X117" s="116"/>
      <c r="Y117" s="582"/>
      <c r="Z117" s="101"/>
      <c r="AA117" s="583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</row>
    <row r="118" spans="1:53">
      <c r="A118" s="153"/>
      <c r="B118" s="121"/>
      <c r="C118" s="579"/>
      <c r="D118" s="598"/>
      <c r="E118" s="590"/>
      <c r="F118" s="591"/>
      <c r="G118" s="580"/>
      <c r="H118" s="580"/>
      <c r="I118" s="580"/>
      <c r="J118" s="580"/>
      <c r="K118" s="590"/>
      <c r="L118" s="590"/>
      <c r="M118" s="580"/>
      <c r="N118" s="579"/>
      <c r="O118" s="585"/>
      <c r="P118" s="352"/>
      <c r="Q118" s="101"/>
      <c r="R118" s="101"/>
      <c r="S118" s="101"/>
      <c r="T118" s="101"/>
      <c r="U118" s="101"/>
      <c r="V118" s="581"/>
      <c r="W118" s="121"/>
      <c r="X118" s="116"/>
      <c r="Y118" s="582"/>
      <c r="Z118" s="101"/>
      <c r="AA118" s="583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</row>
    <row r="119" spans="1:53" ht="11.25" customHeight="1">
      <c r="A119" s="153"/>
      <c r="B119" s="121"/>
      <c r="C119" s="579"/>
      <c r="D119" s="598"/>
      <c r="E119" s="595"/>
      <c r="F119" s="591"/>
      <c r="G119" s="580"/>
      <c r="H119" s="580"/>
      <c r="I119" s="580"/>
      <c r="J119" s="580"/>
      <c r="K119" s="591"/>
      <c r="L119" s="591"/>
      <c r="M119" s="580"/>
      <c r="N119" s="579"/>
      <c r="O119" s="593"/>
      <c r="P119" s="352"/>
      <c r="Q119" s="101"/>
      <c r="R119" s="101"/>
      <c r="S119" s="101"/>
      <c r="T119" s="101"/>
      <c r="U119" s="101"/>
      <c r="V119" s="581"/>
      <c r="W119" s="121"/>
      <c r="X119" s="116"/>
      <c r="Y119" s="582"/>
      <c r="Z119" s="101"/>
      <c r="AA119" s="594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</row>
    <row r="120" spans="1:53">
      <c r="A120" s="153"/>
      <c r="B120" s="121"/>
      <c r="C120" s="579"/>
      <c r="D120" s="598"/>
      <c r="E120" s="590"/>
      <c r="F120" s="591"/>
      <c r="G120" s="580"/>
      <c r="H120" s="580"/>
      <c r="I120" s="580"/>
      <c r="J120" s="580"/>
      <c r="K120" s="591"/>
      <c r="L120" s="591"/>
      <c r="M120" s="580"/>
      <c r="N120" s="579"/>
      <c r="O120" s="585"/>
      <c r="P120" s="352"/>
      <c r="Q120" s="101"/>
      <c r="R120" s="101"/>
      <c r="S120" s="101"/>
      <c r="T120" s="101"/>
      <c r="U120" s="101"/>
      <c r="V120" s="581"/>
      <c r="W120" s="121"/>
      <c r="X120" s="116"/>
      <c r="Y120" s="582"/>
      <c r="Z120" s="101"/>
      <c r="AA120" s="583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</row>
    <row r="121" spans="1:53">
      <c r="A121" s="153"/>
      <c r="B121" s="121"/>
      <c r="C121" s="579"/>
      <c r="D121" s="598"/>
      <c r="E121" s="591"/>
      <c r="F121" s="595"/>
      <c r="G121" s="580"/>
      <c r="H121" s="580"/>
      <c r="I121" s="580"/>
      <c r="J121" s="580"/>
      <c r="K121" s="602"/>
      <c r="L121" s="595"/>
      <c r="M121" s="580"/>
      <c r="N121" s="579"/>
      <c r="O121" s="593"/>
      <c r="P121" s="352"/>
      <c r="Q121" s="101"/>
      <c r="R121" s="101"/>
      <c r="S121" s="101"/>
      <c r="T121" s="101"/>
      <c r="U121" s="101"/>
      <c r="V121" s="581"/>
      <c r="W121" s="121"/>
      <c r="X121" s="116"/>
      <c r="Y121" s="582"/>
      <c r="Z121" s="101"/>
      <c r="AA121" s="594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</row>
    <row r="122" spans="1:53" hidden="1">
      <c r="A122" s="153"/>
      <c r="B122" s="121"/>
      <c r="C122" s="579"/>
      <c r="D122" s="598"/>
      <c r="E122" s="595"/>
      <c r="F122" s="591"/>
      <c r="G122" s="580"/>
      <c r="H122" s="580"/>
      <c r="I122" s="580"/>
      <c r="J122" s="580"/>
      <c r="K122" s="590"/>
      <c r="L122" s="590"/>
      <c r="M122" s="580"/>
      <c r="N122" s="579"/>
      <c r="O122" s="585"/>
      <c r="P122" s="352"/>
      <c r="Q122" s="101"/>
      <c r="R122" s="101"/>
      <c r="S122" s="101"/>
      <c r="T122" s="101"/>
      <c r="U122" s="101"/>
      <c r="V122" s="581"/>
      <c r="W122" s="121"/>
      <c r="X122" s="116"/>
      <c r="Y122" s="582"/>
      <c r="Z122" s="101"/>
      <c r="AA122" s="588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</row>
    <row r="123" spans="1:53">
      <c r="A123" s="153"/>
      <c r="B123" s="96"/>
      <c r="C123" s="579"/>
      <c r="D123" s="598"/>
      <c r="E123" s="591"/>
      <c r="F123" s="591"/>
      <c r="G123" s="580"/>
      <c r="H123" s="580"/>
      <c r="I123" s="580"/>
      <c r="J123" s="580"/>
      <c r="K123" s="595"/>
      <c r="L123" s="595"/>
      <c r="M123" s="580"/>
      <c r="N123" s="579"/>
      <c r="O123" s="585"/>
      <c r="P123" s="352"/>
      <c r="Q123" s="101"/>
      <c r="R123" s="101"/>
      <c r="S123" s="101"/>
      <c r="T123" s="101"/>
      <c r="U123" s="101"/>
      <c r="V123" s="581"/>
      <c r="W123" s="121"/>
      <c r="X123" s="116"/>
      <c r="Y123" s="582"/>
      <c r="Z123" s="101"/>
      <c r="AA123" s="583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</row>
    <row r="124" spans="1:53">
      <c r="A124" s="153"/>
      <c r="B124" s="121"/>
      <c r="C124" s="579"/>
      <c r="D124" s="598"/>
      <c r="E124" s="590"/>
      <c r="F124" s="591"/>
      <c r="G124" s="602"/>
      <c r="H124" s="580"/>
      <c r="I124" s="580"/>
      <c r="J124" s="580"/>
      <c r="K124" s="590"/>
      <c r="L124" s="591"/>
      <c r="M124" s="580"/>
      <c r="N124" s="584"/>
      <c r="O124" s="593"/>
      <c r="P124" s="352"/>
      <c r="Q124" s="101"/>
      <c r="R124" s="101"/>
      <c r="S124" s="101"/>
      <c r="T124" s="101"/>
      <c r="U124" s="101"/>
      <c r="V124" s="581"/>
      <c r="W124" s="121"/>
      <c r="X124" s="116"/>
      <c r="Y124" s="582"/>
      <c r="Z124" s="101"/>
      <c r="AA124" s="594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</row>
    <row r="125" spans="1:53">
      <c r="A125" s="153"/>
      <c r="B125" s="121"/>
      <c r="C125" s="579"/>
      <c r="D125" s="598"/>
      <c r="E125" s="602"/>
      <c r="F125" s="602"/>
      <c r="G125" s="580"/>
      <c r="H125" s="580"/>
      <c r="I125" s="580"/>
      <c r="J125" s="580"/>
      <c r="K125" s="603"/>
      <c r="L125" s="602"/>
      <c r="M125" s="580"/>
      <c r="N125" s="584"/>
      <c r="O125" s="585"/>
      <c r="P125" s="352"/>
      <c r="Q125" s="101"/>
      <c r="R125" s="101"/>
      <c r="S125" s="101"/>
      <c r="T125" s="101"/>
      <c r="U125" s="101"/>
      <c r="V125" s="581"/>
      <c r="W125" s="121"/>
      <c r="X125" s="116"/>
      <c r="Y125" s="582"/>
      <c r="Z125" s="101"/>
      <c r="AA125" s="597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</row>
    <row r="126" spans="1:53">
      <c r="A126" s="153"/>
      <c r="B126" s="121"/>
      <c r="C126" s="579"/>
      <c r="D126" s="598"/>
      <c r="E126" s="150"/>
      <c r="F126" s="150"/>
      <c r="G126" s="150"/>
      <c r="H126" s="150"/>
      <c r="I126" s="150"/>
      <c r="J126" s="150"/>
      <c r="K126" s="150"/>
      <c r="L126" s="150"/>
      <c r="M126" s="150"/>
      <c r="N126" s="584"/>
      <c r="O126" s="585"/>
      <c r="P126" s="352"/>
      <c r="Q126" s="101"/>
      <c r="R126" s="101"/>
      <c r="S126" s="101"/>
      <c r="T126" s="101"/>
      <c r="U126" s="101"/>
      <c r="V126" s="581"/>
      <c r="W126" s="121"/>
      <c r="X126" s="116"/>
      <c r="Y126" s="582"/>
      <c r="Z126" s="101"/>
      <c r="AA126" s="583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</row>
    <row r="127" spans="1:53" ht="11.25" customHeight="1">
      <c r="A127" s="153"/>
      <c r="B127" s="121"/>
      <c r="C127" s="579"/>
      <c r="D127" s="598"/>
      <c r="E127" s="150"/>
      <c r="F127" s="150"/>
      <c r="G127" s="150"/>
      <c r="H127" s="150"/>
      <c r="I127" s="150"/>
      <c r="J127" s="150"/>
      <c r="K127" s="150"/>
      <c r="L127" s="150"/>
      <c r="M127" s="150"/>
      <c r="N127" s="584"/>
      <c r="O127" s="585"/>
      <c r="P127" s="352"/>
      <c r="Q127" s="101"/>
      <c r="R127" s="101"/>
      <c r="S127" s="101"/>
      <c r="T127" s="101"/>
      <c r="U127" s="101"/>
      <c r="V127" s="581"/>
      <c r="W127" s="121"/>
      <c r="X127" s="116"/>
      <c r="Y127" s="582"/>
      <c r="Z127" s="101"/>
      <c r="AA127" s="583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</row>
    <row r="128" spans="1:53" ht="12.75" customHeight="1">
      <c r="A128" s="153"/>
      <c r="B128" s="121"/>
      <c r="C128" s="579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584"/>
      <c r="O128" s="585"/>
      <c r="P128" s="352"/>
      <c r="Q128" s="101"/>
      <c r="R128" s="101"/>
      <c r="S128" s="101"/>
      <c r="T128" s="101"/>
      <c r="U128" s="101"/>
      <c r="V128" s="581"/>
      <c r="W128" s="121"/>
      <c r="X128" s="116"/>
      <c r="Y128" s="582"/>
      <c r="Z128" s="101"/>
      <c r="AA128" s="583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</row>
    <row r="129" spans="1:53" ht="11.25" customHeight="1">
      <c r="A129" s="153"/>
      <c r="B129" s="121"/>
      <c r="C129" s="579"/>
      <c r="D129" s="150"/>
      <c r="E129" s="150"/>
      <c r="F129" s="150"/>
      <c r="G129" s="150"/>
      <c r="H129" s="150"/>
      <c r="I129" s="150"/>
      <c r="J129" s="599"/>
      <c r="K129" s="150"/>
      <c r="L129" s="150"/>
      <c r="M129" s="150"/>
      <c r="N129" s="587"/>
      <c r="O129" s="585"/>
      <c r="P129" s="352"/>
      <c r="Q129" s="101"/>
      <c r="R129" s="101"/>
      <c r="S129" s="101"/>
      <c r="T129" s="101"/>
      <c r="U129" s="101"/>
      <c r="V129" s="600"/>
      <c r="W129" s="121"/>
      <c r="X129" s="601"/>
      <c r="Y129" s="582"/>
      <c r="Z129" s="101"/>
      <c r="AA129" s="583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</row>
    <row r="130" spans="1:53">
      <c r="A130" s="196"/>
      <c r="B130" s="101"/>
      <c r="C130" s="196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94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</row>
    <row r="131" spans="1:53">
      <c r="A131" s="101"/>
      <c r="B131" s="121"/>
      <c r="C131" s="352"/>
      <c r="D131" s="199"/>
      <c r="E131" s="199"/>
      <c r="F131" s="199"/>
      <c r="G131" s="199"/>
      <c r="H131" s="199"/>
      <c r="I131" s="199"/>
      <c r="J131" s="199"/>
      <c r="K131" s="199"/>
      <c r="L131" s="121"/>
      <c r="M131" s="121"/>
      <c r="N131" s="93"/>
      <c r="O131" s="93"/>
      <c r="P131" s="121"/>
      <c r="Q131" s="352"/>
      <c r="R131" s="101"/>
      <c r="S131" s="352"/>
      <c r="T131" s="12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</row>
    <row r="132" spans="1:53">
      <c r="A132" s="101"/>
      <c r="B132" s="121"/>
      <c r="C132" s="93"/>
      <c r="D132" s="574"/>
      <c r="E132" s="199"/>
      <c r="F132" s="199"/>
      <c r="G132" s="199"/>
      <c r="H132" s="199"/>
      <c r="I132" s="199"/>
      <c r="J132" s="199"/>
      <c r="K132" s="199"/>
      <c r="L132" s="121"/>
      <c r="M132" s="121"/>
      <c r="N132" s="93"/>
      <c r="O132" s="93"/>
      <c r="P132" s="121"/>
      <c r="Q132" s="352"/>
      <c r="R132" s="101"/>
      <c r="S132" s="352"/>
      <c r="T132" s="12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</row>
    <row r="133" spans="1:53">
      <c r="A133" s="101"/>
      <c r="B133" s="352"/>
      <c r="C133" s="352"/>
      <c r="D133" s="199"/>
      <c r="E133" s="199"/>
      <c r="F133" s="199"/>
      <c r="G133" s="199"/>
      <c r="H133" s="101"/>
      <c r="I133" s="101"/>
      <c r="J133" s="199"/>
      <c r="K133" s="99"/>
      <c r="L133" s="121"/>
      <c r="M133" s="121"/>
      <c r="N133" s="93"/>
      <c r="O133" s="93"/>
      <c r="P133" s="352"/>
      <c r="Q133" s="352"/>
      <c r="R133" s="101"/>
      <c r="S133" s="352"/>
      <c r="T133" s="121"/>
      <c r="U133" s="101"/>
      <c r="V133" s="101"/>
      <c r="W133" s="101"/>
      <c r="X133" s="101"/>
      <c r="Y133" s="101"/>
      <c r="Z133" s="101"/>
      <c r="AA133" s="576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</row>
    <row r="134" spans="1:53">
      <c r="A134" s="101"/>
      <c r="B134" s="121"/>
      <c r="C134" s="121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93"/>
      <c r="O134" s="93"/>
      <c r="P134" s="352"/>
      <c r="Q134" s="352"/>
      <c r="R134" s="101"/>
      <c r="S134" s="352"/>
      <c r="T134" s="121"/>
      <c r="U134" s="101"/>
      <c r="V134" s="101"/>
      <c r="W134" s="101"/>
      <c r="X134" s="101"/>
      <c r="Y134" s="327"/>
      <c r="Z134" s="101"/>
      <c r="AA134" s="576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</row>
    <row r="135" spans="1:53">
      <c r="A135" s="101"/>
      <c r="B135" s="352"/>
      <c r="C135" s="101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93"/>
      <c r="O135" s="93"/>
      <c r="P135" s="121"/>
      <c r="Q135" s="352"/>
      <c r="R135" s="101"/>
      <c r="S135" s="352"/>
      <c r="T135" s="121"/>
      <c r="U135" s="101"/>
      <c r="V135" s="101"/>
      <c r="W135" s="101"/>
      <c r="X135" s="101"/>
      <c r="Y135" s="327"/>
      <c r="Z135" s="101"/>
      <c r="AA135" s="577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</row>
    <row r="136" spans="1:53">
      <c r="A136" s="101"/>
      <c r="B136" s="121"/>
      <c r="C136" s="199"/>
      <c r="D136" s="121"/>
      <c r="E136" s="121"/>
      <c r="F136" s="121"/>
      <c r="G136" s="121"/>
      <c r="H136" s="96"/>
      <c r="I136" s="121"/>
      <c r="J136" s="121"/>
      <c r="K136" s="121"/>
      <c r="L136" s="121"/>
      <c r="M136" s="96"/>
      <c r="N136" s="93"/>
      <c r="O136" s="93"/>
      <c r="P136" s="199"/>
      <c r="Q136" s="352"/>
      <c r="R136" s="121"/>
      <c r="S136" s="352"/>
      <c r="T136" s="121"/>
      <c r="U136" s="101"/>
      <c r="V136" s="266"/>
      <c r="W136" s="352"/>
      <c r="X136" s="153"/>
      <c r="Y136" s="578"/>
      <c r="Z136" s="101"/>
      <c r="AA136" s="577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</row>
    <row r="137" spans="1:53">
      <c r="A137" s="153"/>
      <c r="B137" s="121"/>
      <c r="C137" s="579"/>
      <c r="D137" s="580"/>
      <c r="E137" s="580"/>
      <c r="F137" s="580"/>
      <c r="G137" s="580"/>
      <c r="H137" s="580"/>
      <c r="I137" s="580"/>
      <c r="J137" s="580"/>
      <c r="K137" s="580"/>
      <c r="L137" s="580"/>
      <c r="M137" s="580"/>
      <c r="N137" s="579"/>
      <c r="O137" s="352"/>
      <c r="P137" s="352"/>
      <c r="Q137" s="101"/>
      <c r="R137" s="475"/>
      <c r="S137" s="101"/>
      <c r="T137" s="101"/>
      <c r="U137" s="101"/>
      <c r="V137" s="581"/>
      <c r="W137" s="121"/>
      <c r="X137" s="116"/>
      <c r="Y137" s="582"/>
      <c r="Z137" s="101"/>
      <c r="AA137" s="583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</row>
    <row r="138" spans="1:53">
      <c r="A138" s="153"/>
      <c r="B138" s="121"/>
      <c r="C138" s="579"/>
      <c r="D138" s="580"/>
      <c r="E138" s="580"/>
      <c r="F138" s="580"/>
      <c r="G138" s="580"/>
      <c r="H138" s="580"/>
      <c r="I138" s="580"/>
      <c r="J138" s="580"/>
      <c r="K138" s="580"/>
      <c r="L138" s="580"/>
      <c r="M138" s="580"/>
      <c r="N138" s="584"/>
      <c r="O138" s="585"/>
      <c r="P138" s="352"/>
      <c r="Q138" s="101"/>
      <c r="R138" s="101"/>
      <c r="S138" s="101"/>
      <c r="T138" s="101"/>
      <c r="U138" s="101"/>
      <c r="V138" s="581"/>
      <c r="W138" s="121"/>
      <c r="X138" s="116"/>
      <c r="Y138" s="582"/>
      <c r="Z138" s="101"/>
      <c r="AA138" s="583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</row>
    <row r="139" spans="1:53">
      <c r="A139" s="153"/>
      <c r="B139" s="121"/>
      <c r="C139" s="579"/>
      <c r="D139" s="580"/>
      <c r="E139" s="580"/>
      <c r="F139" s="580"/>
      <c r="G139" s="595"/>
      <c r="H139" s="580"/>
      <c r="I139" s="580"/>
      <c r="J139" s="595"/>
      <c r="K139" s="580"/>
      <c r="L139" s="580"/>
      <c r="M139" s="580"/>
      <c r="N139" s="579"/>
      <c r="O139" s="585"/>
      <c r="P139" s="352"/>
      <c r="Q139" s="101"/>
      <c r="R139" s="101"/>
      <c r="S139" s="101"/>
      <c r="T139" s="101"/>
      <c r="U139" s="101"/>
      <c r="V139" s="581"/>
      <c r="W139" s="121"/>
      <c r="X139" s="116"/>
      <c r="Y139" s="582"/>
      <c r="Z139" s="101"/>
      <c r="AA139" s="586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</row>
    <row r="140" spans="1:53">
      <c r="A140" s="153"/>
      <c r="B140" s="121"/>
      <c r="C140" s="579"/>
      <c r="D140" s="580"/>
      <c r="E140" s="580"/>
      <c r="F140" s="580"/>
      <c r="G140" s="580"/>
      <c r="H140" s="580"/>
      <c r="I140" s="580"/>
      <c r="J140" s="580"/>
      <c r="K140" s="580"/>
      <c r="L140" s="580"/>
      <c r="M140" s="595"/>
      <c r="N140" s="587"/>
      <c r="O140" s="585"/>
      <c r="P140" s="352"/>
      <c r="Q140" s="101"/>
      <c r="R140" s="101"/>
      <c r="S140" s="101"/>
      <c r="T140" s="101"/>
      <c r="U140" s="101"/>
      <c r="V140" s="581"/>
      <c r="W140" s="121"/>
      <c r="X140" s="116"/>
      <c r="Y140" s="582"/>
      <c r="Z140" s="101"/>
      <c r="AA140" s="583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</row>
    <row r="141" spans="1:53">
      <c r="A141" s="153"/>
      <c r="B141" s="121"/>
      <c r="C141" s="579"/>
      <c r="D141" s="580"/>
      <c r="E141" s="580"/>
      <c r="F141" s="580"/>
      <c r="G141" s="580"/>
      <c r="H141" s="580"/>
      <c r="I141" s="580"/>
      <c r="J141" s="580"/>
      <c r="K141" s="580"/>
      <c r="L141" s="580"/>
      <c r="M141" s="580"/>
      <c r="N141" s="579"/>
      <c r="O141" s="585"/>
      <c r="P141" s="352"/>
      <c r="Q141" s="101"/>
      <c r="R141" s="101"/>
      <c r="S141" s="101"/>
      <c r="T141" s="101"/>
      <c r="U141" s="101"/>
      <c r="V141" s="581"/>
      <c r="W141" s="121"/>
      <c r="X141" s="116"/>
      <c r="Y141" s="582"/>
      <c r="Z141" s="101"/>
      <c r="AA141" s="588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</row>
    <row r="142" spans="1:53">
      <c r="A142" s="153"/>
      <c r="B142" s="121"/>
      <c r="C142" s="579"/>
      <c r="D142" s="580"/>
      <c r="E142" s="580"/>
      <c r="F142" s="580"/>
      <c r="G142" s="580"/>
      <c r="H142" s="580"/>
      <c r="I142" s="580"/>
      <c r="J142" s="580"/>
      <c r="K142" s="580"/>
      <c r="L142" s="580"/>
      <c r="M142" s="580"/>
      <c r="N142" s="579"/>
      <c r="O142" s="585"/>
      <c r="P142" s="352"/>
      <c r="Q142" s="101"/>
      <c r="R142" s="101"/>
      <c r="S142" s="101"/>
      <c r="T142" s="101"/>
      <c r="U142" s="101"/>
      <c r="V142" s="581"/>
      <c r="W142" s="121"/>
      <c r="X142" s="116"/>
      <c r="Y142" s="582"/>
      <c r="Z142" s="101"/>
      <c r="AA142" s="586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</row>
    <row r="143" spans="1:53">
      <c r="A143" s="153"/>
      <c r="B143" s="121"/>
      <c r="C143" s="579"/>
      <c r="D143" s="580"/>
      <c r="E143" s="580"/>
      <c r="F143" s="93"/>
      <c r="G143" s="590"/>
      <c r="H143" s="595"/>
      <c r="I143" s="580"/>
      <c r="J143" s="580"/>
      <c r="K143" s="580"/>
      <c r="L143" s="580"/>
      <c r="M143" s="580"/>
      <c r="N143" s="589"/>
      <c r="O143" s="585"/>
      <c r="P143" s="352"/>
      <c r="Q143" s="101"/>
      <c r="R143" s="101"/>
      <c r="S143" s="101"/>
      <c r="T143" s="101"/>
      <c r="U143" s="101"/>
      <c r="V143" s="581"/>
      <c r="W143" s="121"/>
      <c r="X143" s="116"/>
      <c r="Y143" s="582"/>
      <c r="Z143" s="101"/>
      <c r="AA143" s="588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</row>
    <row r="144" spans="1:53">
      <c r="A144" s="153"/>
      <c r="B144" s="121"/>
      <c r="C144" s="579"/>
      <c r="D144" s="469"/>
      <c r="E144" s="580"/>
      <c r="F144" s="580"/>
      <c r="G144" s="580"/>
      <c r="H144" s="580"/>
      <c r="I144" s="580"/>
      <c r="J144" s="580"/>
      <c r="K144" s="580"/>
      <c r="L144" s="580"/>
      <c r="M144" s="580"/>
      <c r="N144" s="579"/>
      <c r="O144" s="585"/>
      <c r="P144" s="352"/>
      <c r="Q144" s="101"/>
      <c r="R144" s="101"/>
      <c r="S144" s="101"/>
      <c r="T144" s="101"/>
      <c r="U144" s="101"/>
      <c r="V144" s="581"/>
      <c r="W144" s="121"/>
      <c r="X144" s="116"/>
      <c r="Y144" s="582"/>
      <c r="Z144" s="101"/>
      <c r="AA144" s="583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</row>
    <row r="145" spans="1:53">
      <c r="A145" s="153"/>
      <c r="B145" s="121"/>
      <c r="C145" s="579"/>
      <c r="D145" s="469"/>
      <c r="E145" s="580"/>
      <c r="F145" s="580"/>
      <c r="G145" s="580"/>
      <c r="H145" s="580"/>
      <c r="I145" s="580"/>
      <c r="J145" s="580"/>
      <c r="K145" s="580"/>
      <c r="L145" s="580"/>
      <c r="M145" s="580"/>
      <c r="N145" s="579"/>
      <c r="O145" s="585"/>
      <c r="P145" s="352"/>
      <c r="Q145" s="101"/>
      <c r="R145" s="101"/>
      <c r="S145" s="101"/>
      <c r="T145" s="101"/>
      <c r="U145" s="101"/>
      <c r="V145" s="581"/>
      <c r="W145" s="121"/>
      <c r="X145" s="116"/>
      <c r="Y145" s="582"/>
      <c r="Z145" s="101"/>
      <c r="AA145" s="583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</row>
    <row r="146" spans="1:53">
      <c r="A146" s="153"/>
      <c r="B146" s="121"/>
      <c r="C146" s="579"/>
      <c r="D146" s="469"/>
      <c r="E146" s="580"/>
      <c r="F146" s="580"/>
      <c r="G146" s="580"/>
      <c r="H146" s="580"/>
      <c r="I146" s="580"/>
      <c r="J146" s="580"/>
      <c r="K146" s="580"/>
      <c r="L146" s="580"/>
      <c r="M146" s="580"/>
      <c r="N146" s="579"/>
      <c r="O146" s="585"/>
      <c r="P146" s="352"/>
      <c r="Q146" s="101"/>
      <c r="R146" s="101"/>
      <c r="S146" s="101"/>
      <c r="T146" s="101"/>
      <c r="U146" s="101"/>
      <c r="V146" s="581"/>
      <c r="W146" s="121"/>
      <c r="X146" s="116"/>
      <c r="Y146" s="582"/>
      <c r="Z146" s="101"/>
      <c r="AA146" s="583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</row>
    <row r="147" spans="1:53">
      <c r="A147" s="153"/>
      <c r="B147" s="121"/>
      <c r="C147" s="579"/>
      <c r="D147" s="469"/>
      <c r="E147" s="580"/>
      <c r="F147" s="580"/>
      <c r="G147" s="580"/>
      <c r="H147" s="580"/>
      <c r="I147" s="580"/>
      <c r="J147" s="580"/>
      <c r="K147" s="580"/>
      <c r="L147" s="580"/>
      <c r="M147" s="580"/>
      <c r="N147" s="579"/>
      <c r="O147" s="585"/>
      <c r="P147" s="352"/>
      <c r="Q147" s="101"/>
      <c r="R147" s="101"/>
      <c r="S147" s="101"/>
      <c r="T147" s="101"/>
      <c r="U147" s="101"/>
      <c r="V147" s="581"/>
      <c r="W147" s="121"/>
      <c r="X147" s="116"/>
      <c r="Y147" s="582"/>
      <c r="Z147" s="101"/>
      <c r="AA147" s="583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</row>
    <row r="148" spans="1:53">
      <c r="A148" s="153"/>
      <c r="B148" s="121"/>
      <c r="C148" s="579"/>
      <c r="D148" s="469"/>
      <c r="E148" s="580"/>
      <c r="F148" s="580"/>
      <c r="G148" s="580"/>
      <c r="H148" s="580"/>
      <c r="I148" s="580"/>
      <c r="J148" s="580"/>
      <c r="K148" s="580"/>
      <c r="L148" s="580"/>
      <c r="M148" s="580"/>
      <c r="N148" s="579"/>
      <c r="O148" s="585"/>
      <c r="P148" s="352"/>
      <c r="Q148" s="101"/>
      <c r="R148" s="101"/>
      <c r="S148" s="101"/>
      <c r="T148" s="101"/>
      <c r="U148" s="101"/>
      <c r="V148" s="581"/>
      <c r="W148" s="121"/>
      <c r="X148" s="116"/>
      <c r="Y148" s="582"/>
      <c r="Z148" s="101"/>
      <c r="AA148" s="583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</row>
    <row r="149" spans="1:53">
      <c r="A149" s="153"/>
      <c r="B149" s="121"/>
      <c r="C149" s="579"/>
      <c r="D149" s="469"/>
      <c r="E149" s="580"/>
      <c r="F149" s="580"/>
      <c r="G149" s="580"/>
      <c r="H149" s="580"/>
      <c r="I149" s="580"/>
      <c r="J149" s="580"/>
      <c r="K149" s="580"/>
      <c r="L149" s="580"/>
      <c r="M149" s="580"/>
      <c r="N149" s="579"/>
      <c r="O149" s="585"/>
      <c r="P149" s="352"/>
      <c r="Q149" s="101"/>
      <c r="R149" s="101"/>
      <c r="S149" s="101"/>
      <c r="T149" s="101"/>
      <c r="U149" s="101"/>
      <c r="V149" s="581"/>
      <c r="W149" s="121"/>
      <c r="X149" s="116"/>
      <c r="Y149" s="582"/>
      <c r="Z149" s="101"/>
      <c r="AA149" s="583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</row>
    <row r="150" spans="1:53" ht="13.5" customHeight="1">
      <c r="A150" s="153"/>
      <c r="B150" s="121"/>
      <c r="C150" s="579"/>
      <c r="D150" s="469"/>
      <c r="E150" s="580"/>
      <c r="F150" s="580"/>
      <c r="G150" s="580"/>
      <c r="H150" s="580"/>
      <c r="I150" s="580"/>
      <c r="J150" s="580"/>
      <c r="K150" s="580"/>
      <c r="L150" s="580"/>
      <c r="M150" s="580"/>
      <c r="N150" s="579"/>
      <c r="O150" s="585"/>
      <c r="P150" s="352"/>
      <c r="Q150" s="101"/>
      <c r="R150" s="101"/>
      <c r="S150" s="101"/>
      <c r="T150" s="101"/>
      <c r="U150" s="101"/>
      <c r="V150" s="581"/>
      <c r="W150" s="121"/>
      <c r="X150" s="116"/>
      <c r="Y150" s="582"/>
      <c r="Z150" s="101"/>
      <c r="AA150" s="583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</row>
    <row r="151" spans="1:53">
      <c r="A151" s="153"/>
      <c r="B151" s="121"/>
      <c r="C151" s="579"/>
      <c r="D151" s="469"/>
      <c r="E151" s="580"/>
      <c r="F151" s="580"/>
      <c r="G151" s="580"/>
      <c r="H151" s="580"/>
      <c r="I151" s="580"/>
      <c r="J151" s="580"/>
      <c r="K151" s="580"/>
      <c r="L151" s="580"/>
      <c r="M151" s="580"/>
      <c r="N151" s="579"/>
      <c r="O151" s="585"/>
      <c r="P151" s="352"/>
      <c r="Q151" s="101"/>
      <c r="R151" s="101"/>
      <c r="S151" s="101"/>
      <c r="T151" s="101"/>
      <c r="U151" s="101"/>
      <c r="V151" s="581"/>
      <c r="W151" s="121"/>
      <c r="X151" s="116"/>
      <c r="Y151" s="582"/>
      <c r="Z151" s="101"/>
      <c r="AA151" s="586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</row>
    <row r="152" spans="1:53" ht="12.75" customHeight="1">
      <c r="A152" s="153"/>
      <c r="B152" s="121"/>
      <c r="C152" s="579"/>
      <c r="D152" s="469"/>
      <c r="E152" s="590"/>
      <c r="F152" s="591"/>
      <c r="G152" s="580"/>
      <c r="H152" s="580"/>
      <c r="I152" s="580"/>
      <c r="J152" s="580"/>
      <c r="K152" s="590"/>
      <c r="L152" s="590"/>
      <c r="M152" s="580"/>
      <c r="N152" s="584"/>
      <c r="O152" s="585"/>
      <c r="P152" s="352"/>
      <c r="Q152" s="101"/>
      <c r="R152" s="101"/>
      <c r="S152" s="101"/>
      <c r="T152" s="101"/>
      <c r="U152" s="101"/>
      <c r="V152" s="581"/>
      <c r="W152" s="121"/>
      <c r="X152" s="116"/>
      <c r="Y152" s="582"/>
      <c r="Z152" s="101"/>
      <c r="AA152" s="592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</row>
    <row r="153" spans="1:53">
      <c r="A153" s="153"/>
      <c r="B153" s="121"/>
      <c r="C153" s="579"/>
      <c r="D153" s="469"/>
      <c r="E153" s="590"/>
      <c r="F153" s="591"/>
      <c r="G153" s="580"/>
      <c r="H153" s="580"/>
      <c r="I153" s="580"/>
      <c r="J153" s="580"/>
      <c r="K153" s="590"/>
      <c r="L153" s="590"/>
      <c r="M153" s="580"/>
      <c r="N153" s="579"/>
      <c r="O153" s="585"/>
      <c r="P153" s="352"/>
      <c r="Q153" s="101"/>
      <c r="R153" s="101"/>
      <c r="S153" s="101"/>
      <c r="T153" s="101"/>
      <c r="U153" s="101"/>
      <c r="V153" s="581"/>
      <c r="W153" s="121"/>
      <c r="X153" s="116"/>
      <c r="Y153" s="582"/>
      <c r="Z153" s="101"/>
      <c r="AA153" s="583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</row>
    <row r="154" spans="1:53" ht="12.75" customHeight="1">
      <c r="A154" s="153"/>
      <c r="B154" s="121"/>
      <c r="C154" s="579"/>
      <c r="D154" s="469"/>
      <c r="E154" s="590"/>
      <c r="F154" s="591"/>
      <c r="G154" s="580"/>
      <c r="H154" s="580"/>
      <c r="I154" s="580"/>
      <c r="J154" s="580"/>
      <c r="K154" s="590"/>
      <c r="L154" s="590"/>
      <c r="M154" s="580"/>
      <c r="N154" s="579"/>
      <c r="O154" s="585"/>
      <c r="P154" s="352"/>
      <c r="Q154" s="101"/>
      <c r="R154" s="101"/>
      <c r="S154" s="101"/>
      <c r="T154" s="101"/>
      <c r="U154" s="101"/>
      <c r="V154" s="581"/>
      <c r="W154" s="121"/>
      <c r="X154" s="116"/>
      <c r="Y154" s="582"/>
      <c r="Z154" s="101"/>
      <c r="AA154" s="583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</row>
    <row r="155" spans="1:53">
      <c r="A155" s="153"/>
      <c r="B155" s="121"/>
      <c r="C155" s="579"/>
      <c r="D155" s="604"/>
      <c r="E155" s="590"/>
      <c r="F155" s="591"/>
      <c r="G155" s="580"/>
      <c r="H155" s="602"/>
      <c r="I155" s="580"/>
      <c r="J155" s="602"/>
      <c r="K155" s="595"/>
      <c r="L155" s="595"/>
      <c r="M155" s="580"/>
      <c r="N155" s="579"/>
      <c r="O155" s="585"/>
      <c r="P155" s="352"/>
      <c r="Q155" s="101"/>
      <c r="R155" s="101"/>
      <c r="S155" s="101"/>
      <c r="T155" s="101"/>
      <c r="U155" s="101"/>
      <c r="V155" s="581"/>
      <c r="W155" s="121"/>
      <c r="X155" s="116"/>
      <c r="Y155" s="582"/>
      <c r="Z155" s="101"/>
      <c r="AA155" s="588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</row>
    <row r="156" spans="1:53">
      <c r="A156" s="153"/>
      <c r="B156" s="121"/>
      <c r="C156" s="579"/>
      <c r="D156" s="469"/>
      <c r="E156" s="595"/>
      <c r="F156" s="591"/>
      <c r="G156" s="580"/>
      <c r="H156" s="580"/>
      <c r="I156" s="580"/>
      <c r="J156" s="580"/>
      <c r="K156" s="595"/>
      <c r="L156" s="595"/>
      <c r="M156" s="580"/>
      <c r="N156" s="579"/>
      <c r="O156" s="585"/>
      <c r="P156" s="352"/>
      <c r="Q156" s="101"/>
      <c r="R156" s="101"/>
      <c r="S156" s="101"/>
      <c r="T156" s="101"/>
      <c r="U156" s="101"/>
      <c r="V156" s="581"/>
      <c r="W156" s="121"/>
      <c r="X156" s="116"/>
      <c r="Y156" s="582"/>
      <c r="Z156" s="101"/>
      <c r="AA156" s="583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</row>
    <row r="157" spans="1:53">
      <c r="A157" s="153"/>
      <c r="B157" s="121"/>
      <c r="C157" s="579"/>
      <c r="D157" s="469"/>
      <c r="E157" s="590"/>
      <c r="F157" s="591"/>
      <c r="G157" s="580"/>
      <c r="H157" s="580"/>
      <c r="I157" s="580"/>
      <c r="J157" s="580"/>
      <c r="K157" s="595"/>
      <c r="L157" s="590"/>
      <c r="M157" s="580"/>
      <c r="N157" s="579"/>
      <c r="O157" s="585"/>
      <c r="P157" s="352"/>
      <c r="Q157" s="101"/>
      <c r="R157" s="101"/>
      <c r="S157" s="101"/>
      <c r="T157" s="101"/>
      <c r="U157" s="101"/>
      <c r="V157" s="581"/>
      <c r="W157" s="121"/>
      <c r="X157" s="116"/>
      <c r="Y157" s="582"/>
      <c r="Z157" s="101"/>
      <c r="AA157" s="583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</row>
    <row r="158" spans="1:53">
      <c r="A158" s="153"/>
      <c r="B158" s="121"/>
      <c r="C158" s="579"/>
      <c r="D158" s="469"/>
      <c r="E158" s="595"/>
      <c r="F158" s="591"/>
      <c r="G158" s="580"/>
      <c r="H158" s="580"/>
      <c r="I158" s="580"/>
      <c r="J158" s="580"/>
      <c r="K158" s="591"/>
      <c r="L158" s="591"/>
      <c r="M158" s="93"/>
      <c r="N158" s="579"/>
      <c r="O158" s="585"/>
      <c r="P158" s="352"/>
      <c r="Q158" s="101"/>
      <c r="R158" s="101"/>
      <c r="S158" s="101"/>
      <c r="T158" s="101"/>
      <c r="U158" s="101"/>
      <c r="V158" s="581"/>
      <c r="W158" s="121"/>
      <c r="X158" s="116"/>
      <c r="Y158" s="582"/>
      <c r="Z158" s="101"/>
      <c r="AA158" s="583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</row>
    <row r="159" spans="1:53">
      <c r="A159" s="153"/>
      <c r="B159" s="121"/>
      <c r="C159" s="579"/>
      <c r="D159" s="469"/>
      <c r="E159" s="595"/>
      <c r="F159" s="595"/>
      <c r="G159" s="580"/>
      <c r="H159" s="580"/>
      <c r="I159" s="580"/>
      <c r="J159" s="590"/>
      <c r="K159" s="602"/>
      <c r="L159" s="595"/>
      <c r="M159" s="591"/>
      <c r="N159" s="579"/>
      <c r="O159" s="585"/>
      <c r="P159" s="352"/>
      <c r="Q159" s="101"/>
      <c r="R159" s="101"/>
      <c r="S159" s="101"/>
      <c r="T159" s="101"/>
      <c r="U159" s="101"/>
      <c r="V159" s="581"/>
      <c r="W159" s="121"/>
      <c r="X159" s="116"/>
      <c r="Y159" s="582"/>
      <c r="Z159" s="101"/>
      <c r="AA159" s="583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</row>
    <row r="160" spans="1:53" ht="10.5" customHeight="1">
      <c r="A160" s="153"/>
      <c r="B160" s="121"/>
      <c r="C160" s="579"/>
      <c r="D160" s="469"/>
      <c r="E160" s="590"/>
      <c r="F160" s="591"/>
      <c r="G160" s="580"/>
      <c r="H160" s="580"/>
      <c r="I160" s="580"/>
      <c r="J160" s="580"/>
      <c r="K160" s="590"/>
      <c r="L160" s="590"/>
      <c r="M160" s="580"/>
      <c r="N160" s="579"/>
      <c r="O160" s="585"/>
      <c r="P160" s="352"/>
      <c r="Q160" s="101"/>
      <c r="R160" s="101"/>
      <c r="S160" s="101"/>
      <c r="T160" s="101"/>
      <c r="U160" s="101"/>
      <c r="V160" s="581"/>
      <c r="W160" s="121"/>
      <c r="X160" s="116"/>
      <c r="Y160" s="582"/>
      <c r="Z160" s="101"/>
      <c r="AA160" s="583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</row>
    <row r="161" spans="1:53" ht="12.75" customHeight="1">
      <c r="A161" s="153"/>
      <c r="B161" s="121"/>
      <c r="C161" s="579"/>
      <c r="D161" s="469"/>
      <c r="E161" s="595"/>
      <c r="F161" s="591"/>
      <c r="G161" s="580"/>
      <c r="H161" s="580"/>
      <c r="I161" s="580"/>
      <c r="J161" s="580"/>
      <c r="K161" s="591"/>
      <c r="L161" s="591"/>
      <c r="M161" s="580"/>
      <c r="N161" s="579"/>
      <c r="O161" s="593"/>
      <c r="P161" s="352"/>
      <c r="Q161" s="101"/>
      <c r="R161" s="101"/>
      <c r="S161" s="101"/>
      <c r="T161" s="101"/>
      <c r="U161" s="101"/>
      <c r="V161" s="581"/>
      <c r="W161" s="121"/>
      <c r="X161" s="116"/>
      <c r="Y161" s="582"/>
      <c r="Z161" s="101"/>
      <c r="AA161" s="594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</row>
    <row r="162" spans="1:53">
      <c r="A162" s="153"/>
      <c r="B162" s="121"/>
      <c r="C162" s="579"/>
      <c r="D162" s="469"/>
      <c r="E162" s="590"/>
      <c r="F162" s="591"/>
      <c r="G162" s="580"/>
      <c r="H162" s="580"/>
      <c r="I162" s="580"/>
      <c r="J162" s="580"/>
      <c r="K162" s="591"/>
      <c r="L162" s="591"/>
      <c r="M162" s="580"/>
      <c r="N162" s="579"/>
      <c r="O162" s="585"/>
      <c r="P162" s="352"/>
      <c r="Q162" s="101"/>
      <c r="R162" s="101"/>
      <c r="S162" s="101"/>
      <c r="T162" s="101"/>
      <c r="U162" s="101"/>
      <c r="V162" s="581"/>
      <c r="W162" s="121"/>
      <c r="X162" s="116"/>
      <c r="Y162" s="582"/>
      <c r="Z162" s="101"/>
      <c r="AA162" s="583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</row>
    <row r="163" spans="1:53" ht="12.75" customHeight="1">
      <c r="A163" s="153"/>
      <c r="B163" s="121"/>
      <c r="C163" s="579"/>
      <c r="D163" s="469"/>
      <c r="E163" s="591"/>
      <c r="F163" s="595"/>
      <c r="G163" s="580"/>
      <c r="H163" s="580"/>
      <c r="I163" s="580"/>
      <c r="J163" s="580"/>
      <c r="K163" s="602"/>
      <c r="L163" s="595"/>
      <c r="M163" s="580"/>
      <c r="N163" s="579"/>
      <c r="O163" s="593"/>
      <c r="P163" s="352"/>
      <c r="Q163" s="101"/>
      <c r="R163" s="101"/>
      <c r="S163" s="101"/>
      <c r="T163" s="101"/>
      <c r="U163" s="101"/>
      <c r="V163" s="581"/>
      <c r="W163" s="121"/>
      <c r="X163" s="116"/>
      <c r="Y163" s="582"/>
      <c r="Z163" s="101"/>
      <c r="AA163" s="594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</row>
    <row r="164" spans="1:53" hidden="1">
      <c r="A164" s="153"/>
      <c r="B164" s="121"/>
      <c r="C164" s="579"/>
      <c r="D164" s="469"/>
      <c r="E164" s="595"/>
      <c r="F164" s="591"/>
      <c r="G164" s="580"/>
      <c r="H164" s="580"/>
      <c r="I164" s="580"/>
      <c r="J164" s="580"/>
      <c r="K164" s="590"/>
      <c r="L164" s="590"/>
      <c r="M164" s="580"/>
      <c r="N164" s="579"/>
      <c r="O164" s="585"/>
      <c r="P164" s="352"/>
      <c r="Q164" s="101"/>
      <c r="R164" s="101"/>
      <c r="S164" s="101"/>
      <c r="T164" s="101"/>
      <c r="U164" s="101"/>
      <c r="V164" s="581"/>
      <c r="W164" s="121"/>
      <c r="X164" s="116"/>
      <c r="Y164" s="582"/>
      <c r="Z164" s="101"/>
      <c r="AA164" s="588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</row>
    <row r="165" spans="1:53" ht="13.5" customHeight="1">
      <c r="A165" s="153"/>
      <c r="B165" s="96"/>
      <c r="C165" s="579"/>
      <c r="D165" s="469"/>
      <c r="E165" s="591"/>
      <c r="F165" s="591"/>
      <c r="G165" s="580"/>
      <c r="H165" s="580"/>
      <c r="I165" s="580"/>
      <c r="J165" s="580"/>
      <c r="K165" s="595"/>
      <c r="L165" s="595"/>
      <c r="M165" s="580"/>
      <c r="N165" s="579"/>
      <c r="O165" s="585"/>
      <c r="P165" s="352"/>
      <c r="Q165" s="101"/>
      <c r="R165" s="101"/>
      <c r="S165" s="101"/>
      <c r="T165" s="101"/>
      <c r="U165" s="101"/>
      <c r="V165" s="581"/>
      <c r="W165" s="121"/>
      <c r="X165" s="116"/>
      <c r="Y165" s="582"/>
      <c r="Z165" s="101"/>
      <c r="AA165" s="583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</row>
    <row r="166" spans="1:53" ht="12.75" customHeight="1">
      <c r="A166" s="153"/>
      <c r="B166" s="121"/>
      <c r="C166" s="579"/>
      <c r="D166" s="469"/>
      <c r="E166" s="590"/>
      <c r="F166" s="591"/>
      <c r="G166" s="602"/>
      <c r="H166" s="580"/>
      <c r="I166" s="580"/>
      <c r="J166" s="580"/>
      <c r="K166" s="590"/>
      <c r="L166" s="591"/>
      <c r="M166" s="580"/>
      <c r="N166" s="584"/>
      <c r="O166" s="593"/>
      <c r="P166" s="352"/>
      <c r="Q166" s="101"/>
      <c r="R166" s="101"/>
      <c r="S166" s="101"/>
      <c r="T166" s="101"/>
      <c r="U166" s="101"/>
      <c r="V166" s="581"/>
      <c r="W166" s="121"/>
      <c r="X166" s="116"/>
      <c r="Y166" s="582"/>
      <c r="Z166" s="101"/>
      <c r="AA166" s="594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</row>
    <row r="167" spans="1:53" ht="12.75" customHeight="1">
      <c r="A167" s="153"/>
      <c r="B167" s="121"/>
      <c r="C167" s="579"/>
      <c r="D167" s="469"/>
      <c r="E167" s="602"/>
      <c r="F167" s="602"/>
      <c r="G167" s="580"/>
      <c r="H167" s="580"/>
      <c r="I167" s="580"/>
      <c r="J167" s="580"/>
      <c r="K167" s="603"/>
      <c r="L167" s="602"/>
      <c r="M167" s="580"/>
      <c r="N167" s="584"/>
      <c r="O167" s="585"/>
      <c r="P167" s="352"/>
      <c r="Q167" s="101"/>
      <c r="R167" s="101"/>
      <c r="S167" s="101"/>
      <c r="T167" s="101"/>
      <c r="U167" s="101"/>
      <c r="V167" s="581"/>
      <c r="W167" s="121"/>
      <c r="X167" s="116"/>
      <c r="Y167" s="582"/>
      <c r="Z167" s="101"/>
      <c r="AA167" s="597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</row>
    <row r="168" spans="1:53" ht="12.75" customHeight="1">
      <c r="A168" s="153"/>
      <c r="B168" s="121"/>
      <c r="C168" s="579"/>
      <c r="D168" s="598"/>
      <c r="E168" s="150"/>
      <c r="F168" s="150"/>
      <c r="G168" s="150"/>
      <c r="H168" s="150"/>
      <c r="I168" s="150"/>
      <c r="J168" s="150"/>
      <c r="K168" s="150"/>
      <c r="L168" s="150"/>
      <c r="M168" s="150"/>
      <c r="N168" s="584"/>
      <c r="O168" s="585"/>
      <c r="P168" s="352"/>
      <c r="Q168" s="101"/>
      <c r="R168" s="101"/>
      <c r="S168" s="101"/>
      <c r="T168" s="101"/>
      <c r="U168" s="101"/>
      <c r="V168" s="581"/>
      <c r="W168" s="121"/>
      <c r="X168" s="116"/>
      <c r="Y168" s="582"/>
      <c r="Z168" s="101"/>
      <c r="AA168" s="583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</row>
    <row r="169" spans="1:53" ht="12.75" customHeight="1">
      <c r="A169" s="153"/>
      <c r="B169" s="121"/>
      <c r="C169" s="579"/>
      <c r="D169" s="598"/>
      <c r="E169" s="150"/>
      <c r="F169" s="150"/>
      <c r="G169" s="150"/>
      <c r="H169" s="150"/>
      <c r="I169" s="150"/>
      <c r="J169" s="150"/>
      <c r="K169" s="150"/>
      <c r="L169" s="150"/>
      <c r="M169" s="150"/>
      <c r="N169" s="584"/>
      <c r="O169" s="585"/>
      <c r="P169" s="352"/>
      <c r="Q169" s="101"/>
      <c r="R169" s="101"/>
      <c r="S169" s="101"/>
      <c r="T169" s="101"/>
      <c r="U169" s="101"/>
      <c r="V169" s="581"/>
      <c r="W169" s="121"/>
      <c r="X169" s="116"/>
      <c r="Y169" s="582"/>
      <c r="Z169" s="101"/>
      <c r="AA169" s="583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</row>
    <row r="170" spans="1:53" ht="11.25" customHeight="1">
      <c r="A170" s="153"/>
      <c r="B170" s="121"/>
      <c r="C170" s="579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584"/>
      <c r="O170" s="585"/>
      <c r="P170" s="352"/>
      <c r="Q170" s="101"/>
      <c r="R170" s="101"/>
      <c r="S170" s="101"/>
      <c r="T170" s="101"/>
      <c r="U170" s="101"/>
      <c r="V170" s="581"/>
      <c r="W170" s="121"/>
      <c r="X170" s="116"/>
      <c r="Y170" s="582"/>
      <c r="Z170" s="101"/>
      <c r="AA170" s="583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</row>
    <row r="171" spans="1:53" ht="12.75" customHeight="1">
      <c r="A171" s="153"/>
      <c r="B171" s="121"/>
      <c r="C171" s="579"/>
      <c r="D171" s="150"/>
      <c r="E171" s="150"/>
      <c r="F171" s="150"/>
      <c r="G171" s="150"/>
      <c r="H171" s="150"/>
      <c r="I171" s="150"/>
      <c r="J171" s="599"/>
      <c r="K171" s="150"/>
      <c r="L171" s="150"/>
      <c r="M171" s="150"/>
      <c r="N171" s="587"/>
      <c r="O171" s="585"/>
      <c r="P171" s="352"/>
      <c r="Q171" s="101"/>
      <c r="R171" s="101"/>
      <c r="S171" s="101"/>
      <c r="T171" s="101"/>
      <c r="U171" s="101"/>
      <c r="V171" s="600"/>
      <c r="W171" s="121"/>
      <c r="X171" s="601"/>
      <c r="Y171" s="582"/>
      <c r="Z171" s="101"/>
      <c r="AA171" s="583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</row>
    <row r="172" spans="1:53" ht="11.2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</row>
    <row r="173" spans="1:53" ht="12.75" customHeight="1">
      <c r="A173" s="196"/>
      <c r="B173" s="101"/>
      <c r="C173" s="196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94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</row>
    <row r="174" spans="1:53">
      <c r="A174" s="101"/>
      <c r="B174" s="121"/>
      <c r="C174" s="352"/>
      <c r="D174" s="199"/>
      <c r="E174" s="199"/>
      <c r="F174" s="199"/>
      <c r="G174" s="199"/>
      <c r="H174" s="199"/>
      <c r="I174" s="199"/>
      <c r="J174" s="199"/>
      <c r="K174" s="199"/>
      <c r="L174" s="121"/>
      <c r="M174" s="121"/>
      <c r="N174" s="93"/>
      <c r="O174" s="93"/>
      <c r="P174" s="121"/>
      <c r="Q174" s="352"/>
      <c r="R174" s="101"/>
      <c r="S174" s="352"/>
      <c r="T174" s="12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</row>
    <row r="175" spans="1:53">
      <c r="A175" s="101"/>
      <c r="B175" s="121"/>
      <c r="C175" s="93"/>
      <c r="D175" s="199"/>
      <c r="E175" s="199"/>
      <c r="F175" s="199"/>
      <c r="G175" s="199"/>
      <c r="H175" s="199"/>
      <c r="I175" s="199"/>
      <c r="J175" s="199"/>
      <c r="K175" s="199"/>
      <c r="L175" s="121"/>
      <c r="M175" s="121"/>
      <c r="N175" s="93"/>
      <c r="O175" s="93"/>
      <c r="P175" s="121"/>
      <c r="Q175" s="352"/>
      <c r="R175" s="101"/>
      <c r="S175" s="352"/>
      <c r="T175" s="12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</row>
    <row r="176" spans="1:53">
      <c r="A176" s="101"/>
      <c r="B176" s="352"/>
      <c r="C176" s="352"/>
      <c r="D176" s="199"/>
      <c r="E176" s="199"/>
      <c r="F176" s="199"/>
      <c r="G176" s="199"/>
      <c r="H176" s="101"/>
      <c r="I176" s="101"/>
      <c r="J176" s="199"/>
      <c r="K176" s="99"/>
      <c r="L176" s="121"/>
      <c r="M176" s="121"/>
      <c r="N176" s="93"/>
      <c r="O176" s="93"/>
      <c r="P176" s="352"/>
      <c r="Q176" s="352"/>
      <c r="R176" s="101"/>
      <c r="S176" s="352"/>
      <c r="T176" s="121"/>
      <c r="U176" s="101"/>
      <c r="V176" s="101"/>
      <c r="W176" s="101"/>
      <c r="X176" s="101"/>
      <c r="Y176" s="101"/>
      <c r="Z176" s="101"/>
      <c r="AA176" s="576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</row>
    <row r="177" spans="1:53">
      <c r="A177" s="101"/>
      <c r="B177" s="121"/>
      <c r="C177" s="121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93"/>
      <c r="O177" s="93"/>
      <c r="P177" s="352"/>
      <c r="Q177" s="352"/>
      <c r="R177" s="101"/>
      <c r="S177" s="352"/>
      <c r="T177" s="121"/>
      <c r="U177" s="101"/>
      <c r="V177" s="101"/>
      <c r="W177" s="101"/>
      <c r="X177" s="101"/>
      <c r="Y177" s="327"/>
      <c r="Z177" s="101"/>
      <c r="AA177" s="576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</row>
    <row r="178" spans="1:53">
      <c r="A178" s="101"/>
      <c r="B178" s="352"/>
      <c r="C178" s="101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93"/>
      <c r="O178" s="93"/>
      <c r="P178" s="121"/>
      <c r="Q178" s="352"/>
      <c r="R178" s="101"/>
      <c r="S178" s="352"/>
      <c r="T178" s="121"/>
      <c r="U178" s="101"/>
      <c r="V178" s="101"/>
      <c r="W178" s="101"/>
      <c r="X178" s="101"/>
      <c r="Y178" s="327"/>
      <c r="Z178" s="101"/>
      <c r="AA178" s="577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</row>
    <row r="179" spans="1:53">
      <c r="A179" s="101"/>
      <c r="B179" s="121"/>
      <c r="C179" s="199"/>
      <c r="D179" s="121"/>
      <c r="E179" s="121"/>
      <c r="F179" s="121"/>
      <c r="G179" s="121"/>
      <c r="H179" s="96"/>
      <c r="I179" s="121"/>
      <c r="J179" s="121"/>
      <c r="K179" s="121"/>
      <c r="L179" s="121"/>
      <c r="M179" s="96"/>
      <c r="N179" s="93"/>
      <c r="O179" s="93"/>
      <c r="P179" s="199"/>
      <c r="Q179" s="352"/>
      <c r="R179" s="121"/>
      <c r="S179" s="352"/>
      <c r="T179" s="121"/>
      <c r="U179" s="101"/>
      <c r="V179" s="266"/>
      <c r="W179" s="352"/>
      <c r="X179" s="153"/>
      <c r="Y179" s="578"/>
      <c r="Z179" s="101"/>
      <c r="AA179" s="577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</row>
    <row r="180" spans="1:53">
      <c r="A180" s="153"/>
      <c r="B180" s="121"/>
      <c r="C180" s="579"/>
      <c r="D180" s="595"/>
      <c r="E180" s="580"/>
      <c r="F180" s="580"/>
      <c r="G180" s="580"/>
      <c r="H180" s="580"/>
      <c r="I180" s="580"/>
      <c r="J180" s="580"/>
      <c r="K180" s="580"/>
      <c r="L180" s="580"/>
      <c r="M180" s="580"/>
      <c r="N180" s="579"/>
      <c r="O180" s="352"/>
      <c r="P180" s="352"/>
      <c r="Q180" s="101"/>
      <c r="R180" s="475"/>
      <c r="S180" s="101"/>
      <c r="T180" s="101"/>
      <c r="U180" s="101"/>
      <c r="V180" s="581"/>
      <c r="W180" s="121"/>
      <c r="X180" s="116"/>
      <c r="Y180" s="582"/>
      <c r="Z180" s="101"/>
      <c r="AA180" s="583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</row>
    <row r="181" spans="1:53">
      <c r="A181" s="153"/>
      <c r="B181" s="121"/>
      <c r="C181" s="579"/>
      <c r="D181" s="595"/>
      <c r="E181" s="580"/>
      <c r="F181" s="580"/>
      <c r="G181" s="580"/>
      <c r="H181" s="580"/>
      <c r="I181" s="580"/>
      <c r="J181" s="580"/>
      <c r="K181" s="580"/>
      <c r="L181" s="580"/>
      <c r="M181" s="580"/>
      <c r="N181" s="584"/>
      <c r="O181" s="585"/>
      <c r="P181" s="352"/>
      <c r="Q181" s="101"/>
      <c r="R181" s="101"/>
      <c r="S181" s="101"/>
      <c r="T181" s="101"/>
      <c r="U181" s="101"/>
      <c r="V181" s="581"/>
      <c r="W181" s="121"/>
      <c r="X181" s="116"/>
      <c r="Y181" s="582"/>
      <c r="Z181" s="101"/>
      <c r="AA181" s="583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</row>
    <row r="182" spans="1:53" ht="12" customHeight="1">
      <c r="A182" s="153"/>
      <c r="B182" s="121"/>
      <c r="C182" s="579"/>
      <c r="D182" s="595"/>
      <c r="E182" s="580"/>
      <c r="F182" s="580"/>
      <c r="G182" s="595"/>
      <c r="H182" s="580"/>
      <c r="I182" s="580"/>
      <c r="J182" s="595"/>
      <c r="K182" s="580"/>
      <c r="L182" s="580"/>
      <c r="M182" s="580"/>
      <c r="N182" s="579"/>
      <c r="O182" s="585"/>
      <c r="P182" s="352"/>
      <c r="Q182" s="101"/>
      <c r="R182" s="101"/>
      <c r="S182" s="101"/>
      <c r="T182" s="101"/>
      <c r="U182" s="101"/>
      <c r="V182" s="581"/>
      <c r="W182" s="121"/>
      <c r="X182" s="116"/>
      <c r="Y182" s="582"/>
      <c r="Z182" s="101"/>
      <c r="AA182" s="586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</row>
    <row r="183" spans="1:53">
      <c r="A183" s="153"/>
      <c r="B183" s="121"/>
      <c r="C183" s="579"/>
      <c r="D183" s="595"/>
      <c r="E183" s="580"/>
      <c r="F183" s="580"/>
      <c r="G183" s="580"/>
      <c r="H183" s="580"/>
      <c r="I183" s="580"/>
      <c r="J183" s="580"/>
      <c r="K183" s="580"/>
      <c r="L183" s="580"/>
      <c r="M183" s="595"/>
      <c r="N183" s="587"/>
      <c r="O183" s="585"/>
      <c r="P183" s="352"/>
      <c r="Q183" s="101"/>
      <c r="R183" s="101"/>
      <c r="S183" s="101"/>
      <c r="T183" s="101"/>
      <c r="U183" s="101"/>
      <c r="V183" s="581"/>
      <c r="W183" s="121"/>
      <c r="X183" s="116"/>
      <c r="Y183" s="582"/>
      <c r="Z183" s="101"/>
      <c r="AA183" s="583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</row>
    <row r="184" spans="1:53" ht="12.75" customHeight="1">
      <c r="A184" s="153"/>
      <c r="B184" s="121"/>
      <c r="C184" s="579"/>
      <c r="D184" s="595"/>
      <c r="E184" s="580"/>
      <c r="F184" s="580"/>
      <c r="G184" s="580"/>
      <c r="H184" s="580"/>
      <c r="I184" s="580"/>
      <c r="J184" s="580"/>
      <c r="K184" s="580"/>
      <c r="L184" s="580"/>
      <c r="M184" s="580"/>
      <c r="N184" s="579"/>
      <c r="O184" s="585"/>
      <c r="P184" s="352"/>
      <c r="Q184" s="101"/>
      <c r="R184" s="101"/>
      <c r="S184" s="101"/>
      <c r="T184" s="101"/>
      <c r="U184" s="101"/>
      <c r="V184" s="581"/>
      <c r="W184" s="121"/>
      <c r="X184" s="116"/>
      <c r="Y184" s="582"/>
      <c r="Z184" s="101"/>
      <c r="AA184" s="588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</row>
    <row r="185" spans="1:53">
      <c r="A185" s="153"/>
      <c r="B185" s="121"/>
      <c r="C185" s="579"/>
      <c r="D185" s="595"/>
      <c r="E185" s="580"/>
      <c r="F185" s="580"/>
      <c r="G185" s="580"/>
      <c r="H185" s="580"/>
      <c r="I185" s="580"/>
      <c r="J185" s="580"/>
      <c r="K185" s="580"/>
      <c r="L185" s="580"/>
      <c r="M185" s="580"/>
      <c r="N185" s="579"/>
      <c r="O185" s="585"/>
      <c r="P185" s="352"/>
      <c r="Q185" s="101"/>
      <c r="R185" s="101"/>
      <c r="S185" s="101"/>
      <c r="T185" s="101"/>
      <c r="U185" s="101"/>
      <c r="V185" s="581"/>
      <c r="W185" s="121"/>
      <c r="X185" s="116"/>
      <c r="Y185" s="582"/>
      <c r="Z185" s="101"/>
      <c r="AA185" s="586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</row>
    <row r="186" spans="1:53" ht="15" customHeight="1">
      <c r="A186" s="153"/>
      <c r="B186" s="121"/>
      <c r="C186" s="579"/>
      <c r="D186" s="595"/>
      <c r="E186" s="580"/>
      <c r="F186" s="93"/>
      <c r="G186" s="590"/>
      <c r="H186" s="595"/>
      <c r="I186" s="580"/>
      <c r="J186" s="580"/>
      <c r="K186" s="580"/>
      <c r="L186" s="580"/>
      <c r="M186" s="580"/>
      <c r="N186" s="589"/>
      <c r="O186" s="585"/>
      <c r="P186" s="352"/>
      <c r="Q186" s="101"/>
      <c r="R186" s="101"/>
      <c r="S186" s="101"/>
      <c r="T186" s="101"/>
      <c r="U186" s="101"/>
      <c r="V186" s="581"/>
      <c r="W186" s="121"/>
      <c r="X186" s="116"/>
      <c r="Y186" s="582"/>
      <c r="Z186" s="101"/>
      <c r="AA186" s="588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</row>
    <row r="187" spans="1:53">
      <c r="A187" s="153"/>
      <c r="B187" s="121"/>
      <c r="C187" s="579"/>
      <c r="D187" s="595"/>
      <c r="E187" s="580"/>
      <c r="F187" s="580"/>
      <c r="G187" s="580"/>
      <c r="H187" s="580"/>
      <c r="I187" s="580"/>
      <c r="J187" s="580"/>
      <c r="K187" s="580"/>
      <c r="L187" s="580"/>
      <c r="M187" s="580"/>
      <c r="N187" s="579"/>
      <c r="O187" s="585"/>
      <c r="P187" s="352"/>
      <c r="Q187" s="101"/>
      <c r="R187" s="101"/>
      <c r="S187" s="101"/>
      <c r="T187" s="101"/>
      <c r="U187" s="101"/>
      <c r="V187" s="581"/>
      <c r="W187" s="121"/>
      <c r="X187" s="116"/>
      <c r="Y187" s="582"/>
      <c r="Z187" s="101"/>
      <c r="AA187" s="583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</row>
    <row r="188" spans="1:53">
      <c r="A188" s="153"/>
      <c r="B188" s="121"/>
      <c r="C188" s="579"/>
      <c r="D188" s="595"/>
      <c r="E188" s="580"/>
      <c r="F188" s="580"/>
      <c r="G188" s="580"/>
      <c r="H188" s="580"/>
      <c r="I188" s="580"/>
      <c r="J188" s="580"/>
      <c r="K188" s="580"/>
      <c r="L188" s="580"/>
      <c r="M188" s="580"/>
      <c r="N188" s="579"/>
      <c r="O188" s="585"/>
      <c r="P188" s="352"/>
      <c r="Q188" s="101"/>
      <c r="R188" s="101"/>
      <c r="S188" s="101"/>
      <c r="T188" s="101"/>
      <c r="U188" s="101"/>
      <c r="V188" s="581"/>
      <c r="W188" s="121"/>
      <c r="X188" s="116"/>
      <c r="Y188" s="582"/>
      <c r="Z188" s="101"/>
      <c r="AA188" s="583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</row>
    <row r="189" spans="1:53">
      <c r="A189" s="153"/>
      <c r="B189" s="121"/>
      <c r="C189" s="579"/>
      <c r="D189" s="595"/>
      <c r="E189" s="580"/>
      <c r="F189" s="580"/>
      <c r="G189" s="580"/>
      <c r="H189" s="580"/>
      <c r="I189" s="580"/>
      <c r="J189" s="580"/>
      <c r="K189" s="580"/>
      <c r="L189" s="580"/>
      <c r="M189" s="580"/>
      <c r="N189" s="579"/>
      <c r="O189" s="585"/>
      <c r="P189" s="352"/>
      <c r="Q189" s="101"/>
      <c r="R189" s="101"/>
      <c r="S189" s="101"/>
      <c r="T189" s="101"/>
      <c r="U189" s="101"/>
      <c r="V189" s="581"/>
      <c r="W189" s="121"/>
      <c r="X189" s="116"/>
      <c r="Y189" s="582"/>
      <c r="Z189" s="101"/>
      <c r="AA189" s="583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</row>
    <row r="190" spans="1:53">
      <c r="A190" s="153"/>
      <c r="B190" s="121"/>
      <c r="C190" s="579"/>
      <c r="D190" s="595"/>
      <c r="E190" s="580"/>
      <c r="F190" s="580"/>
      <c r="G190" s="580"/>
      <c r="H190" s="580"/>
      <c r="I190" s="580"/>
      <c r="J190" s="580"/>
      <c r="K190" s="580"/>
      <c r="L190" s="580"/>
      <c r="M190" s="580"/>
      <c r="N190" s="579"/>
      <c r="O190" s="585"/>
      <c r="P190" s="352"/>
      <c r="Q190" s="101"/>
      <c r="R190" s="101"/>
      <c r="S190" s="101"/>
      <c r="T190" s="101"/>
      <c r="U190" s="101"/>
      <c r="V190" s="581"/>
      <c r="W190" s="121"/>
      <c r="X190" s="116"/>
      <c r="Y190" s="582"/>
      <c r="Z190" s="101"/>
      <c r="AA190" s="583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</row>
    <row r="191" spans="1:53">
      <c r="A191" s="153"/>
      <c r="B191" s="121"/>
      <c r="C191" s="579"/>
      <c r="D191" s="595"/>
      <c r="E191" s="580"/>
      <c r="F191" s="580"/>
      <c r="G191" s="580"/>
      <c r="H191" s="580"/>
      <c r="I191" s="580"/>
      <c r="J191" s="580"/>
      <c r="K191" s="580"/>
      <c r="L191" s="580"/>
      <c r="M191" s="580"/>
      <c r="N191" s="579"/>
      <c r="O191" s="585"/>
      <c r="P191" s="352"/>
      <c r="Q191" s="101"/>
      <c r="R191" s="101"/>
      <c r="S191" s="101"/>
      <c r="T191" s="101"/>
      <c r="U191" s="101"/>
      <c r="V191" s="581"/>
      <c r="W191" s="121"/>
      <c r="X191" s="116"/>
      <c r="Y191" s="582"/>
      <c r="Z191" s="101"/>
      <c r="AA191" s="583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</row>
    <row r="192" spans="1:53">
      <c r="A192" s="153"/>
      <c r="B192" s="121"/>
      <c r="C192" s="579"/>
      <c r="D192" s="595"/>
      <c r="E192" s="580"/>
      <c r="F192" s="580"/>
      <c r="G192" s="580"/>
      <c r="H192" s="580"/>
      <c r="I192" s="580"/>
      <c r="J192" s="580"/>
      <c r="K192" s="580"/>
      <c r="L192" s="580"/>
      <c r="M192" s="580"/>
      <c r="N192" s="579"/>
      <c r="O192" s="585"/>
      <c r="P192" s="352"/>
      <c r="Q192" s="101"/>
      <c r="R192" s="101"/>
      <c r="S192" s="101"/>
      <c r="T192" s="101"/>
      <c r="U192" s="101"/>
      <c r="V192" s="581"/>
      <c r="W192" s="121"/>
      <c r="X192" s="116"/>
      <c r="Y192" s="582"/>
      <c r="Z192" s="101"/>
      <c r="AA192" s="583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</row>
    <row r="193" spans="1:53">
      <c r="A193" s="153"/>
      <c r="B193" s="121"/>
      <c r="C193" s="579"/>
      <c r="D193" s="595"/>
      <c r="E193" s="580"/>
      <c r="F193" s="580"/>
      <c r="G193" s="580"/>
      <c r="H193" s="580"/>
      <c r="I193" s="580"/>
      <c r="J193" s="580"/>
      <c r="K193" s="580"/>
      <c r="L193" s="580"/>
      <c r="M193" s="580"/>
      <c r="N193" s="579"/>
      <c r="O193" s="585"/>
      <c r="P193" s="352"/>
      <c r="Q193" s="101"/>
      <c r="R193" s="101"/>
      <c r="S193" s="101"/>
      <c r="T193" s="101"/>
      <c r="U193" s="101"/>
      <c r="V193" s="581"/>
      <c r="W193" s="121"/>
      <c r="X193" s="116"/>
      <c r="Y193" s="582"/>
      <c r="Z193" s="101"/>
      <c r="AA193" s="583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</row>
    <row r="194" spans="1:53" ht="13.5" customHeight="1">
      <c r="A194" s="153"/>
      <c r="B194" s="121"/>
      <c r="C194" s="579"/>
      <c r="D194" s="595"/>
      <c r="E194" s="580"/>
      <c r="F194" s="580"/>
      <c r="G194" s="580"/>
      <c r="H194" s="580"/>
      <c r="I194" s="580"/>
      <c r="J194" s="580"/>
      <c r="K194" s="580"/>
      <c r="L194" s="580"/>
      <c r="M194" s="580"/>
      <c r="N194" s="579"/>
      <c r="O194" s="585"/>
      <c r="P194" s="352"/>
      <c r="Q194" s="101"/>
      <c r="R194" s="101"/>
      <c r="S194" s="101"/>
      <c r="T194" s="101"/>
      <c r="U194" s="101"/>
      <c r="V194" s="581"/>
      <c r="W194" s="121"/>
      <c r="X194" s="116"/>
      <c r="Y194" s="582"/>
      <c r="Z194" s="101"/>
      <c r="AA194" s="586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</row>
    <row r="195" spans="1:53" ht="12" customHeight="1">
      <c r="A195" s="153"/>
      <c r="B195" s="121"/>
      <c r="C195" s="579"/>
      <c r="D195" s="598"/>
      <c r="E195" s="590"/>
      <c r="F195" s="591"/>
      <c r="G195" s="580"/>
      <c r="H195" s="580"/>
      <c r="I195" s="580"/>
      <c r="J195" s="580"/>
      <c r="K195" s="590"/>
      <c r="L195" s="590"/>
      <c r="M195" s="580"/>
      <c r="N195" s="584"/>
      <c r="O195" s="585"/>
      <c r="P195" s="352"/>
      <c r="Q195" s="101"/>
      <c r="R195" s="101"/>
      <c r="S195" s="101"/>
      <c r="T195" s="101"/>
      <c r="U195" s="101"/>
      <c r="V195" s="581"/>
      <c r="W195" s="121"/>
      <c r="X195" s="116"/>
      <c r="Y195" s="582"/>
      <c r="Z195" s="101"/>
      <c r="AA195" s="592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</row>
    <row r="196" spans="1:53">
      <c r="A196" s="153"/>
      <c r="B196" s="121"/>
      <c r="C196" s="579"/>
      <c r="D196" s="598"/>
      <c r="E196" s="590"/>
      <c r="F196" s="591"/>
      <c r="G196" s="580"/>
      <c r="H196" s="580"/>
      <c r="I196" s="580"/>
      <c r="J196" s="580"/>
      <c r="K196" s="590"/>
      <c r="L196" s="590"/>
      <c r="M196" s="580"/>
      <c r="N196" s="579"/>
      <c r="O196" s="585"/>
      <c r="P196" s="352"/>
      <c r="Q196" s="101"/>
      <c r="R196" s="101"/>
      <c r="S196" s="101"/>
      <c r="T196" s="101"/>
      <c r="U196" s="101"/>
      <c r="V196" s="581"/>
      <c r="W196" s="121"/>
      <c r="X196" s="116"/>
      <c r="Y196" s="582"/>
      <c r="Z196" s="101"/>
      <c r="AA196" s="583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</row>
    <row r="197" spans="1:53" ht="13.5" customHeight="1">
      <c r="A197" s="153"/>
      <c r="B197" s="121"/>
      <c r="C197" s="579"/>
      <c r="D197" s="598"/>
      <c r="E197" s="590"/>
      <c r="F197" s="591"/>
      <c r="G197" s="580"/>
      <c r="H197" s="580"/>
      <c r="I197" s="580"/>
      <c r="J197" s="580"/>
      <c r="K197" s="590"/>
      <c r="L197" s="590"/>
      <c r="M197" s="580"/>
      <c r="N197" s="579"/>
      <c r="O197" s="585"/>
      <c r="P197" s="352"/>
      <c r="Q197" s="101"/>
      <c r="R197" s="101"/>
      <c r="S197" s="101"/>
      <c r="T197" s="101"/>
      <c r="U197" s="101"/>
      <c r="V197" s="581"/>
      <c r="W197" s="121"/>
      <c r="X197" s="116"/>
      <c r="Y197" s="582"/>
      <c r="Z197" s="101"/>
      <c r="AA197" s="583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</row>
    <row r="198" spans="1:53">
      <c r="A198" s="153"/>
      <c r="B198" s="121"/>
      <c r="C198" s="579"/>
      <c r="D198" s="598"/>
      <c r="E198" s="590"/>
      <c r="F198" s="591"/>
      <c r="G198" s="580"/>
      <c r="H198" s="602"/>
      <c r="I198" s="580"/>
      <c r="J198" s="602"/>
      <c r="K198" s="595"/>
      <c r="L198" s="595"/>
      <c r="M198" s="580"/>
      <c r="N198" s="579"/>
      <c r="O198" s="585"/>
      <c r="P198" s="352"/>
      <c r="Q198" s="101"/>
      <c r="R198" s="101"/>
      <c r="S198" s="101"/>
      <c r="T198" s="101"/>
      <c r="U198" s="101"/>
      <c r="V198" s="581"/>
      <c r="W198" s="121"/>
      <c r="X198" s="116"/>
      <c r="Y198" s="582"/>
      <c r="Z198" s="101"/>
      <c r="AA198" s="588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</row>
    <row r="199" spans="1:53">
      <c r="A199" s="153"/>
      <c r="B199" s="121"/>
      <c r="C199" s="579"/>
      <c r="D199" s="598"/>
      <c r="E199" s="595"/>
      <c r="F199" s="591"/>
      <c r="G199" s="580"/>
      <c r="H199" s="580"/>
      <c r="I199" s="580"/>
      <c r="J199" s="580"/>
      <c r="K199" s="595"/>
      <c r="L199" s="595"/>
      <c r="M199" s="580"/>
      <c r="N199" s="579"/>
      <c r="O199" s="585"/>
      <c r="P199" s="352"/>
      <c r="Q199" s="101"/>
      <c r="R199" s="101"/>
      <c r="S199" s="101"/>
      <c r="T199" s="101"/>
      <c r="U199" s="101"/>
      <c r="V199" s="581"/>
      <c r="W199" s="121"/>
      <c r="X199" s="116"/>
      <c r="Y199" s="582"/>
      <c r="Z199" s="101"/>
      <c r="AA199" s="583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</row>
    <row r="200" spans="1:53" ht="12" customHeight="1">
      <c r="A200" s="153"/>
      <c r="B200" s="121"/>
      <c r="C200" s="579"/>
      <c r="D200" s="598"/>
      <c r="E200" s="590"/>
      <c r="F200" s="591"/>
      <c r="G200" s="580"/>
      <c r="H200" s="580"/>
      <c r="I200" s="580"/>
      <c r="J200" s="580"/>
      <c r="K200" s="595"/>
      <c r="L200" s="590"/>
      <c r="M200" s="580"/>
      <c r="N200" s="579"/>
      <c r="O200" s="585"/>
      <c r="P200" s="352"/>
      <c r="Q200" s="101"/>
      <c r="R200" s="101"/>
      <c r="S200" s="101"/>
      <c r="T200" s="101"/>
      <c r="U200" s="101"/>
      <c r="V200" s="581"/>
      <c r="W200" s="121"/>
      <c r="X200" s="116"/>
      <c r="Y200" s="582"/>
      <c r="Z200" s="101"/>
      <c r="AA200" s="583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</row>
    <row r="201" spans="1:53" ht="12.75" customHeight="1">
      <c r="A201" s="153"/>
      <c r="B201" s="121"/>
      <c r="C201" s="579"/>
      <c r="D201" s="598"/>
      <c r="E201" s="595"/>
      <c r="F201" s="591"/>
      <c r="G201" s="580"/>
      <c r="H201" s="580"/>
      <c r="I201" s="580"/>
      <c r="J201" s="580"/>
      <c r="K201" s="591"/>
      <c r="L201" s="591"/>
      <c r="M201" s="93"/>
      <c r="N201" s="579"/>
      <c r="O201" s="585"/>
      <c r="P201" s="352"/>
      <c r="Q201" s="101"/>
      <c r="R201" s="101"/>
      <c r="S201" s="101"/>
      <c r="T201" s="101"/>
      <c r="U201" s="101"/>
      <c r="V201" s="581"/>
      <c r="W201" s="121"/>
      <c r="X201" s="116"/>
      <c r="Y201" s="582"/>
      <c r="Z201" s="101"/>
      <c r="AA201" s="583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</row>
    <row r="202" spans="1:53" ht="11.25" customHeight="1">
      <c r="A202" s="153"/>
      <c r="B202" s="121"/>
      <c r="C202" s="579"/>
      <c r="D202" s="598"/>
      <c r="E202" s="595"/>
      <c r="F202" s="595"/>
      <c r="G202" s="580"/>
      <c r="H202" s="580"/>
      <c r="I202" s="580"/>
      <c r="J202" s="590"/>
      <c r="K202" s="602"/>
      <c r="L202" s="595"/>
      <c r="M202" s="591"/>
      <c r="N202" s="579"/>
      <c r="O202" s="585"/>
      <c r="P202" s="352"/>
      <c r="Q202" s="101"/>
      <c r="R202" s="101"/>
      <c r="S202" s="101"/>
      <c r="T202" s="101"/>
      <c r="U202" s="101"/>
      <c r="V202" s="581"/>
      <c r="W202" s="121"/>
      <c r="X202" s="116"/>
      <c r="Y202" s="582"/>
      <c r="Z202" s="101"/>
      <c r="AA202" s="583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</row>
    <row r="203" spans="1:53" ht="12" customHeight="1">
      <c r="A203" s="153"/>
      <c r="B203" s="121"/>
      <c r="C203" s="579"/>
      <c r="D203" s="598"/>
      <c r="E203" s="590"/>
      <c r="F203" s="591"/>
      <c r="G203" s="580"/>
      <c r="H203" s="580"/>
      <c r="I203" s="580"/>
      <c r="J203" s="580"/>
      <c r="K203" s="590"/>
      <c r="L203" s="590"/>
      <c r="M203" s="580"/>
      <c r="N203" s="579"/>
      <c r="O203" s="585"/>
      <c r="P203" s="352"/>
      <c r="Q203" s="101"/>
      <c r="R203" s="101"/>
      <c r="S203" s="101"/>
      <c r="T203" s="101"/>
      <c r="U203" s="101"/>
      <c r="V203" s="581"/>
      <c r="W203" s="121"/>
      <c r="X203" s="116"/>
      <c r="Y203" s="582"/>
      <c r="Z203" s="101"/>
      <c r="AA203" s="583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</row>
    <row r="204" spans="1:53">
      <c r="A204" s="153"/>
      <c r="B204" s="121"/>
      <c r="C204" s="579"/>
      <c r="D204" s="598"/>
      <c r="E204" s="595"/>
      <c r="F204" s="591"/>
      <c r="G204" s="580"/>
      <c r="H204" s="580"/>
      <c r="I204" s="580"/>
      <c r="J204" s="580"/>
      <c r="K204" s="591"/>
      <c r="L204" s="591"/>
      <c r="M204" s="580"/>
      <c r="N204" s="579"/>
      <c r="O204" s="593"/>
      <c r="P204" s="352"/>
      <c r="Q204" s="101"/>
      <c r="R204" s="101"/>
      <c r="S204" s="101"/>
      <c r="T204" s="101"/>
      <c r="U204" s="101"/>
      <c r="V204" s="581"/>
      <c r="W204" s="121"/>
      <c r="X204" s="116"/>
      <c r="Y204" s="582"/>
      <c r="Z204" s="101"/>
      <c r="AA204" s="594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</row>
    <row r="205" spans="1:53" ht="13.5" customHeight="1">
      <c r="A205" s="153"/>
      <c r="B205" s="121"/>
      <c r="C205" s="579"/>
      <c r="D205" s="598"/>
      <c r="E205" s="590"/>
      <c r="F205" s="591"/>
      <c r="G205" s="580"/>
      <c r="H205" s="580"/>
      <c r="I205" s="580"/>
      <c r="J205" s="580"/>
      <c r="K205" s="591"/>
      <c r="L205" s="591"/>
      <c r="M205" s="580"/>
      <c r="N205" s="579"/>
      <c r="O205" s="585"/>
      <c r="P205" s="352"/>
      <c r="Q205" s="101"/>
      <c r="R205" s="101"/>
      <c r="S205" s="101"/>
      <c r="T205" s="101"/>
      <c r="U205" s="101"/>
      <c r="V205" s="581"/>
      <c r="W205" s="121"/>
      <c r="X205" s="116"/>
      <c r="Y205" s="582"/>
      <c r="Z205" s="101"/>
      <c r="AA205" s="583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</row>
    <row r="206" spans="1:53" ht="13.5" customHeight="1">
      <c r="A206" s="153"/>
      <c r="B206" s="121"/>
      <c r="C206" s="579"/>
      <c r="D206" s="598"/>
      <c r="E206" s="591"/>
      <c r="F206" s="595"/>
      <c r="G206" s="580"/>
      <c r="H206" s="580"/>
      <c r="I206" s="580"/>
      <c r="J206" s="580"/>
      <c r="K206" s="602"/>
      <c r="L206" s="595"/>
      <c r="M206" s="580"/>
      <c r="N206" s="579"/>
      <c r="O206" s="593"/>
      <c r="P206" s="352"/>
      <c r="Q206" s="101"/>
      <c r="R206" s="101"/>
      <c r="S206" s="101"/>
      <c r="T206" s="101"/>
      <c r="U206" s="101"/>
      <c r="V206" s="581"/>
      <c r="W206" s="121"/>
      <c r="X206" s="116"/>
      <c r="Y206" s="582"/>
      <c r="Z206" s="101"/>
      <c r="AA206" s="594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</row>
    <row r="207" spans="1:53" hidden="1">
      <c r="A207" s="153"/>
      <c r="B207" s="121"/>
      <c r="C207" s="579"/>
      <c r="D207" s="598"/>
      <c r="E207" s="595"/>
      <c r="F207" s="591"/>
      <c r="G207" s="580"/>
      <c r="H207" s="580"/>
      <c r="I207" s="580"/>
      <c r="J207" s="580"/>
      <c r="K207" s="590"/>
      <c r="L207" s="590"/>
      <c r="M207" s="580"/>
      <c r="N207" s="579"/>
      <c r="O207" s="585"/>
      <c r="P207" s="352"/>
      <c r="Q207" s="101"/>
      <c r="R207" s="101"/>
      <c r="S207" s="101"/>
      <c r="T207" s="101"/>
      <c r="U207" s="101"/>
      <c r="V207" s="581"/>
      <c r="W207" s="121"/>
      <c r="X207" s="116"/>
      <c r="Y207" s="582"/>
      <c r="Z207" s="101"/>
      <c r="AA207" s="588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</row>
    <row r="208" spans="1:53" ht="13.5" customHeight="1">
      <c r="A208" s="153"/>
      <c r="B208" s="96"/>
      <c r="C208" s="579"/>
      <c r="D208" s="598"/>
      <c r="E208" s="591"/>
      <c r="F208" s="591"/>
      <c r="G208" s="580"/>
      <c r="H208" s="580"/>
      <c r="I208" s="580"/>
      <c r="J208" s="580"/>
      <c r="K208" s="595"/>
      <c r="L208" s="595"/>
      <c r="M208" s="580"/>
      <c r="N208" s="579"/>
      <c r="O208" s="585"/>
      <c r="P208" s="352"/>
      <c r="Q208" s="101"/>
      <c r="R208" s="101"/>
      <c r="S208" s="101"/>
      <c r="T208" s="101"/>
      <c r="U208" s="101"/>
      <c r="V208" s="581"/>
      <c r="W208" s="121"/>
      <c r="X208" s="116"/>
      <c r="Y208" s="582"/>
      <c r="Z208" s="101"/>
      <c r="AA208" s="583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</row>
    <row r="209" spans="1:53" ht="12" customHeight="1">
      <c r="A209" s="153"/>
      <c r="B209" s="121"/>
      <c r="C209" s="579"/>
      <c r="D209" s="598"/>
      <c r="E209" s="590"/>
      <c r="F209" s="591"/>
      <c r="G209" s="602"/>
      <c r="H209" s="580"/>
      <c r="I209" s="580"/>
      <c r="J209" s="580"/>
      <c r="K209" s="590"/>
      <c r="L209" s="591"/>
      <c r="M209" s="580"/>
      <c r="N209" s="584"/>
      <c r="O209" s="593"/>
      <c r="P209" s="352"/>
      <c r="Q209" s="101"/>
      <c r="R209" s="101"/>
      <c r="S209" s="101"/>
      <c r="T209" s="101"/>
      <c r="U209" s="101"/>
      <c r="V209" s="581"/>
      <c r="W209" s="121"/>
      <c r="X209" s="116"/>
      <c r="Y209" s="582"/>
      <c r="Z209" s="101"/>
      <c r="AA209" s="594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</row>
    <row r="210" spans="1:53" ht="13.5" customHeight="1">
      <c r="A210" s="153"/>
      <c r="B210" s="121"/>
      <c r="C210" s="579"/>
      <c r="D210" s="598"/>
      <c r="E210" s="602"/>
      <c r="F210" s="602"/>
      <c r="G210" s="580"/>
      <c r="H210" s="580"/>
      <c r="I210" s="580"/>
      <c r="J210" s="580"/>
      <c r="K210" s="603"/>
      <c r="L210" s="602"/>
      <c r="M210" s="580"/>
      <c r="N210" s="584"/>
      <c r="O210" s="585"/>
      <c r="P210" s="352"/>
      <c r="Q210" s="101"/>
      <c r="R210" s="101"/>
      <c r="S210" s="101"/>
      <c r="T210" s="101"/>
      <c r="U210" s="101"/>
      <c r="V210" s="581"/>
      <c r="W210" s="121"/>
      <c r="X210" s="116"/>
      <c r="Y210" s="582"/>
      <c r="Z210" s="101"/>
      <c r="AA210" s="597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</row>
    <row r="211" spans="1:53">
      <c r="A211" s="153"/>
      <c r="B211" s="121"/>
      <c r="C211" s="579"/>
      <c r="D211" s="598"/>
      <c r="E211" s="150"/>
      <c r="F211" s="150"/>
      <c r="G211" s="150"/>
      <c r="H211" s="150"/>
      <c r="I211" s="150"/>
      <c r="J211" s="150"/>
      <c r="K211" s="150"/>
      <c r="L211" s="150"/>
      <c r="M211" s="150"/>
      <c r="N211" s="584"/>
      <c r="O211" s="585"/>
      <c r="P211" s="352"/>
      <c r="Q211" s="101"/>
      <c r="R211" s="101"/>
      <c r="S211" s="101"/>
      <c r="T211" s="101"/>
      <c r="U211" s="101"/>
      <c r="V211" s="581"/>
      <c r="W211" s="121"/>
      <c r="X211" s="116"/>
      <c r="Y211" s="582"/>
      <c r="Z211" s="101"/>
      <c r="AA211" s="583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</row>
    <row r="212" spans="1:53" ht="12.75" customHeight="1">
      <c r="A212" s="153"/>
      <c r="B212" s="121"/>
      <c r="C212" s="579"/>
      <c r="D212" s="598"/>
      <c r="E212" s="150"/>
      <c r="F212" s="150"/>
      <c r="G212" s="150"/>
      <c r="H212" s="150"/>
      <c r="I212" s="150"/>
      <c r="J212" s="150"/>
      <c r="K212" s="150"/>
      <c r="L212" s="150"/>
      <c r="M212" s="150"/>
      <c r="N212" s="584"/>
      <c r="O212" s="585"/>
      <c r="P212" s="352"/>
      <c r="Q212" s="101"/>
      <c r="R212" s="101"/>
      <c r="S212" s="101"/>
      <c r="T212" s="101"/>
      <c r="U212" s="101"/>
      <c r="V212" s="581"/>
      <c r="W212" s="121"/>
      <c r="X212" s="116"/>
      <c r="Y212" s="582"/>
      <c r="Z212" s="101"/>
      <c r="AA212" s="583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</row>
    <row r="213" spans="1:53" ht="12" customHeight="1">
      <c r="A213" s="153"/>
      <c r="B213" s="121"/>
      <c r="C213" s="579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584"/>
      <c r="O213" s="585"/>
      <c r="P213" s="352"/>
      <c r="Q213" s="101"/>
      <c r="R213" s="101"/>
      <c r="S213" s="101"/>
      <c r="T213" s="101"/>
      <c r="U213" s="101"/>
      <c r="V213" s="581"/>
      <c r="W213" s="121"/>
      <c r="X213" s="116"/>
      <c r="Y213" s="582"/>
      <c r="Z213" s="101"/>
      <c r="AA213" s="583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</row>
    <row r="214" spans="1:53" ht="12.75" customHeight="1">
      <c r="A214" s="153"/>
      <c r="B214" s="121"/>
      <c r="C214" s="579"/>
      <c r="D214" s="150"/>
      <c r="E214" s="150"/>
      <c r="F214" s="150"/>
      <c r="G214" s="150"/>
      <c r="H214" s="150"/>
      <c r="I214" s="150"/>
      <c r="J214" s="599"/>
      <c r="K214" s="150"/>
      <c r="L214" s="150"/>
      <c r="M214" s="150"/>
      <c r="N214" s="587"/>
      <c r="O214" s="585"/>
      <c r="P214" s="352"/>
      <c r="Q214" s="101"/>
      <c r="R214" s="101"/>
      <c r="S214" s="101"/>
      <c r="T214" s="101"/>
      <c r="U214" s="101"/>
      <c r="V214" s="600"/>
      <c r="W214" s="121"/>
      <c r="X214" s="601"/>
      <c r="Y214" s="582"/>
      <c r="Z214" s="101"/>
      <c r="AA214" s="583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</row>
    <row r="215" spans="1:53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</row>
    <row r="216" spans="1:53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</row>
    <row r="217" spans="1:53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</row>
    <row r="218" spans="1:53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</row>
    <row r="219" spans="1:53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</row>
    <row r="220" spans="1:53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</row>
    <row r="221" spans="1:53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</row>
    <row r="222" spans="1:53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</row>
    <row r="223" spans="1:53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</row>
    <row r="224" spans="1:53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</row>
    <row r="225" spans="1:53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</row>
    <row r="226" spans="1:53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</row>
    <row r="227" spans="1:53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</row>
    <row r="228" spans="1:53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</row>
    <row r="229" spans="1:53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</row>
    <row r="230" spans="1:53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</row>
    <row r="231" spans="1:53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</row>
    <row r="232" spans="1:53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</row>
    <row r="233" spans="1:53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</row>
    <row r="234" spans="1:53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</row>
    <row r="235" spans="1:53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</row>
    <row r="236" spans="1:53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</row>
    <row r="237" spans="1:53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</row>
    <row r="238" spans="1:53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</row>
    <row r="239" spans="1:53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</row>
    <row r="240" spans="1:53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</row>
    <row r="241" spans="1:53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</row>
    <row r="242" spans="1:53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</row>
    <row r="243" spans="1:53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</row>
    <row r="244" spans="1:53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</row>
    <row r="245" spans="1:53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</row>
    <row r="246" spans="1:53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</row>
    <row r="247" spans="1:53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</row>
    <row r="248" spans="1:53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</row>
    <row r="249" spans="1:53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</row>
    <row r="250" spans="1:53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</row>
    <row r="251" spans="1:53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</row>
    <row r="252" spans="1:53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</row>
    <row r="253" spans="1:53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</row>
    <row r="254" spans="1:53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</row>
    <row r="255" spans="1:53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</row>
    <row r="256" spans="1:53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</row>
    <row r="257" spans="1:53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</row>
    <row r="258" spans="1:53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</row>
    <row r="259" spans="1:53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</row>
    <row r="260" spans="1:53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</row>
    <row r="261" spans="1:53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</row>
    <row r="262" spans="1:53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</row>
    <row r="263" spans="1:53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</row>
    <row r="264" spans="1:53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</row>
    <row r="265" spans="1:53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</row>
    <row r="266" spans="1:53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</row>
    <row r="267" spans="1:53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</row>
    <row r="268" spans="1:53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</row>
    <row r="269" spans="1:53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</row>
    <row r="270" spans="1:53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</row>
    <row r="271" spans="1:53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</row>
    <row r="272" spans="1:53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</row>
    <row r="273" spans="1:53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</row>
    <row r="274" spans="1:53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</row>
    <row r="275" spans="1:53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</row>
    <row r="276" spans="1:53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</row>
    <row r="277" spans="1:53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</row>
    <row r="278" spans="1:53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</row>
    <row r="279" spans="1:53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</row>
    <row r="280" spans="1:53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</row>
    <row r="281" spans="1:53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</row>
    <row r="282" spans="1:53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</row>
    <row r="283" spans="1:53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</row>
    <row r="284" spans="1:53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101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</row>
    <row r="285" spans="1:53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</row>
    <row r="286" spans="1:53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</row>
    <row r="287" spans="1:53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</row>
    <row r="288" spans="1:53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</row>
    <row r="289" spans="1:53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</row>
    <row r="290" spans="1:53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</row>
    <row r="291" spans="1:53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</row>
    <row r="292" spans="1:53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</row>
    <row r="293" spans="1:53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</row>
    <row r="294" spans="1:53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</row>
    <row r="295" spans="1:53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</row>
    <row r="296" spans="1:53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</row>
    <row r="297" spans="1:53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</row>
    <row r="298" spans="1:53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</row>
    <row r="299" spans="1:53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</row>
    <row r="300" spans="1:53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</row>
    <row r="301" spans="1:53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</row>
    <row r="302" spans="1:53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01"/>
      <c r="AN302" s="101"/>
      <c r="AO302" s="101"/>
      <c r="AP302" s="101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</row>
    <row r="303" spans="1:53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101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</row>
    <row r="304" spans="1:53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</row>
    <row r="305" spans="1:53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</row>
    <row r="306" spans="1:53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101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</row>
    <row r="307" spans="1:53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1"/>
      <c r="AP307" s="101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</row>
    <row r="308" spans="1:53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1"/>
      <c r="AP308" s="101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</row>
    <row r="309" spans="1:53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</row>
    <row r="310" spans="1:53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</row>
    <row r="311" spans="1:53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</row>
    <row r="312" spans="1:53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</row>
    <row r="313" spans="1:53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1"/>
      <c r="AP313" s="101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</row>
    <row r="314" spans="1:53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1"/>
      <c r="AP314" s="101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</row>
    <row r="315" spans="1:53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</row>
    <row r="316" spans="1:53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1"/>
      <c r="AP316" s="101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</row>
    <row r="317" spans="1:53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1"/>
      <c r="AP317" s="101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</row>
    <row r="318" spans="1:53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1"/>
      <c r="AP318" s="101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</row>
    <row r="319" spans="1:53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101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1"/>
    </row>
    <row r="320" spans="1:53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  <c r="AO320" s="101"/>
      <c r="AP320" s="101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</row>
    <row r="321" spans="1:53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101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</row>
    <row r="322" spans="1:53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101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</row>
    <row r="323" spans="1:53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101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</row>
    <row r="324" spans="1:53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</row>
    <row r="325" spans="1:53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101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</row>
    <row r="326" spans="1:53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</row>
    <row r="327" spans="1:53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1"/>
      <c r="AP327" s="101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1"/>
    </row>
    <row r="328" spans="1:53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1"/>
      <c r="AP328" s="101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1"/>
    </row>
    <row r="329" spans="1:53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1"/>
      <c r="AP329" s="101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</row>
    <row r="330" spans="1:53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  <c r="AO330" s="101"/>
      <c r="AP330" s="101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</row>
    <row r="331" spans="1:53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1"/>
      <c r="AP331" s="101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</row>
    <row r="332" spans="1:53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1"/>
      <c r="AP332" s="101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1"/>
    </row>
    <row r="333" spans="1:53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1"/>
      <c r="AP333" s="101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</row>
    <row r="334" spans="1:53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1"/>
      <c r="AP334" s="101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</row>
    <row r="335" spans="1:53">
      <c r="A335" s="101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1"/>
      <c r="AP335" s="101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</row>
    <row r="336" spans="1:53">
      <c r="A336" s="101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  <c r="AN336" s="101"/>
      <c r="AO336" s="101"/>
      <c r="AP336" s="101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</row>
    <row r="337" spans="1:53">
      <c r="A337" s="101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1"/>
      <c r="AP337" s="101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1"/>
    </row>
    <row r="338" spans="1:53">
      <c r="A338" s="101"/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1"/>
      <c r="AP338" s="101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</row>
    <row r="339" spans="1:53">
      <c r="A339" s="101"/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1"/>
      <c r="AP339" s="101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</row>
    <row r="340" spans="1:53">
      <c r="A340" s="101"/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1"/>
      <c r="AP340" s="101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1"/>
    </row>
    <row r="341" spans="1:53">
      <c r="A341" s="101"/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1"/>
      <c r="AP341" s="101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1"/>
    </row>
    <row r="342" spans="1:53">
      <c r="A342" s="101"/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1"/>
      <c r="AP342" s="101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1"/>
    </row>
    <row r="343" spans="1:53">
      <c r="A343" s="101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1"/>
      <c r="AP343" s="101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</row>
    <row r="344" spans="1:53">
      <c r="A344" s="101"/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  <c r="AO344" s="101"/>
      <c r="AP344" s="101"/>
      <c r="AQ344" s="101"/>
      <c r="AR344" s="101"/>
      <c r="AS344" s="101"/>
      <c r="AT344" s="101"/>
      <c r="AU344" s="101"/>
      <c r="AV344" s="101"/>
      <c r="AW344" s="101"/>
      <c r="AX344" s="101"/>
      <c r="AY344" s="101"/>
      <c r="AZ344" s="101"/>
      <c r="BA344" s="101"/>
    </row>
    <row r="345" spans="1:53">
      <c r="A345" s="101"/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1"/>
      <c r="AP345" s="101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1"/>
    </row>
    <row r="346" spans="1:53">
      <c r="A346" s="101"/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  <c r="AL346" s="101"/>
      <c r="AM346" s="101"/>
      <c r="AN346" s="101"/>
      <c r="AO346" s="101"/>
      <c r="AP346" s="101"/>
      <c r="AQ346" s="101"/>
      <c r="AR346" s="101"/>
      <c r="AS346" s="101"/>
      <c r="AT346" s="101"/>
      <c r="AU346" s="101"/>
      <c r="AV346" s="101"/>
      <c r="AW346" s="101"/>
      <c r="AX346" s="101"/>
      <c r="AY346" s="101"/>
      <c r="AZ346" s="101"/>
      <c r="BA346" s="101"/>
    </row>
    <row r="347" spans="1:53">
      <c r="A347" s="101"/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1"/>
      <c r="AP347" s="101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1"/>
    </row>
    <row r="348" spans="1:53">
      <c r="A348" s="101"/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1"/>
      <c r="AP348" s="101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</row>
    <row r="349" spans="1:53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1"/>
      <c r="AP349" s="101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1"/>
    </row>
    <row r="350" spans="1:53">
      <c r="A350" s="101"/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  <c r="AM350" s="101"/>
      <c r="AN350" s="101"/>
      <c r="AO350" s="101"/>
      <c r="AP350" s="101"/>
      <c r="AQ350" s="101"/>
      <c r="AR350" s="101"/>
      <c r="AS350" s="101"/>
      <c r="AT350" s="101"/>
      <c r="AU350" s="101"/>
      <c r="AV350" s="101"/>
      <c r="AW350" s="101"/>
      <c r="AX350" s="101"/>
      <c r="AY350" s="101"/>
      <c r="AZ350" s="101"/>
      <c r="BA350" s="101"/>
    </row>
    <row r="351" spans="1:53">
      <c r="A351" s="101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  <c r="AM351" s="101"/>
      <c r="AN351" s="101"/>
      <c r="AO351" s="101"/>
      <c r="AP351" s="101"/>
      <c r="AQ351" s="101"/>
      <c r="AR351" s="101"/>
      <c r="AS351" s="101"/>
      <c r="AT351" s="101"/>
      <c r="AU351" s="101"/>
      <c r="AV351" s="101"/>
      <c r="AW351" s="101"/>
      <c r="AX351" s="101"/>
      <c r="AY351" s="101"/>
      <c r="AZ351" s="101"/>
      <c r="BA351" s="101"/>
    </row>
    <row r="352" spans="1:53">
      <c r="A352" s="101"/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1"/>
      <c r="AP352" s="101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1"/>
    </row>
    <row r="353" spans="1:53">
      <c r="A353" s="101"/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1"/>
      <c r="AP353" s="101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1"/>
    </row>
    <row r="354" spans="1:53">
      <c r="A354" s="101"/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1"/>
      <c r="AP354" s="101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1"/>
    </row>
    <row r="355" spans="1:53">
      <c r="A355" s="101"/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1"/>
      <c r="AP355" s="101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</row>
    <row r="356" spans="1:53">
      <c r="A356" s="101"/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1"/>
      <c r="AD356" s="101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1"/>
      <c r="AP356" s="101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1"/>
    </row>
    <row r="357" spans="1:53">
      <c r="A357" s="101"/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1"/>
      <c r="AD357" s="101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1"/>
      <c r="AP357" s="101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1"/>
    </row>
    <row r="358" spans="1:53">
      <c r="A358" s="101"/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1"/>
      <c r="AP358" s="101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1"/>
    </row>
    <row r="359" spans="1:53">
      <c r="A359" s="101"/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1"/>
      <c r="AP359" s="101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1"/>
    </row>
    <row r="360" spans="1:53">
      <c r="A360" s="101"/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1"/>
      <c r="AD360" s="101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1"/>
      <c r="AP360" s="101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1"/>
    </row>
    <row r="361" spans="1:53">
      <c r="A361" s="101"/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  <c r="AM361" s="101"/>
      <c r="AN361" s="101"/>
      <c r="AO361" s="101"/>
      <c r="AP361" s="101"/>
      <c r="AQ361" s="101"/>
      <c r="AR361" s="101"/>
      <c r="AS361" s="101"/>
      <c r="AT361" s="101"/>
      <c r="AU361" s="101"/>
      <c r="AV361" s="101"/>
      <c r="AW361" s="101"/>
      <c r="AX361" s="101"/>
      <c r="AY361" s="101"/>
      <c r="AZ361" s="101"/>
      <c r="BA361" s="101"/>
    </row>
    <row r="362" spans="1:53">
      <c r="A362" s="101"/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1"/>
      <c r="AD362" s="101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1"/>
      <c r="AP362" s="101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1"/>
    </row>
    <row r="363" spans="1:53">
      <c r="A363" s="101"/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1"/>
      <c r="AP363" s="101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1"/>
    </row>
    <row r="364" spans="1:53">
      <c r="A364" s="101"/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1"/>
      <c r="AP364" s="101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1"/>
    </row>
    <row r="365" spans="1:53">
      <c r="A365" s="101"/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1"/>
      <c r="AD365" s="101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1"/>
      <c r="AP365" s="101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1"/>
    </row>
    <row r="366" spans="1:53">
      <c r="A366" s="101"/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  <c r="AD366" s="101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1"/>
      <c r="AP366" s="101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1"/>
    </row>
    <row r="367" spans="1:53">
      <c r="A367" s="101"/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1"/>
      <c r="AP367" s="101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1"/>
    </row>
    <row r="368" spans="1:53">
      <c r="A368" s="101"/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  <c r="AM368" s="101"/>
      <c r="AN368" s="101"/>
      <c r="AO368" s="101"/>
      <c r="AP368" s="101"/>
      <c r="AQ368" s="101"/>
      <c r="AR368" s="101"/>
      <c r="AS368" s="101"/>
      <c r="AT368" s="101"/>
      <c r="AU368" s="101"/>
      <c r="AV368" s="101"/>
      <c r="AW368" s="101"/>
      <c r="AX368" s="101"/>
      <c r="AY368" s="101"/>
      <c r="AZ368" s="101"/>
      <c r="BA368" s="101"/>
    </row>
    <row r="369" spans="1:53">
      <c r="A369" s="101"/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1"/>
      <c r="AP369" s="101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1"/>
    </row>
    <row r="370" spans="1:53">
      <c r="A370" s="101"/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1"/>
      <c r="AD370" s="101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1"/>
      <c r="AP370" s="101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1"/>
    </row>
    <row r="371" spans="1:53">
      <c r="A371" s="101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1"/>
      <c r="AP371" s="101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1"/>
    </row>
    <row r="372" spans="1:53">
      <c r="A372" s="101"/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1"/>
      <c r="AD372" s="101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1"/>
      <c r="AP372" s="101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1"/>
    </row>
    <row r="373" spans="1:53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1"/>
      <c r="AP373" s="101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1"/>
    </row>
    <row r="374" spans="1:53">
      <c r="A374" s="101"/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1"/>
      <c r="AP374" s="101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1"/>
    </row>
    <row r="375" spans="1:53">
      <c r="A375" s="101"/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1"/>
      <c r="AP375" s="101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1"/>
    </row>
    <row r="376" spans="1:53">
      <c r="A376" s="101"/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1"/>
      <c r="AP376" s="101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1"/>
    </row>
    <row r="377" spans="1:53">
      <c r="A377" s="101"/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1"/>
      <c r="AD377" s="101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1"/>
      <c r="AP377" s="101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1"/>
    </row>
    <row r="378" spans="1:53">
      <c r="A378" s="101"/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  <c r="AC378" s="101"/>
      <c r="AD378" s="101"/>
      <c r="AE378" s="101"/>
      <c r="AF378" s="101"/>
      <c r="AG378" s="101"/>
      <c r="AH378" s="101"/>
      <c r="AI378" s="101"/>
      <c r="AJ378" s="101"/>
      <c r="AK378" s="101"/>
      <c r="AL378" s="101"/>
      <c r="AM378" s="101"/>
      <c r="AN378" s="101"/>
      <c r="AO378" s="101"/>
      <c r="AP378" s="101"/>
      <c r="AQ378" s="101"/>
      <c r="AR378" s="101"/>
      <c r="AS378" s="101"/>
      <c r="AT378" s="101"/>
      <c r="AU378" s="101"/>
      <c r="AV378" s="101"/>
      <c r="AW378" s="101"/>
      <c r="AX378" s="101"/>
      <c r="AY378" s="101"/>
      <c r="AZ378" s="101"/>
      <c r="BA378" s="101"/>
    </row>
    <row r="379" spans="1:53">
      <c r="A379" s="101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1"/>
      <c r="AD379" s="101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1"/>
      <c r="AP379" s="101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1"/>
    </row>
    <row r="380" spans="1:53">
      <c r="A380" s="101"/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1"/>
      <c r="AP380" s="101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1"/>
    </row>
    <row r="381" spans="1:53">
      <c r="A381" s="101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1"/>
      <c r="AD381" s="101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1"/>
      <c r="AP381" s="101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1"/>
    </row>
    <row r="382" spans="1:53">
      <c r="A382" s="101"/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1"/>
      <c r="AD382" s="101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1"/>
      <c r="AP382" s="101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1"/>
    </row>
    <row r="383" spans="1:53">
      <c r="A383" s="101"/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1"/>
      <c r="AD383" s="101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1"/>
      <c r="AP383" s="101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1"/>
    </row>
    <row r="384" spans="1:53">
      <c r="A384" s="101"/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1"/>
      <c r="AD384" s="101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1"/>
      <c r="AP384" s="101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1"/>
    </row>
    <row r="385" spans="1:53">
      <c r="A385" s="101"/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  <c r="AB385" s="101"/>
      <c r="AC385" s="101"/>
      <c r="AD385" s="101"/>
      <c r="AE385" s="101"/>
      <c r="AF385" s="101"/>
      <c r="AG385" s="101"/>
      <c r="AH385" s="101"/>
      <c r="AI385" s="101"/>
      <c r="AJ385" s="101"/>
      <c r="AK385" s="101"/>
      <c r="AL385" s="101"/>
      <c r="AM385" s="101"/>
      <c r="AN385" s="101"/>
      <c r="AO385" s="101"/>
      <c r="AP385" s="101"/>
      <c r="AQ385" s="101"/>
      <c r="AR385" s="101"/>
      <c r="AS385" s="101"/>
      <c r="AT385" s="101"/>
      <c r="AU385" s="101"/>
      <c r="AV385" s="101"/>
      <c r="AW385" s="101"/>
      <c r="AX385" s="101"/>
      <c r="AY385" s="101"/>
      <c r="AZ385" s="101"/>
      <c r="BA385" s="101"/>
    </row>
    <row r="386" spans="1:53">
      <c r="A386" s="101"/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  <c r="AA386" s="101"/>
      <c r="AB386" s="101"/>
      <c r="AC386" s="101"/>
      <c r="AD386" s="101"/>
      <c r="AE386" s="101"/>
      <c r="AF386" s="101"/>
      <c r="AG386" s="101"/>
      <c r="AH386" s="101"/>
      <c r="AI386" s="101"/>
      <c r="AJ386" s="101"/>
      <c r="AK386" s="101"/>
      <c r="AL386" s="101"/>
      <c r="AM386" s="101"/>
      <c r="AN386" s="101"/>
      <c r="AO386" s="101"/>
      <c r="AP386" s="101"/>
      <c r="AQ386" s="101"/>
      <c r="AR386" s="101"/>
      <c r="AS386" s="101"/>
      <c r="AT386" s="101"/>
      <c r="AU386" s="101"/>
      <c r="AV386" s="101"/>
      <c r="AW386" s="101"/>
      <c r="AX386" s="101"/>
      <c r="AY386" s="101"/>
      <c r="AZ386" s="101"/>
      <c r="BA386" s="101"/>
    </row>
    <row r="387" spans="1:53">
      <c r="A387" s="101"/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1"/>
      <c r="AD387" s="101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1"/>
      <c r="AP387" s="101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1"/>
    </row>
    <row r="388" spans="1:53">
      <c r="A388" s="101"/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1"/>
      <c r="AD388" s="101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1"/>
      <c r="AP388" s="101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1"/>
    </row>
    <row r="389" spans="1:53">
      <c r="A389" s="101"/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  <c r="AE389" s="101"/>
      <c r="AF389" s="101"/>
      <c r="AG389" s="101"/>
      <c r="AH389" s="101"/>
      <c r="AI389" s="101"/>
      <c r="AJ389" s="101"/>
      <c r="AK389" s="101"/>
      <c r="AL389" s="101"/>
      <c r="AM389" s="101"/>
      <c r="AN389" s="101"/>
      <c r="AO389" s="101"/>
      <c r="AP389" s="101"/>
      <c r="AQ389" s="101"/>
      <c r="AR389" s="101"/>
      <c r="AS389" s="101"/>
      <c r="AT389" s="101"/>
      <c r="AU389" s="101"/>
      <c r="AV389" s="101"/>
      <c r="AW389" s="101"/>
      <c r="AX389" s="101"/>
      <c r="AY389" s="101"/>
      <c r="AZ389" s="101"/>
      <c r="BA389" s="101"/>
    </row>
    <row r="390" spans="1:53">
      <c r="A390" s="101"/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1"/>
      <c r="AP390" s="101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1"/>
    </row>
    <row r="391" spans="1:53">
      <c r="A391" s="101"/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1"/>
      <c r="AD391" s="101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101"/>
      <c r="AO391" s="101"/>
      <c r="AP391" s="101"/>
      <c r="AQ391" s="101"/>
      <c r="AR391" s="101"/>
      <c r="AS391" s="101"/>
      <c r="AT391" s="101"/>
      <c r="AU391" s="101"/>
      <c r="AV391" s="101"/>
      <c r="AW391" s="101"/>
      <c r="AX391" s="101"/>
      <c r="AY391" s="101"/>
      <c r="AZ391" s="101"/>
      <c r="BA391" s="101"/>
    </row>
    <row r="392" spans="1:53">
      <c r="A392" s="101"/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  <c r="AA392" s="101"/>
      <c r="AB392" s="101"/>
      <c r="AC392" s="101"/>
      <c r="AD392" s="101"/>
      <c r="AE392" s="101"/>
      <c r="AF392" s="101"/>
      <c r="AG392" s="101"/>
      <c r="AH392" s="101"/>
      <c r="AI392" s="101"/>
      <c r="AJ392" s="101"/>
      <c r="AK392" s="101"/>
      <c r="AL392" s="101"/>
      <c r="AM392" s="101"/>
      <c r="AN392" s="101"/>
      <c r="AO392" s="101"/>
      <c r="AP392" s="101"/>
      <c r="AQ392" s="101"/>
      <c r="AR392" s="101"/>
      <c r="AS392" s="101"/>
      <c r="AT392" s="101"/>
      <c r="AU392" s="101"/>
      <c r="AV392" s="101"/>
      <c r="AW392" s="101"/>
      <c r="AX392" s="101"/>
      <c r="AY392" s="101"/>
      <c r="AZ392" s="101"/>
      <c r="BA392" s="101"/>
    </row>
    <row r="393" spans="1:53">
      <c r="A393" s="101"/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  <c r="AA393" s="101"/>
      <c r="AB393" s="101"/>
      <c r="AC393" s="101"/>
      <c r="AD393" s="101"/>
      <c r="AE393" s="101"/>
      <c r="AF393" s="101"/>
      <c r="AG393" s="101"/>
      <c r="AH393" s="101"/>
      <c r="AI393" s="101"/>
      <c r="AJ393" s="101"/>
      <c r="AK393" s="101"/>
      <c r="AL393" s="101"/>
      <c r="AM393" s="101"/>
      <c r="AN393" s="101"/>
      <c r="AO393" s="101"/>
      <c r="AP393" s="101"/>
      <c r="AQ393" s="101"/>
      <c r="AR393" s="101"/>
      <c r="AS393" s="101"/>
      <c r="AT393" s="101"/>
      <c r="AU393" s="101"/>
      <c r="AV393" s="101"/>
      <c r="AW393" s="101"/>
      <c r="AX393" s="101"/>
      <c r="AY393" s="101"/>
      <c r="AZ393" s="101"/>
      <c r="BA393" s="101"/>
    </row>
    <row r="394" spans="1:53">
      <c r="A394" s="101"/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1"/>
      <c r="AD394" s="101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01"/>
      <c r="AO394" s="101"/>
      <c r="AP394" s="101"/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1"/>
    </row>
    <row r="395" spans="1:53">
      <c r="A395" s="101"/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1"/>
      <c r="AD395" s="101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1"/>
      <c r="AP395" s="101"/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1"/>
    </row>
    <row r="396" spans="1:53">
      <c r="A396" s="101"/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1"/>
      <c r="AD396" s="101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01"/>
      <c r="AO396" s="101"/>
      <c r="AP396" s="101"/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1"/>
    </row>
    <row r="397" spans="1:53">
      <c r="A397" s="101"/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1"/>
      <c r="AD397" s="101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101"/>
      <c r="AO397" s="101"/>
      <c r="AP397" s="101"/>
      <c r="AQ397" s="101"/>
      <c r="AR397" s="101"/>
      <c r="AS397" s="101"/>
      <c r="AT397" s="101"/>
      <c r="AU397" s="101"/>
      <c r="AV397" s="101"/>
      <c r="AW397" s="101"/>
      <c r="AX397" s="101"/>
      <c r="AY397" s="101"/>
      <c r="AZ397" s="101"/>
      <c r="BA397" s="101"/>
    </row>
    <row r="398" spans="1:53">
      <c r="A398" s="101"/>
      <c r="B398" s="101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1"/>
      <c r="AD398" s="101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1"/>
      <c r="AP398" s="101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1"/>
    </row>
    <row r="399" spans="1:53">
      <c r="A399" s="101"/>
      <c r="B399" s="101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  <c r="AA399" s="101"/>
      <c r="AB399" s="101"/>
      <c r="AC399" s="101"/>
      <c r="AD399" s="101"/>
      <c r="AE399" s="101"/>
      <c r="AF399" s="101"/>
      <c r="AG399" s="101"/>
      <c r="AH399" s="101"/>
      <c r="AI399" s="101"/>
      <c r="AJ399" s="101"/>
      <c r="AK399" s="101"/>
      <c r="AL399" s="101"/>
      <c r="AM399" s="101"/>
      <c r="AN399" s="101"/>
      <c r="AO399" s="101"/>
      <c r="AP399" s="101"/>
      <c r="AQ399" s="101"/>
      <c r="AR399" s="101"/>
      <c r="AS399" s="101"/>
      <c r="AT399" s="101"/>
      <c r="AU399" s="101"/>
      <c r="AV399" s="101"/>
      <c r="AW399" s="101"/>
      <c r="AX399" s="101"/>
      <c r="AY399" s="101"/>
      <c r="AZ399" s="101"/>
      <c r="BA399" s="101"/>
    </row>
    <row r="400" spans="1:53">
      <c r="A400" s="101"/>
      <c r="B400" s="101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  <c r="AA400" s="101"/>
      <c r="AB400" s="101"/>
      <c r="AC400" s="101"/>
      <c r="AD400" s="101"/>
      <c r="AE400" s="101"/>
      <c r="AF400" s="101"/>
      <c r="AG400" s="101"/>
      <c r="AH400" s="101"/>
      <c r="AI400" s="101"/>
      <c r="AJ400" s="101"/>
      <c r="AK400" s="101"/>
      <c r="AL400" s="101"/>
      <c r="AM400" s="101"/>
      <c r="AN400" s="101"/>
      <c r="AO400" s="101"/>
      <c r="AP400" s="101"/>
      <c r="AQ400" s="101"/>
      <c r="AR400" s="101"/>
      <c r="AS400" s="101"/>
      <c r="AT400" s="101"/>
      <c r="AU400" s="101"/>
      <c r="AV400" s="101"/>
      <c r="AW400" s="101"/>
      <c r="AX400" s="101"/>
      <c r="AY400" s="101"/>
      <c r="AZ400" s="101"/>
      <c r="BA400" s="101"/>
    </row>
    <row r="401" spans="1:53">
      <c r="A401" s="101"/>
      <c r="B401" s="101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  <c r="AA401" s="101"/>
      <c r="AB401" s="101"/>
      <c r="AC401" s="101"/>
      <c r="AD401" s="101"/>
      <c r="AE401" s="101"/>
      <c r="AF401" s="101"/>
      <c r="AG401" s="101"/>
      <c r="AH401" s="101"/>
      <c r="AI401" s="101"/>
      <c r="AJ401" s="101"/>
      <c r="AK401" s="101"/>
      <c r="AL401" s="101"/>
      <c r="AM401" s="101"/>
      <c r="AN401" s="101"/>
      <c r="AO401" s="101"/>
      <c r="AP401" s="101"/>
      <c r="AQ401" s="101"/>
      <c r="AR401" s="101"/>
      <c r="AS401" s="101"/>
      <c r="AT401" s="101"/>
      <c r="AU401" s="101"/>
      <c r="AV401" s="101"/>
      <c r="AW401" s="101"/>
      <c r="AX401" s="101"/>
      <c r="AY401" s="101"/>
      <c r="AZ401" s="101"/>
      <c r="BA401" s="101"/>
    </row>
    <row r="402" spans="1:53">
      <c r="A402" s="101"/>
      <c r="B402" s="101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  <c r="AA402" s="101"/>
      <c r="AB402" s="101"/>
      <c r="AC402" s="101"/>
      <c r="AD402" s="101"/>
      <c r="AE402" s="101"/>
      <c r="AF402" s="101"/>
      <c r="AG402" s="101"/>
      <c r="AH402" s="101"/>
      <c r="AI402" s="101"/>
      <c r="AJ402" s="101"/>
      <c r="AK402" s="101"/>
      <c r="AL402" s="101"/>
      <c r="AM402" s="101"/>
      <c r="AN402" s="101"/>
      <c r="AO402" s="101"/>
      <c r="AP402" s="101"/>
      <c r="AQ402" s="101"/>
      <c r="AR402" s="101"/>
      <c r="AS402" s="101"/>
      <c r="AT402" s="101"/>
      <c r="AU402" s="101"/>
      <c r="AV402" s="101"/>
      <c r="AW402" s="101"/>
      <c r="AX402" s="101"/>
      <c r="AY402" s="101"/>
      <c r="AZ402" s="101"/>
      <c r="BA402" s="101"/>
    </row>
    <row r="403" spans="1:53">
      <c r="A403" s="101"/>
      <c r="B403" s="101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  <c r="AA403" s="101"/>
      <c r="AB403" s="101"/>
      <c r="AC403" s="101"/>
      <c r="AD403" s="101"/>
      <c r="AE403" s="101"/>
      <c r="AF403" s="101"/>
      <c r="AG403" s="101"/>
      <c r="AH403" s="101"/>
      <c r="AI403" s="101"/>
      <c r="AJ403" s="101"/>
      <c r="AK403" s="101"/>
      <c r="AL403" s="101"/>
      <c r="AM403" s="101"/>
      <c r="AN403" s="101"/>
      <c r="AO403" s="101"/>
      <c r="AP403" s="101"/>
      <c r="AQ403" s="101"/>
      <c r="AR403" s="101"/>
      <c r="AS403" s="101"/>
      <c r="AT403" s="101"/>
      <c r="AU403" s="101"/>
      <c r="AV403" s="101"/>
      <c r="AW403" s="101"/>
      <c r="AX403" s="101"/>
      <c r="AY403" s="101"/>
      <c r="AZ403" s="101"/>
      <c r="BA403" s="101"/>
    </row>
    <row r="404" spans="1:53">
      <c r="A404" s="101"/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  <c r="AA404" s="101"/>
      <c r="AB404" s="101"/>
      <c r="AC404" s="101"/>
      <c r="AD404" s="101"/>
      <c r="AE404" s="101"/>
      <c r="AF404" s="101"/>
      <c r="AG404" s="101"/>
      <c r="AH404" s="101"/>
      <c r="AI404" s="101"/>
      <c r="AJ404" s="101"/>
      <c r="AK404" s="101"/>
      <c r="AL404" s="101"/>
      <c r="AM404" s="101"/>
      <c r="AN404" s="101"/>
      <c r="AO404" s="101"/>
      <c r="AP404" s="101"/>
      <c r="AQ404" s="101"/>
      <c r="AR404" s="101"/>
      <c r="AS404" s="101"/>
      <c r="AT404" s="101"/>
      <c r="AU404" s="101"/>
      <c r="AV404" s="101"/>
      <c r="AW404" s="101"/>
      <c r="AX404" s="101"/>
      <c r="AY404" s="101"/>
      <c r="AZ404" s="101"/>
      <c r="BA404" s="101"/>
    </row>
    <row r="405" spans="1:53">
      <c r="A405" s="101"/>
      <c r="B405" s="101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  <c r="AA405" s="101"/>
      <c r="AB405" s="101"/>
      <c r="AC405" s="101"/>
      <c r="AD405" s="101"/>
      <c r="AE405" s="101"/>
      <c r="AF405" s="101"/>
      <c r="AG405" s="101"/>
      <c r="AH405" s="101"/>
      <c r="AI405" s="101"/>
      <c r="AJ405" s="101"/>
      <c r="AK405" s="101"/>
      <c r="AL405" s="101"/>
      <c r="AM405" s="101"/>
      <c r="AN405" s="101"/>
      <c r="AO405" s="101"/>
      <c r="AP405" s="101"/>
      <c r="AQ405" s="101"/>
      <c r="AR405" s="101"/>
      <c r="AS405" s="101"/>
      <c r="AT405" s="101"/>
      <c r="AU405" s="101"/>
      <c r="AV405" s="101"/>
      <c r="AW405" s="101"/>
      <c r="AX405" s="101"/>
      <c r="AY405" s="101"/>
      <c r="AZ405" s="101"/>
      <c r="BA405" s="101"/>
    </row>
    <row r="406" spans="1:53">
      <c r="A406" s="101"/>
      <c r="B406" s="101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  <c r="AA406" s="101"/>
      <c r="AB406" s="101"/>
      <c r="AC406" s="101"/>
      <c r="AD406" s="101"/>
      <c r="AE406" s="101"/>
      <c r="AF406" s="101"/>
      <c r="AG406" s="101"/>
      <c r="AH406" s="101"/>
      <c r="AI406" s="101"/>
      <c r="AJ406" s="101"/>
      <c r="AK406" s="101"/>
      <c r="AL406" s="101"/>
      <c r="AM406" s="101"/>
      <c r="AN406" s="101"/>
      <c r="AO406" s="101"/>
      <c r="AP406" s="101"/>
      <c r="AQ406" s="101"/>
      <c r="AR406" s="101"/>
      <c r="AS406" s="101"/>
      <c r="AT406" s="101"/>
      <c r="AU406" s="101"/>
      <c r="AV406" s="101"/>
      <c r="AW406" s="101"/>
      <c r="AX406" s="101"/>
      <c r="AY406" s="101"/>
      <c r="AZ406" s="101"/>
      <c r="BA406" s="101"/>
    </row>
    <row r="407" spans="1:53">
      <c r="A407" s="101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  <c r="AA407" s="101"/>
      <c r="AB407" s="101"/>
      <c r="AC407" s="101"/>
      <c r="AD407" s="101"/>
      <c r="AE407" s="101"/>
      <c r="AF407" s="101"/>
      <c r="AG407" s="101"/>
      <c r="AH407" s="101"/>
      <c r="AI407" s="101"/>
      <c r="AJ407" s="101"/>
      <c r="AK407" s="101"/>
      <c r="AL407" s="101"/>
      <c r="AM407" s="101"/>
      <c r="AN407" s="101"/>
      <c r="AO407" s="101"/>
      <c r="AP407" s="101"/>
      <c r="AQ407" s="101"/>
      <c r="AR407" s="101"/>
      <c r="AS407" s="101"/>
      <c r="AT407" s="101"/>
      <c r="AU407" s="101"/>
      <c r="AV407" s="101"/>
      <c r="AW407" s="101"/>
      <c r="AX407" s="101"/>
      <c r="AY407" s="101"/>
      <c r="AZ407" s="101"/>
      <c r="BA407" s="101"/>
    </row>
    <row r="408" spans="1:53">
      <c r="A408" s="101"/>
      <c r="B408" s="101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  <c r="AA408" s="101"/>
      <c r="AB408" s="101"/>
      <c r="AC408" s="101"/>
      <c r="AD408" s="101"/>
      <c r="AE408" s="101"/>
      <c r="AF408" s="101"/>
      <c r="AG408" s="101"/>
      <c r="AH408" s="101"/>
      <c r="AI408" s="101"/>
      <c r="AJ408" s="101"/>
      <c r="AK408" s="101"/>
      <c r="AL408" s="101"/>
      <c r="AM408" s="101"/>
      <c r="AN408" s="101"/>
      <c r="AO408" s="101"/>
      <c r="AP408" s="101"/>
      <c r="AQ408" s="101"/>
      <c r="AR408" s="101"/>
      <c r="AS408" s="101"/>
      <c r="AT408" s="101"/>
      <c r="AU408" s="101"/>
      <c r="AV408" s="101"/>
      <c r="AW408" s="101"/>
      <c r="AX408" s="101"/>
      <c r="AY408" s="101"/>
      <c r="AZ408" s="101"/>
      <c r="BA408" s="101"/>
    </row>
    <row r="409" spans="1:53">
      <c r="A409" s="101"/>
      <c r="B409" s="101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  <c r="AA409" s="101"/>
      <c r="AB409" s="101"/>
      <c r="AC409" s="101"/>
      <c r="AD409" s="101"/>
      <c r="AE409" s="101"/>
      <c r="AF409" s="101"/>
      <c r="AG409" s="101"/>
      <c r="AH409" s="101"/>
      <c r="AI409" s="101"/>
      <c r="AJ409" s="101"/>
      <c r="AK409" s="101"/>
      <c r="AL409" s="101"/>
      <c r="AM409" s="101"/>
      <c r="AN409" s="101"/>
      <c r="AO409" s="101"/>
      <c r="AP409" s="101"/>
      <c r="AQ409" s="101"/>
      <c r="AR409" s="101"/>
      <c r="AS409" s="101"/>
      <c r="AT409" s="101"/>
      <c r="AU409" s="101"/>
      <c r="AV409" s="101"/>
      <c r="AW409" s="101"/>
      <c r="AX409" s="101"/>
      <c r="AY409" s="101"/>
      <c r="AZ409" s="101"/>
      <c r="BA409" s="101"/>
    </row>
    <row r="410" spans="1:53">
      <c r="A410" s="101"/>
      <c r="B410" s="101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  <c r="AA410" s="101"/>
      <c r="AB410" s="101"/>
      <c r="AC410" s="101"/>
      <c r="AD410" s="101"/>
      <c r="AE410" s="101"/>
      <c r="AF410" s="101"/>
      <c r="AG410" s="101"/>
      <c r="AH410" s="101"/>
      <c r="AI410" s="101"/>
      <c r="AJ410" s="101"/>
      <c r="AK410" s="101"/>
      <c r="AL410" s="101"/>
      <c r="AM410" s="101"/>
      <c r="AN410" s="101"/>
      <c r="AO410" s="101"/>
      <c r="AP410" s="101"/>
      <c r="AQ410" s="101"/>
      <c r="AR410" s="101"/>
      <c r="AS410" s="101"/>
      <c r="AT410" s="101"/>
      <c r="AU410" s="101"/>
      <c r="AV410" s="101"/>
      <c r="AW410" s="101"/>
      <c r="AX410" s="101"/>
      <c r="AY410" s="101"/>
      <c r="AZ410" s="101"/>
      <c r="BA410" s="101"/>
    </row>
    <row r="411" spans="1:53">
      <c r="A411" s="101"/>
      <c r="B411" s="101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  <c r="AA411" s="101"/>
      <c r="AB411" s="101"/>
      <c r="AC411" s="101"/>
      <c r="AD411" s="101"/>
      <c r="AE411" s="101"/>
      <c r="AF411" s="101"/>
      <c r="AG411" s="101"/>
      <c r="AH411" s="101"/>
      <c r="AI411" s="101"/>
      <c r="AJ411" s="101"/>
      <c r="AK411" s="101"/>
      <c r="AL411" s="101"/>
      <c r="AM411" s="101"/>
      <c r="AN411" s="101"/>
      <c r="AO411" s="101"/>
      <c r="AP411" s="101"/>
      <c r="AQ411" s="101"/>
      <c r="AR411" s="101"/>
      <c r="AS411" s="101"/>
      <c r="AT411" s="101"/>
      <c r="AU411" s="101"/>
      <c r="AV411" s="101"/>
      <c r="AW411" s="101"/>
      <c r="AX411" s="101"/>
      <c r="AY411" s="101"/>
      <c r="AZ411" s="101"/>
      <c r="BA411" s="101"/>
    </row>
    <row r="412" spans="1:53">
      <c r="A412" s="101"/>
      <c r="B412" s="101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  <c r="AA412" s="101"/>
      <c r="AB412" s="101"/>
      <c r="AC412" s="101"/>
      <c r="AD412" s="101"/>
      <c r="AE412" s="101"/>
      <c r="AF412" s="101"/>
      <c r="AG412" s="101"/>
      <c r="AH412" s="101"/>
      <c r="AI412" s="101"/>
      <c r="AJ412" s="101"/>
      <c r="AK412" s="101"/>
      <c r="AL412" s="101"/>
      <c r="AM412" s="101"/>
      <c r="AN412" s="101"/>
      <c r="AO412" s="101"/>
      <c r="AP412" s="101"/>
      <c r="AQ412" s="101"/>
      <c r="AR412" s="101"/>
      <c r="AS412" s="101"/>
      <c r="AT412" s="101"/>
      <c r="AU412" s="101"/>
      <c r="AV412" s="101"/>
      <c r="AW412" s="101"/>
      <c r="AX412" s="101"/>
      <c r="AY412" s="101"/>
      <c r="AZ412" s="101"/>
      <c r="BA412" s="101"/>
    </row>
    <row r="413" spans="1:53">
      <c r="A413" s="101"/>
      <c r="B413" s="101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  <c r="AA413" s="101"/>
      <c r="AB413" s="101"/>
      <c r="AC413" s="101"/>
      <c r="AD413" s="101"/>
      <c r="AE413" s="101"/>
      <c r="AF413" s="101"/>
      <c r="AG413" s="101"/>
      <c r="AH413" s="101"/>
      <c r="AI413" s="101"/>
      <c r="AJ413" s="101"/>
      <c r="AK413" s="101"/>
      <c r="AL413" s="101"/>
      <c r="AM413" s="101"/>
      <c r="AN413" s="101"/>
      <c r="AO413" s="101"/>
      <c r="AP413" s="101"/>
      <c r="AQ413" s="101"/>
      <c r="AR413" s="101"/>
      <c r="AS413" s="101"/>
      <c r="AT413" s="101"/>
      <c r="AU413" s="101"/>
      <c r="AV413" s="101"/>
      <c r="AW413" s="101"/>
      <c r="AX413" s="101"/>
      <c r="AY413" s="101"/>
      <c r="AZ413" s="101"/>
      <c r="BA413" s="101"/>
    </row>
    <row r="414" spans="1:53">
      <c r="A414" s="101"/>
      <c r="B414" s="101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  <c r="AA414" s="101"/>
      <c r="AB414" s="101"/>
      <c r="AC414" s="101"/>
      <c r="AD414" s="101"/>
      <c r="AE414" s="101"/>
      <c r="AF414" s="101"/>
      <c r="AG414" s="101"/>
      <c r="AH414" s="101"/>
      <c r="AI414" s="101"/>
      <c r="AJ414" s="101"/>
      <c r="AK414" s="101"/>
      <c r="AL414" s="101"/>
      <c r="AM414" s="101"/>
      <c r="AN414" s="101"/>
      <c r="AO414" s="101"/>
      <c r="AP414" s="101"/>
      <c r="AQ414" s="101"/>
      <c r="AR414" s="101"/>
      <c r="AS414" s="101"/>
      <c r="AT414" s="101"/>
      <c r="AU414" s="101"/>
      <c r="AV414" s="101"/>
      <c r="AW414" s="101"/>
      <c r="AX414" s="101"/>
      <c r="AY414" s="101"/>
      <c r="AZ414" s="101"/>
      <c r="BA414" s="101"/>
    </row>
    <row r="415" spans="1:53">
      <c r="A415" s="101"/>
      <c r="B415" s="101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  <c r="AA415" s="101"/>
      <c r="AB415" s="101"/>
      <c r="AC415" s="101"/>
      <c r="AD415" s="101"/>
      <c r="AE415" s="101"/>
      <c r="AF415" s="101"/>
      <c r="AG415" s="101"/>
      <c r="AH415" s="101"/>
      <c r="AI415" s="101"/>
      <c r="AJ415" s="101"/>
      <c r="AK415" s="101"/>
      <c r="AL415" s="101"/>
      <c r="AM415" s="101"/>
      <c r="AN415" s="101"/>
      <c r="AO415" s="101"/>
      <c r="AP415" s="101"/>
      <c r="AQ415" s="101"/>
      <c r="AR415" s="101"/>
      <c r="AS415" s="101"/>
      <c r="AT415" s="101"/>
      <c r="AU415" s="101"/>
      <c r="AV415" s="101"/>
      <c r="AW415" s="101"/>
      <c r="AX415" s="101"/>
      <c r="AY415" s="101"/>
      <c r="AZ415" s="101"/>
      <c r="BA415" s="101"/>
    </row>
    <row r="416" spans="1:53">
      <c r="A416" s="101"/>
      <c r="B416" s="101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  <c r="AA416" s="101"/>
      <c r="AB416" s="101"/>
      <c r="AC416" s="101"/>
      <c r="AD416" s="101"/>
      <c r="AE416" s="101"/>
      <c r="AF416" s="101"/>
      <c r="AG416" s="101"/>
      <c r="AH416" s="101"/>
      <c r="AI416" s="101"/>
      <c r="AJ416" s="101"/>
      <c r="AK416" s="101"/>
      <c r="AL416" s="101"/>
      <c r="AM416" s="101"/>
      <c r="AN416" s="101"/>
      <c r="AO416" s="101"/>
      <c r="AP416" s="101"/>
      <c r="AQ416" s="101"/>
      <c r="AR416" s="101"/>
      <c r="AS416" s="101"/>
      <c r="AT416" s="101"/>
      <c r="AU416" s="101"/>
      <c r="AV416" s="101"/>
      <c r="AW416" s="101"/>
      <c r="AX416" s="101"/>
      <c r="AY416" s="101"/>
      <c r="AZ416" s="101"/>
      <c r="BA416" s="101"/>
    </row>
    <row r="417" spans="1:53">
      <c r="A417" s="101"/>
      <c r="B417" s="101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  <c r="AA417" s="101"/>
      <c r="AB417" s="101"/>
      <c r="AC417" s="101"/>
      <c r="AD417" s="101"/>
      <c r="AE417" s="101"/>
      <c r="AF417" s="101"/>
      <c r="AG417" s="101"/>
      <c r="AH417" s="101"/>
      <c r="AI417" s="101"/>
      <c r="AJ417" s="101"/>
      <c r="AK417" s="101"/>
      <c r="AL417" s="101"/>
      <c r="AM417" s="101"/>
      <c r="AN417" s="101"/>
      <c r="AO417" s="101"/>
      <c r="AP417" s="101"/>
      <c r="AQ417" s="101"/>
      <c r="AR417" s="101"/>
      <c r="AS417" s="101"/>
      <c r="AT417" s="101"/>
      <c r="AU417" s="101"/>
      <c r="AV417" s="101"/>
      <c r="AW417" s="101"/>
      <c r="AX417" s="101"/>
      <c r="AY417" s="101"/>
      <c r="AZ417" s="101"/>
      <c r="BA417" s="101"/>
    </row>
    <row r="418" spans="1:53">
      <c r="A418" s="101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  <c r="AA418" s="101"/>
      <c r="AB418" s="101"/>
      <c r="AC418" s="101"/>
      <c r="AD418" s="101"/>
      <c r="AE418" s="101"/>
      <c r="AF418" s="101"/>
      <c r="AG418" s="101"/>
      <c r="AH418" s="101"/>
      <c r="AI418" s="101"/>
      <c r="AJ418" s="101"/>
      <c r="AK418" s="101"/>
      <c r="AL418" s="101"/>
      <c r="AM418" s="101"/>
      <c r="AN418" s="101"/>
      <c r="AO418" s="101"/>
      <c r="AP418" s="101"/>
      <c r="AQ418" s="101"/>
      <c r="AR418" s="101"/>
      <c r="AS418" s="101"/>
      <c r="AT418" s="101"/>
      <c r="AU418" s="101"/>
      <c r="AV418" s="101"/>
      <c r="AW418" s="101"/>
      <c r="AX418" s="101"/>
      <c r="AY418" s="101"/>
      <c r="AZ418" s="101"/>
      <c r="BA418" s="101"/>
    </row>
    <row r="419" spans="1:53">
      <c r="A419" s="101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  <c r="AA419" s="101"/>
      <c r="AB419" s="101"/>
      <c r="AC419" s="101"/>
      <c r="AD419" s="101"/>
      <c r="AE419" s="101"/>
      <c r="AF419" s="101"/>
      <c r="AG419" s="101"/>
      <c r="AH419" s="101"/>
      <c r="AI419" s="101"/>
      <c r="AJ419" s="101"/>
      <c r="AK419" s="101"/>
      <c r="AL419" s="101"/>
      <c r="AM419" s="101"/>
      <c r="AN419" s="101"/>
      <c r="AO419" s="101"/>
      <c r="AP419" s="101"/>
      <c r="AQ419" s="101"/>
      <c r="AR419" s="101"/>
      <c r="AS419" s="101"/>
      <c r="AT419" s="101"/>
      <c r="AU419" s="101"/>
      <c r="AV419" s="101"/>
      <c r="AW419" s="101"/>
      <c r="AX419" s="101"/>
      <c r="AY419" s="101"/>
      <c r="AZ419" s="101"/>
      <c r="BA419" s="101"/>
    </row>
    <row r="420" spans="1:53">
      <c r="A420" s="101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  <c r="AD420" s="101"/>
      <c r="AE420" s="101"/>
      <c r="AF420" s="101"/>
      <c r="AG420" s="101"/>
      <c r="AH420" s="101"/>
      <c r="AI420" s="101"/>
      <c r="AJ420" s="101"/>
      <c r="AK420" s="101"/>
      <c r="AL420" s="101"/>
      <c r="AM420" s="101"/>
      <c r="AN420" s="101"/>
      <c r="AO420" s="101"/>
      <c r="AP420" s="101"/>
      <c r="AQ420" s="101"/>
      <c r="AR420" s="101"/>
      <c r="AS420" s="101"/>
      <c r="AT420" s="101"/>
      <c r="AU420" s="101"/>
      <c r="AV420" s="101"/>
      <c r="AW420" s="101"/>
      <c r="AX420" s="101"/>
      <c r="AY420" s="101"/>
      <c r="AZ420" s="101"/>
      <c r="BA420" s="101"/>
    </row>
    <row r="421" spans="1:53">
      <c r="A421" s="101"/>
      <c r="B421" s="101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  <c r="AA421" s="101"/>
      <c r="AB421" s="101"/>
      <c r="AC421" s="101"/>
      <c r="AD421" s="101"/>
      <c r="AE421" s="101"/>
      <c r="AF421" s="101"/>
      <c r="AG421" s="101"/>
      <c r="AH421" s="101"/>
      <c r="AI421" s="101"/>
      <c r="AJ421" s="101"/>
      <c r="AK421" s="101"/>
      <c r="AL421" s="101"/>
      <c r="AM421" s="101"/>
      <c r="AN421" s="101"/>
      <c r="AO421" s="101"/>
      <c r="AP421" s="101"/>
      <c r="AQ421" s="101"/>
      <c r="AR421" s="101"/>
      <c r="AS421" s="101"/>
      <c r="AT421" s="101"/>
      <c r="AU421" s="101"/>
      <c r="AV421" s="101"/>
      <c r="AW421" s="101"/>
      <c r="AX421" s="101"/>
      <c r="AY421" s="101"/>
      <c r="AZ421" s="101"/>
      <c r="BA421" s="101"/>
    </row>
    <row r="422" spans="1:53">
      <c r="A422" s="101"/>
      <c r="B422" s="101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  <c r="AB422" s="101"/>
      <c r="AC422" s="101"/>
      <c r="AD422" s="101"/>
      <c r="AE422" s="101"/>
      <c r="AF422" s="101"/>
      <c r="AG422" s="101"/>
      <c r="AH422" s="101"/>
      <c r="AI422" s="101"/>
      <c r="AJ422" s="101"/>
      <c r="AK422" s="101"/>
      <c r="AL422" s="101"/>
      <c r="AM422" s="101"/>
      <c r="AN422" s="101"/>
      <c r="AO422" s="101"/>
      <c r="AP422" s="101"/>
      <c r="AQ422" s="101"/>
      <c r="AR422" s="101"/>
      <c r="AS422" s="101"/>
      <c r="AT422" s="101"/>
      <c r="AU422" s="101"/>
      <c r="AV422" s="101"/>
      <c r="AW422" s="101"/>
      <c r="AX422" s="101"/>
      <c r="AY422" s="101"/>
      <c r="AZ422" s="101"/>
      <c r="BA422" s="101"/>
    </row>
    <row r="423" spans="1:53">
      <c r="A423" s="101"/>
      <c r="B423" s="101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  <c r="AA423" s="101"/>
      <c r="AB423" s="101"/>
      <c r="AC423" s="101"/>
      <c r="AD423" s="101"/>
      <c r="AE423" s="101"/>
      <c r="AF423" s="101"/>
      <c r="AG423" s="101"/>
      <c r="AH423" s="101"/>
      <c r="AI423" s="101"/>
      <c r="AJ423" s="101"/>
      <c r="AK423" s="101"/>
      <c r="AL423" s="101"/>
      <c r="AM423" s="101"/>
      <c r="AN423" s="101"/>
      <c r="AO423" s="101"/>
      <c r="AP423" s="101"/>
      <c r="AQ423" s="101"/>
      <c r="AR423" s="101"/>
      <c r="AS423" s="101"/>
      <c r="AT423" s="101"/>
      <c r="AU423" s="101"/>
      <c r="AV423" s="101"/>
      <c r="AW423" s="101"/>
      <c r="AX423" s="101"/>
      <c r="AY423" s="101"/>
      <c r="AZ423" s="101"/>
      <c r="BA423" s="101"/>
    </row>
    <row r="424" spans="1:53">
      <c r="A424" s="101"/>
      <c r="B424" s="101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  <c r="AA424" s="101"/>
      <c r="AB424" s="101"/>
      <c r="AC424" s="101"/>
      <c r="AD424" s="101"/>
      <c r="AE424" s="101"/>
      <c r="AF424" s="101"/>
      <c r="AG424" s="101"/>
      <c r="AH424" s="101"/>
      <c r="AI424" s="101"/>
      <c r="AJ424" s="101"/>
      <c r="AK424" s="101"/>
      <c r="AL424" s="101"/>
      <c r="AM424" s="101"/>
      <c r="AN424" s="101"/>
      <c r="AO424" s="101"/>
      <c r="AP424" s="101"/>
      <c r="AQ424" s="101"/>
      <c r="AR424" s="101"/>
      <c r="AS424" s="101"/>
      <c r="AT424" s="101"/>
      <c r="AU424" s="101"/>
      <c r="AV424" s="101"/>
      <c r="AW424" s="101"/>
      <c r="AX424" s="101"/>
      <c r="AY424" s="101"/>
      <c r="AZ424" s="101"/>
      <c r="BA424" s="101"/>
    </row>
    <row r="425" spans="1:53">
      <c r="A425" s="101"/>
      <c r="B425" s="101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  <c r="AA425" s="101"/>
      <c r="AB425" s="101"/>
      <c r="AC425" s="101"/>
      <c r="AD425" s="101"/>
      <c r="AE425" s="101"/>
      <c r="AF425" s="101"/>
      <c r="AG425" s="101"/>
      <c r="AH425" s="101"/>
      <c r="AI425" s="101"/>
      <c r="AJ425" s="101"/>
      <c r="AK425" s="101"/>
      <c r="AL425" s="101"/>
      <c r="AM425" s="101"/>
      <c r="AN425" s="101"/>
      <c r="AO425" s="101"/>
      <c r="AP425" s="101"/>
      <c r="AQ425" s="101"/>
      <c r="AR425" s="101"/>
      <c r="AS425" s="101"/>
      <c r="AT425" s="101"/>
      <c r="AU425" s="101"/>
      <c r="AV425" s="101"/>
      <c r="AW425" s="101"/>
      <c r="AX425" s="101"/>
      <c r="AY425" s="101"/>
      <c r="AZ425" s="101"/>
      <c r="BA425" s="101"/>
    </row>
    <row r="426" spans="1:53">
      <c r="A426" s="101"/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  <c r="AA426" s="101"/>
      <c r="AB426" s="101"/>
      <c r="AC426" s="101"/>
      <c r="AD426" s="101"/>
      <c r="AE426" s="101"/>
      <c r="AF426" s="101"/>
      <c r="AG426" s="101"/>
      <c r="AH426" s="101"/>
      <c r="AI426" s="101"/>
      <c r="AJ426" s="101"/>
      <c r="AK426" s="101"/>
      <c r="AL426" s="101"/>
      <c r="AM426" s="101"/>
      <c r="AN426" s="101"/>
      <c r="AO426" s="101"/>
      <c r="AP426" s="101"/>
      <c r="AQ426" s="101"/>
      <c r="AR426" s="101"/>
      <c r="AS426" s="101"/>
      <c r="AT426" s="101"/>
      <c r="AU426" s="101"/>
      <c r="AV426" s="101"/>
      <c r="AW426" s="101"/>
      <c r="AX426" s="101"/>
      <c r="AY426" s="101"/>
      <c r="AZ426" s="101"/>
      <c r="BA426" s="101"/>
    </row>
    <row r="427" spans="1:53">
      <c r="A427" s="101"/>
      <c r="B427" s="101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  <c r="AA427" s="101"/>
      <c r="AB427" s="101"/>
      <c r="AC427" s="101"/>
      <c r="AD427" s="101"/>
      <c r="AE427" s="101"/>
      <c r="AF427" s="101"/>
      <c r="AG427" s="101"/>
      <c r="AH427" s="101"/>
      <c r="AI427" s="101"/>
      <c r="AJ427" s="101"/>
      <c r="AK427" s="101"/>
      <c r="AL427" s="101"/>
      <c r="AM427" s="101"/>
      <c r="AN427" s="101"/>
      <c r="AO427" s="101"/>
      <c r="AP427" s="101"/>
      <c r="AQ427" s="101"/>
      <c r="AR427" s="101"/>
      <c r="AS427" s="101"/>
      <c r="AT427" s="101"/>
      <c r="AU427" s="101"/>
      <c r="AV427" s="101"/>
      <c r="AW427" s="101"/>
      <c r="AX427" s="101"/>
      <c r="AY427" s="101"/>
      <c r="AZ427" s="101"/>
      <c r="BA427" s="101"/>
    </row>
    <row r="428" spans="1:53">
      <c r="A428" s="101"/>
      <c r="B428" s="101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  <c r="AA428" s="101"/>
      <c r="AB428" s="101"/>
      <c r="AC428" s="101"/>
      <c r="AD428" s="101"/>
      <c r="AE428" s="101"/>
      <c r="AF428" s="101"/>
      <c r="AG428" s="101"/>
      <c r="AH428" s="101"/>
      <c r="AI428" s="101"/>
      <c r="AJ428" s="101"/>
      <c r="AK428" s="101"/>
      <c r="AL428" s="101"/>
      <c r="AM428" s="101"/>
      <c r="AN428" s="101"/>
      <c r="AO428" s="101"/>
      <c r="AP428" s="101"/>
      <c r="AQ428" s="101"/>
      <c r="AR428" s="101"/>
      <c r="AS428" s="101"/>
      <c r="AT428" s="101"/>
      <c r="AU428" s="101"/>
      <c r="AV428" s="101"/>
      <c r="AW428" s="101"/>
      <c r="AX428" s="101"/>
      <c r="AY428" s="101"/>
      <c r="AZ428" s="101"/>
      <c r="BA428" s="101"/>
    </row>
    <row r="429" spans="1:53">
      <c r="A429" s="101"/>
      <c r="B429" s="101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  <c r="AA429" s="101"/>
      <c r="AB429" s="101"/>
      <c r="AC429" s="101"/>
      <c r="AD429" s="101"/>
      <c r="AE429" s="101"/>
      <c r="AF429" s="101"/>
      <c r="AG429" s="101"/>
      <c r="AH429" s="101"/>
      <c r="AI429" s="101"/>
      <c r="AJ429" s="101"/>
      <c r="AK429" s="101"/>
      <c r="AL429" s="101"/>
      <c r="AM429" s="101"/>
      <c r="AN429" s="101"/>
      <c r="AO429" s="101"/>
      <c r="AP429" s="101"/>
      <c r="AQ429" s="101"/>
      <c r="AR429" s="101"/>
      <c r="AS429" s="101"/>
      <c r="AT429" s="101"/>
      <c r="AU429" s="101"/>
      <c r="AV429" s="101"/>
      <c r="AW429" s="101"/>
      <c r="AX429" s="101"/>
      <c r="AY429" s="101"/>
      <c r="AZ429" s="101"/>
      <c r="BA429" s="101"/>
    </row>
    <row r="430" spans="1:53">
      <c r="A430" s="101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  <c r="AA430" s="101"/>
      <c r="AB430" s="101"/>
      <c r="AC430" s="101"/>
      <c r="AD430" s="101"/>
      <c r="AE430" s="101"/>
      <c r="AF430" s="101"/>
      <c r="AG430" s="101"/>
      <c r="AH430" s="101"/>
      <c r="AI430" s="101"/>
      <c r="AJ430" s="101"/>
      <c r="AK430" s="101"/>
      <c r="AL430" s="101"/>
      <c r="AM430" s="101"/>
      <c r="AN430" s="101"/>
      <c r="AO430" s="101"/>
      <c r="AP430" s="101"/>
      <c r="AQ430" s="101"/>
      <c r="AR430" s="101"/>
      <c r="AS430" s="101"/>
      <c r="AT430" s="101"/>
      <c r="AU430" s="101"/>
      <c r="AV430" s="101"/>
      <c r="AW430" s="101"/>
      <c r="AX430" s="101"/>
      <c r="AY430" s="101"/>
      <c r="AZ430" s="101"/>
      <c r="BA430" s="101"/>
    </row>
    <row r="431" spans="1:53">
      <c r="A431" s="101"/>
      <c r="B431" s="101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  <c r="AA431" s="101"/>
      <c r="AB431" s="101"/>
      <c r="AC431" s="101"/>
      <c r="AD431" s="101"/>
      <c r="AE431" s="101"/>
      <c r="AF431" s="101"/>
      <c r="AG431" s="101"/>
      <c r="AH431" s="101"/>
      <c r="AI431" s="101"/>
      <c r="AJ431" s="101"/>
      <c r="AK431" s="101"/>
      <c r="AL431" s="101"/>
      <c r="AM431" s="101"/>
      <c r="AN431" s="101"/>
      <c r="AO431" s="101"/>
      <c r="AP431" s="101"/>
      <c r="AQ431" s="101"/>
      <c r="AR431" s="101"/>
      <c r="AS431" s="101"/>
      <c r="AT431" s="101"/>
      <c r="AU431" s="101"/>
      <c r="AV431" s="101"/>
      <c r="AW431" s="101"/>
      <c r="AX431" s="101"/>
      <c r="AY431" s="101"/>
      <c r="AZ431" s="101"/>
      <c r="BA431" s="101"/>
    </row>
    <row r="432" spans="1:53">
      <c r="A432" s="101"/>
      <c r="B432" s="101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  <c r="AA432" s="101"/>
      <c r="AB432" s="101"/>
      <c r="AC432" s="101"/>
      <c r="AD432" s="101"/>
      <c r="AE432" s="101"/>
      <c r="AF432" s="101"/>
      <c r="AG432" s="101"/>
      <c r="AH432" s="101"/>
      <c r="AI432" s="101"/>
      <c r="AJ432" s="101"/>
      <c r="AK432" s="101"/>
      <c r="AL432" s="101"/>
      <c r="AM432" s="101"/>
      <c r="AN432" s="101"/>
      <c r="AO432" s="101"/>
      <c r="AP432" s="101"/>
      <c r="AQ432" s="101"/>
      <c r="AR432" s="101"/>
      <c r="AS432" s="101"/>
      <c r="AT432" s="101"/>
      <c r="AU432" s="101"/>
      <c r="AV432" s="101"/>
      <c r="AW432" s="101"/>
      <c r="AX432" s="101"/>
      <c r="AY432" s="101"/>
      <c r="AZ432" s="101"/>
      <c r="BA432" s="101"/>
    </row>
    <row r="433" spans="1:53">
      <c r="A433" s="101"/>
      <c r="B433" s="101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  <c r="AA433" s="101"/>
      <c r="AB433" s="101"/>
      <c r="AC433" s="101"/>
      <c r="AD433" s="101"/>
      <c r="AE433" s="101"/>
      <c r="AF433" s="101"/>
      <c r="AG433" s="101"/>
      <c r="AH433" s="101"/>
      <c r="AI433" s="101"/>
      <c r="AJ433" s="101"/>
      <c r="AK433" s="101"/>
      <c r="AL433" s="101"/>
      <c r="AM433" s="101"/>
      <c r="AN433" s="101"/>
      <c r="AO433" s="101"/>
      <c r="AP433" s="101"/>
      <c r="AQ433" s="101"/>
      <c r="AR433" s="101"/>
      <c r="AS433" s="101"/>
      <c r="AT433" s="101"/>
      <c r="AU433" s="101"/>
      <c r="AV433" s="101"/>
      <c r="AW433" s="101"/>
      <c r="AX433" s="101"/>
      <c r="AY433" s="101"/>
      <c r="AZ433" s="101"/>
      <c r="BA433" s="101"/>
    </row>
    <row r="434" spans="1:53">
      <c r="A434" s="101"/>
      <c r="B434" s="101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  <c r="AA434" s="101"/>
      <c r="AB434" s="101"/>
      <c r="AC434" s="101"/>
      <c r="AD434" s="101"/>
      <c r="AE434" s="101"/>
      <c r="AF434" s="101"/>
      <c r="AG434" s="101"/>
      <c r="AH434" s="101"/>
      <c r="AI434" s="101"/>
      <c r="AJ434" s="101"/>
      <c r="AK434" s="101"/>
      <c r="AL434" s="101"/>
      <c r="AM434" s="101"/>
      <c r="AN434" s="101"/>
      <c r="AO434" s="101"/>
      <c r="AP434" s="101"/>
      <c r="AQ434" s="101"/>
      <c r="AR434" s="101"/>
      <c r="AS434" s="101"/>
      <c r="AT434" s="101"/>
      <c r="AU434" s="101"/>
      <c r="AV434" s="101"/>
      <c r="AW434" s="101"/>
      <c r="AX434" s="101"/>
      <c r="AY434" s="101"/>
      <c r="AZ434" s="101"/>
      <c r="BA434" s="101"/>
    </row>
    <row r="435" spans="1:53">
      <c r="A435" s="101"/>
      <c r="B435" s="101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  <c r="AA435" s="101"/>
      <c r="AB435" s="101"/>
      <c r="AC435" s="101"/>
      <c r="AD435" s="101"/>
      <c r="AE435" s="101"/>
      <c r="AF435" s="101"/>
      <c r="AG435" s="101"/>
      <c r="AH435" s="101"/>
      <c r="AI435" s="101"/>
      <c r="AJ435" s="101"/>
      <c r="AK435" s="101"/>
      <c r="AL435" s="101"/>
      <c r="AM435" s="101"/>
      <c r="AN435" s="101"/>
      <c r="AO435" s="101"/>
      <c r="AP435" s="101"/>
      <c r="AQ435" s="101"/>
      <c r="AR435" s="101"/>
      <c r="AS435" s="101"/>
      <c r="AT435" s="101"/>
      <c r="AU435" s="101"/>
      <c r="AV435" s="101"/>
      <c r="AW435" s="101"/>
      <c r="AX435" s="101"/>
      <c r="AY435" s="101"/>
      <c r="AZ435" s="101"/>
      <c r="BA435" s="101"/>
    </row>
    <row r="436" spans="1:53">
      <c r="A436" s="101"/>
      <c r="B436" s="101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  <c r="AA436" s="101"/>
      <c r="AB436" s="101"/>
      <c r="AC436" s="101"/>
      <c r="AD436" s="101"/>
      <c r="AE436" s="101"/>
      <c r="AF436" s="101"/>
      <c r="AG436" s="101"/>
      <c r="AH436" s="101"/>
      <c r="AI436" s="101"/>
      <c r="AJ436" s="101"/>
      <c r="AK436" s="101"/>
      <c r="AL436" s="101"/>
      <c r="AM436" s="101"/>
      <c r="AN436" s="101"/>
      <c r="AO436" s="101"/>
      <c r="AP436" s="101"/>
      <c r="AQ436" s="101"/>
      <c r="AR436" s="101"/>
      <c r="AS436" s="101"/>
      <c r="AT436" s="101"/>
      <c r="AU436" s="101"/>
      <c r="AV436" s="101"/>
      <c r="AW436" s="101"/>
      <c r="AX436" s="101"/>
      <c r="AY436" s="101"/>
      <c r="AZ436" s="101"/>
      <c r="BA436" s="101"/>
    </row>
    <row r="437" spans="1:53">
      <c r="A437" s="101"/>
      <c r="B437" s="101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  <c r="AA437" s="101"/>
      <c r="AB437" s="101"/>
      <c r="AC437" s="101"/>
      <c r="AD437" s="101"/>
      <c r="AE437" s="101"/>
      <c r="AF437" s="101"/>
      <c r="AG437" s="101"/>
      <c r="AH437" s="101"/>
      <c r="AI437" s="101"/>
      <c r="AJ437" s="101"/>
      <c r="AK437" s="101"/>
      <c r="AL437" s="101"/>
      <c r="AM437" s="101"/>
      <c r="AN437" s="101"/>
      <c r="AO437" s="101"/>
      <c r="AP437" s="101"/>
      <c r="AQ437" s="101"/>
      <c r="AR437" s="101"/>
      <c r="AS437" s="101"/>
      <c r="AT437" s="101"/>
      <c r="AU437" s="101"/>
      <c r="AV437" s="101"/>
      <c r="AW437" s="101"/>
      <c r="AX437" s="101"/>
      <c r="AY437" s="101"/>
      <c r="AZ437" s="101"/>
      <c r="BA437" s="101"/>
    </row>
    <row r="438" spans="1:53">
      <c r="A438" s="101"/>
      <c r="B438" s="101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  <c r="AA438" s="101"/>
      <c r="AB438" s="101"/>
      <c r="AC438" s="101"/>
      <c r="AD438" s="101"/>
      <c r="AE438" s="101"/>
      <c r="AF438" s="101"/>
      <c r="AG438" s="101"/>
      <c r="AH438" s="101"/>
      <c r="AI438" s="101"/>
      <c r="AJ438" s="101"/>
      <c r="AK438" s="101"/>
      <c r="AL438" s="101"/>
      <c r="AM438" s="101"/>
      <c r="AN438" s="101"/>
      <c r="AO438" s="101"/>
      <c r="AP438" s="101"/>
      <c r="AQ438" s="101"/>
      <c r="AR438" s="101"/>
      <c r="AS438" s="101"/>
      <c r="AT438" s="101"/>
      <c r="AU438" s="101"/>
      <c r="AV438" s="101"/>
      <c r="AW438" s="101"/>
      <c r="AX438" s="101"/>
      <c r="AY438" s="101"/>
      <c r="AZ438" s="101"/>
      <c r="BA438" s="101"/>
    </row>
    <row r="439" spans="1:53">
      <c r="A439" s="101"/>
      <c r="B439" s="101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  <c r="AA439" s="101"/>
      <c r="AB439" s="101"/>
      <c r="AC439" s="101"/>
      <c r="AD439" s="101"/>
      <c r="AE439" s="101"/>
      <c r="AF439" s="101"/>
      <c r="AG439" s="101"/>
      <c r="AH439" s="101"/>
      <c r="AI439" s="101"/>
      <c r="AJ439" s="101"/>
      <c r="AK439" s="101"/>
      <c r="AL439" s="101"/>
      <c r="AM439" s="101"/>
      <c r="AN439" s="101"/>
      <c r="AO439" s="101"/>
      <c r="AP439" s="101"/>
      <c r="AQ439" s="101"/>
      <c r="AR439" s="101"/>
      <c r="AS439" s="101"/>
      <c r="AT439" s="101"/>
      <c r="AU439" s="101"/>
      <c r="AV439" s="101"/>
      <c r="AW439" s="101"/>
      <c r="AX439" s="101"/>
      <c r="AY439" s="101"/>
      <c r="AZ439" s="101"/>
      <c r="BA439" s="101"/>
    </row>
    <row r="440" spans="1:53">
      <c r="A440" s="101"/>
      <c r="B440" s="101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  <c r="AA440" s="101"/>
      <c r="AB440" s="101"/>
      <c r="AC440" s="101"/>
      <c r="AD440" s="101"/>
      <c r="AE440" s="101"/>
      <c r="AF440" s="101"/>
      <c r="AG440" s="101"/>
      <c r="AH440" s="101"/>
      <c r="AI440" s="101"/>
      <c r="AJ440" s="101"/>
      <c r="AK440" s="101"/>
      <c r="AL440" s="101"/>
      <c r="AM440" s="101"/>
      <c r="AN440" s="101"/>
      <c r="AO440" s="101"/>
      <c r="AP440" s="101"/>
      <c r="AQ440" s="101"/>
      <c r="AR440" s="101"/>
      <c r="AS440" s="101"/>
      <c r="AT440" s="101"/>
      <c r="AU440" s="101"/>
      <c r="AV440" s="101"/>
      <c r="AW440" s="101"/>
      <c r="AX440" s="101"/>
      <c r="AY440" s="101"/>
      <c r="AZ440" s="101"/>
      <c r="BA440" s="101"/>
    </row>
    <row r="441" spans="1:53">
      <c r="A441" s="101"/>
      <c r="B441" s="101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  <c r="AA441" s="101"/>
      <c r="AB441" s="101"/>
      <c r="AC441" s="101"/>
      <c r="AD441" s="101"/>
      <c r="AE441" s="101"/>
      <c r="AF441" s="101"/>
      <c r="AG441" s="101"/>
      <c r="AH441" s="101"/>
      <c r="AI441" s="101"/>
      <c r="AJ441" s="101"/>
      <c r="AK441" s="101"/>
      <c r="AL441" s="101"/>
      <c r="AM441" s="101"/>
      <c r="AN441" s="101"/>
      <c r="AO441" s="101"/>
      <c r="AP441" s="101"/>
      <c r="AQ441" s="101"/>
      <c r="AR441" s="101"/>
      <c r="AS441" s="101"/>
      <c r="AT441" s="101"/>
      <c r="AU441" s="101"/>
      <c r="AV441" s="101"/>
      <c r="AW441" s="101"/>
      <c r="AX441" s="101"/>
      <c r="AY441" s="101"/>
      <c r="AZ441" s="101"/>
      <c r="BA441" s="101"/>
    </row>
    <row r="442" spans="1:53">
      <c r="A442" s="101"/>
      <c r="B442" s="101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  <c r="AA442" s="101"/>
      <c r="AB442" s="101"/>
      <c r="AC442" s="101"/>
      <c r="AD442" s="101"/>
      <c r="AE442" s="101"/>
      <c r="AF442" s="101"/>
      <c r="AG442" s="101"/>
      <c r="AH442" s="101"/>
      <c r="AI442" s="101"/>
      <c r="AJ442" s="101"/>
      <c r="AK442" s="101"/>
      <c r="AL442" s="101"/>
      <c r="AM442" s="101"/>
      <c r="AN442" s="101"/>
      <c r="AO442" s="101"/>
      <c r="AP442" s="101"/>
      <c r="AQ442" s="101"/>
      <c r="AR442" s="101"/>
      <c r="AS442" s="101"/>
      <c r="AT442" s="101"/>
      <c r="AU442" s="101"/>
      <c r="AV442" s="101"/>
      <c r="AW442" s="101"/>
      <c r="AX442" s="101"/>
      <c r="AY442" s="101"/>
      <c r="AZ442" s="101"/>
      <c r="BA442" s="101"/>
    </row>
    <row r="443" spans="1:53">
      <c r="A443" s="101"/>
      <c r="B443" s="101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  <c r="AA443" s="101"/>
      <c r="AB443" s="101"/>
      <c r="AC443" s="101"/>
      <c r="AD443" s="101"/>
      <c r="AE443" s="101"/>
      <c r="AF443" s="101"/>
      <c r="AG443" s="101"/>
      <c r="AH443" s="101"/>
      <c r="AI443" s="101"/>
      <c r="AJ443" s="101"/>
      <c r="AK443" s="101"/>
      <c r="AL443" s="101"/>
      <c r="AM443" s="101"/>
      <c r="AN443" s="101"/>
      <c r="AO443" s="101"/>
      <c r="AP443" s="101"/>
      <c r="AQ443" s="101"/>
      <c r="AR443" s="101"/>
      <c r="AS443" s="101"/>
      <c r="AT443" s="101"/>
      <c r="AU443" s="101"/>
      <c r="AV443" s="101"/>
      <c r="AW443" s="101"/>
      <c r="AX443" s="101"/>
      <c r="AY443" s="101"/>
      <c r="AZ443" s="101"/>
      <c r="BA443" s="101"/>
    </row>
    <row r="444" spans="1:53">
      <c r="A444" s="101"/>
      <c r="B444" s="101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  <c r="AA444" s="101"/>
      <c r="AB444" s="101"/>
      <c r="AC444" s="101"/>
      <c r="AD444" s="101"/>
      <c r="AE444" s="101"/>
      <c r="AF444" s="101"/>
      <c r="AG444" s="101"/>
      <c r="AH444" s="101"/>
      <c r="AI444" s="101"/>
      <c r="AJ444" s="101"/>
      <c r="AK444" s="101"/>
      <c r="AL444" s="101"/>
      <c r="AM444" s="101"/>
      <c r="AN444" s="101"/>
      <c r="AO444" s="101"/>
      <c r="AP444" s="101"/>
      <c r="AQ444" s="101"/>
      <c r="AR444" s="101"/>
      <c r="AS444" s="101"/>
      <c r="AT444" s="101"/>
      <c r="AU444" s="101"/>
      <c r="AV444" s="101"/>
      <c r="AW444" s="101"/>
      <c r="AX444" s="101"/>
      <c r="AY444" s="101"/>
      <c r="AZ444" s="101"/>
      <c r="BA444" s="101"/>
    </row>
    <row r="445" spans="1:53">
      <c r="A445" s="101"/>
      <c r="B445" s="101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  <c r="AA445" s="101"/>
      <c r="AB445" s="101"/>
      <c r="AC445" s="101"/>
      <c r="AD445" s="101"/>
      <c r="AE445" s="101"/>
      <c r="AF445" s="101"/>
      <c r="AG445" s="101"/>
      <c r="AH445" s="101"/>
      <c r="AI445" s="101"/>
      <c r="AJ445" s="101"/>
      <c r="AK445" s="101"/>
      <c r="AL445" s="101"/>
      <c r="AM445" s="101"/>
      <c r="AN445" s="101"/>
      <c r="AO445" s="101"/>
      <c r="AP445" s="101"/>
      <c r="AQ445" s="101"/>
      <c r="AR445" s="101"/>
      <c r="AS445" s="101"/>
      <c r="AT445" s="101"/>
      <c r="AU445" s="101"/>
      <c r="AV445" s="101"/>
      <c r="AW445" s="101"/>
      <c r="AX445" s="101"/>
      <c r="AY445" s="101"/>
      <c r="AZ445" s="101"/>
      <c r="BA445" s="101"/>
    </row>
    <row r="446" spans="1:53">
      <c r="A446" s="101"/>
      <c r="B446" s="101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  <c r="AA446" s="101"/>
      <c r="AB446" s="101"/>
      <c r="AC446" s="101"/>
      <c r="AD446" s="101"/>
      <c r="AE446" s="101"/>
      <c r="AF446" s="101"/>
      <c r="AG446" s="101"/>
      <c r="AH446" s="101"/>
      <c r="AI446" s="101"/>
      <c r="AJ446" s="101"/>
      <c r="AK446" s="101"/>
      <c r="AL446" s="101"/>
      <c r="AM446" s="101"/>
      <c r="AN446" s="101"/>
      <c r="AO446" s="101"/>
      <c r="AP446" s="101"/>
      <c r="AQ446" s="101"/>
      <c r="AR446" s="101"/>
      <c r="AS446" s="101"/>
      <c r="AT446" s="101"/>
      <c r="AU446" s="101"/>
      <c r="AV446" s="101"/>
      <c r="AW446" s="101"/>
      <c r="AX446" s="101"/>
      <c r="AY446" s="101"/>
      <c r="AZ446" s="101"/>
      <c r="BA446" s="101"/>
    </row>
    <row r="447" spans="1:53">
      <c r="A447" s="101"/>
      <c r="B447" s="101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  <c r="AA447" s="101"/>
      <c r="AB447" s="101"/>
      <c r="AC447" s="101"/>
      <c r="AD447" s="101"/>
      <c r="AE447" s="101"/>
      <c r="AF447" s="101"/>
      <c r="AG447" s="101"/>
      <c r="AH447" s="101"/>
      <c r="AI447" s="101"/>
      <c r="AJ447" s="101"/>
      <c r="AK447" s="101"/>
      <c r="AL447" s="101"/>
      <c r="AM447" s="101"/>
      <c r="AN447" s="101"/>
      <c r="AO447" s="101"/>
      <c r="AP447" s="101"/>
      <c r="AQ447" s="101"/>
      <c r="AR447" s="101"/>
      <c r="AS447" s="101"/>
      <c r="AT447" s="101"/>
      <c r="AU447" s="101"/>
      <c r="AV447" s="101"/>
      <c r="AW447" s="101"/>
      <c r="AX447" s="101"/>
      <c r="AY447" s="101"/>
      <c r="AZ447" s="101"/>
      <c r="BA447" s="101"/>
    </row>
    <row r="448" spans="1:53">
      <c r="A448" s="101"/>
      <c r="B448" s="101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  <c r="AA448" s="101"/>
      <c r="AB448" s="101"/>
      <c r="AC448" s="101"/>
      <c r="AD448" s="101"/>
      <c r="AE448" s="101"/>
      <c r="AF448" s="101"/>
      <c r="AG448" s="101"/>
      <c r="AH448" s="101"/>
      <c r="AI448" s="101"/>
      <c r="AJ448" s="101"/>
      <c r="AK448" s="101"/>
      <c r="AL448" s="101"/>
      <c r="AM448" s="101"/>
      <c r="AN448" s="101"/>
      <c r="AO448" s="101"/>
      <c r="AP448" s="101"/>
      <c r="AQ448" s="101"/>
      <c r="AR448" s="101"/>
      <c r="AS448" s="101"/>
      <c r="AT448" s="101"/>
      <c r="AU448" s="101"/>
      <c r="AV448" s="101"/>
      <c r="AW448" s="101"/>
      <c r="AX448" s="101"/>
      <c r="AY448" s="101"/>
      <c r="AZ448" s="101"/>
      <c r="BA448" s="101"/>
    </row>
    <row r="449" spans="1:53">
      <c r="A449" s="101"/>
      <c r="B449" s="101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  <c r="AA449" s="101"/>
      <c r="AB449" s="101"/>
      <c r="AC449" s="101"/>
      <c r="AD449" s="101"/>
      <c r="AE449" s="101"/>
      <c r="AF449" s="101"/>
      <c r="AG449" s="101"/>
      <c r="AH449" s="101"/>
      <c r="AI449" s="101"/>
      <c r="AJ449" s="101"/>
      <c r="AK449" s="101"/>
      <c r="AL449" s="101"/>
      <c r="AM449" s="101"/>
      <c r="AN449" s="101"/>
      <c r="AO449" s="101"/>
      <c r="AP449" s="101"/>
      <c r="AQ449" s="101"/>
      <c r="AR449" s="101"/>
      <c r="AS449" s="101"/>
      <c r="AT449" s="101"/>
      <c r="AU449" s="101"/>
      <c r="AV449" s="101"/>
      <c r="AW449" s="101"/>
      <c r="AX449" s="101"/>
      <c r="AY449" s="101"/>
      <c r="AZ449" s="101"/>
      <c r="BA449" s="101"/>
    </row>
    <row r="450" spans="1:53">
      <c r="A450" s="101"/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  <c r="AA450" s="101"/>
      <c r="AB450" s="101"/>
      <c r="AC450" s="101"/>
      <c r="AD450" s="101"/>
      <c r="AE450" s="101"/>
      <c r="AF450" s="101"/>
      <c r="AG450" s="101"/>
      <c r="AH450" s="101"/>
      <c r="AI450" s="101"/>
      <c r="AJ450" s="101"/>
      <c r="AK450" s="101"/>
      <c r="AL450" s="101"/>
      <c r="AM450" s="101"/>
      <c r="AN450" s="101"/>
      <c r="AO450" s="101"/>
      <c r="AP450" s="101"/>
      <c r="AQ450" s="101"/>
      <c r="AR450" s="101"/>
      <c r="AS450" s="101"/>
      <c r="AT450" s="101"/>
      <c r="AU450" s="101"/>
      <c r="AV450" s="101"/>
      <c r="AW450" s="101"/>
      <c r="AX450" s="101"/>
      <c r="AY450" s="101"/>
      <c r="AZ450" s="101"/>
      <c r="BA450" s="101"/>
    </row>
    <row r="451" spans="1:53">
      <c r="A451" s="101"/>
      <c r="B451" s="101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  <c r="AA451" s="101"/>
      <c r="AB451" s="101"/>
      <c r="AC451" s="101"/>
      <c r="AD451" s="101"/>
      <c r="AE451" s="101"/>
      <c r="AF451" s="101"/>
      <c r="AG451" s="101"/>
      <c r="AH451" s="101"/>
      <c r="AI451" s="101"/>
      <c r="AJ451" s="101"/>
      <c r="AK451" s="101"/>
      <c r="AL451" s="101"/>
      <c r="AM451" s="101"/>
      <c r="AN451" s="101"/>
      <c r="AO451" s="101"/>
      <c r="AP451" s="101"/>
      <c r="AQ451" s="101"/>
      <c r="AR451" s="101"/>
      <c r="AS451" s="101"/>
      <c r="AT451" s="101"/>
      <c r="AU451" s="101"/>
      <c r="AV451" s="101"/>
      <c r="AW451" s="101"/>
      <c r="AX451" s="101"/>
      <c r="AY451" s="101"/>
      <c r="AZ451" s="101"/>
      <c r="BA451" s="101"/>
    </row>
    <row r="452" spans="1:53">
      <c r="A452" s="101"/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  <c r="AA452" s="101"/>
      <c r="AB452" s="101"/>
      <c r="AC452" s="101"/>
      <c r="AD452" s="101"/>
      <c r="AE452" s="101"/>
      <c r="AF452" s="101"/>
      <c r="AG452" s="101"/>
      <c r="AH452" s="101"/>
      <c r="AI452" s="101"/>
      <c r="AJ452" s="101"/>
      <c r="AK452" s="101"/>
      <c r="AL452" s="101"/>
      <c r="AM452" s="101"/>
      <c r="AN452" s="101"/>
      <c r="AO452" s="101"/>
      <c r="AP452" s="101"/>
      <c r="AQ452" s="101"/>
      <c r="AR452" s="101"/>
      <c r="AS452" s="101"/>
      <c r="AT452" s="101"/>
      <c r="AU452" s="101"/>
      <c r="AV452" s="101"/>
      <c r="AW452" s="101"/>
      <c r="AX452" s="101"/>
      <c r="AY452" s="101"/>
      <c r="AZ452" s="101"/>
      <c r="BA452" s="101"/>
    </row>
    <row r="453" spans="1:53">
      <c r="A453" s="101"/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  <c r="AA453" s="101"/>
      <c r="AB453" s="101"/>
      <c r="AC453" s="101"/>
      <c r="AD453" s="101"/>
      <c r="AE453" s="101"/>
      <c r="AF453" s="101"/>
      <c r="AG453" s="101"/>
      <c r="AH453" s="101"/>
      <c r="AI453" s="101"/>
      <c r="AJ453" s="101"/>
      <c r="AK453" s="101"/>
      <c r="AL453" s="101"/>
      <c r="AM453" s="101"/>
      <c r="AN453" s="101"/>
      <c r="AO453" s="101"/>
      <c r="AP453" s="101"/>
      <c r="AQ453" s="101"/>
      <c r="AR453" s="101"/>
      <c r="AS453" s="101"/>
      <c r="AT453" s="101"/>
      <c r="AU453" s="101"/>
      <c r="AV453" s="101"/>
      <c r="AW453" s="101"/>
      <c r="AX453" s="101"/>
      <c r="AY453" s="101"/>
      <c r="AZ453" s="101"/>
      <c r="BA453" s="101"/>
    </row>
    <row r="454" spans="1:53">
      <c r="A454" s="101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  <c r="AA454" s="101"/>
      <c r="AB454" s="101"/>
      <c r="AC454" s="101"/>
      <c r="AD454" s="101"/>
      <c r="AE454" s="101"/>
      <c r="AF454" s="101"/>
      <c r="AG454" s="101"/>
      <c r="AH454" s="101"/>
      <c r="AI454" s="101"/>
      <c r="AJ454" s="101"/>
      <c r="AK454" s="101"/>
      <c r="AL454" s="101"/>
      <c r="AM454" s="101"/>
      <c r="AN454" s="101"/>
      <c r="AO454" s="101"/>
      <c r="AP454" s="101"/>
      <c r="AQ454" s="101"/>
      <c r="AR454" s="101"/>
      <c r="AS454" s="101"/>
      <c r="AT454" s="101"/>
      <c r="AU454" s="101"/>
      <c r="AV454" s="101"/>
      <c r="AW454" s="101"/>
      <c r="AX454" s="101"/>
      <c r="AY454" s="101"/>
      <c r="AZ454" s="101"/>
      <c r="BA454" s="101"/>
    </row>
    <row r="455" spans="1:53">
      <c r="A455" s="101"/>
      <c r="B455" s="101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  <c r="AA455" s="101"/>
      <c r="AB455" s="101"/>
      <c r="AC455" s="101"/>
      <c r="AD455" s="101"/>
      <c r="AE455" s="101"/>
      <c r="AF455" s="101"/>
      <c r="AG455" s="101"/>
      <c r="AH455" s="101"/>
      <c r="AI455" s="101"/>
      <c r="AJ455" s="101"/>
      <c r="AK455" s="101"/>
      <c r="AL455" s="101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</row>
    <row r="456" spans="1:53">
      <c r="A456" s="101"/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  <c r="AA456" s="101"/>
      <c r="AB456" s="101"/>
      <c r="AC456" s="101"/>
      <c r="AD456" s="101"/>
      <c r="AE456" s="101"/>
      <c r="AF456" s="101"/>
      <c r="AG456" s="101"/>
      <c r="AH456" s="101"/>
      <c r="AI456" s="101"/>
      <c r="AJ456" s="101"/>
      <c r="AK456" s="101"/>
      <c r="AL456" s="101"/>
      <c r="AM456" s="101"/>
      <c r="AN456" s="101"/>
      <c r="AO456" s="101"/>
      <c r="AP456" s="101"/>
      <c r="AQ456" s="101"/>
      <c r="AR456" s="101"/>
      <c r="AS456" s="101"/>
      <c r="AT456" s="101"/>
      <c r="AU456" s="101"/>
      <c r="AV456" s="101"/>
      <c r="AW456" s="101"/>
      <c r="AX456" s="101"/>
      <c r="AY456" s="101"/>
      <c r="AZ456" s="101"/>
      <c r="BA456" s="101"/>
    </row>
    <row r="457" spans="1:53">
      <c r="A457" s="101"/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  <c r="AA457" s="101"/>
      <c r="AB457" s="101"/>
      <c r="AC457" s="101"/>
      <c r="AD457" s="101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101"/>
      <c r="AO457" s="101"/>
      <c r="AP457" s="101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</row>
    <row r="458" spans="1:53">
      <c r="A458" s="101"/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1"/>
      <c r="AD458" s="101"/>
      <c r="AE458" s="101"/>
      <c r="AF458" s="101"/>
      <c r="AG458" s="101"/>
      <c r="AH458" s="101"/>
      <c r="AI458" s="101"/>
      <c r="AJ458" s="101"/>
      <c r="AK458" s="101"/>
      <c r="AL458" s="101"/>
      <c r="AM458" s="101"/>
      <c r="AN458" s="101"/>
      <c r="AO458" s="101"/>
      <c r="AP458" s="101"/>
      <c r="AQ458" s="101"/>
      <c r="AR458" s="101"/>
      <c r="AS458" s="101"/>
      <c r="AT458" s="101"/>
      <c r="AU458" s="101"/>
      <c r="AV458" s="101"/>
      <c r="AW458" s="101"/>
      <c r="AX458" s="101"/>
      <c r="AY458" s="101"/>
      <c r="AZ458" s="101"/>
      <c r="BA458" s="101"/>
    </row>
    <row r="459" spans="1:53">
      <c r="A459" s="101"/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  <c r="AA459" s="101"/>
      <c r="AB459" s="101"/>
      <c r="AC459" s="101"/>
      <c r="AD459" s="101"/>
      <c r="AE459" s="101"/>
      <c r="AF459" s="101"/>
      <c r="AG459" s="101"/>
      <c r="AH459" s="101"/>
      <c r="AI459" s="101"/>
      <c r="AJ459" s="101"/>
      <c r="AK459" s="101"/>
      <c r="AL459" s="101"/>
      <c r="AM459" s="101"/>
      <c r="AN459" s="101"/>
      <c r="AO459" s="101"/>
      <c r="AP459" s="101"/>
      <c r="AQ459" s="101"/>
      <c r="AR459" s="101"/>
      <c r="AS459" s="101"/>
      <c r="AT459" s="101"/>
      <c r="AU459" s="101"/>
      <c r="AV459" s="101"/>
      <c r="AW459" s="101"/>
      <c r="AX459" s="101"/>
      <c r="AY459" s="101"/>
      <c r="AZ459" s="101"/>
      <c r="BA459" s="101"/>
    </row>
    <row r="460" spans="1:53">
      <c r="A460" s="101"/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  <c r="AA460" s="101"/>
      <c r="AB460" s="101"/>
      <c r="AC460" s="101"/>
      <c r="AD460" s="101"/>
      <c r="AE460" s="101"/>
      <c r="AF460" s="101"/>
      <c r="AG460" s="101"/>
      <c r="AH460" s="101"/>
      <c r="AI460" s="101"/>
      <c r="AJ460" s="101"/>
      <c r="AK460" s="101"/>
      <c r="AL460" s="101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</row>
    <row r="461" spans="1:53">
      <c r="A461" s="101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  <c r="AA461" s="101"/>
      <c r="AB461" s="101"/>
      <c r="AC461" s="101"/>
      <c r="AD461" s="101"/>
      <c r="AE461" s="101"/>
      <c r="AF461" s="101"/>
      <c r="AG461" s="101"/>
      <c r="AH461" s="101"/>
      <c r="AI461" s="101"/>
      <c r="AJ461" s="101"/>
      <c r="AK461" s="101"/>
      <c r="AL461" s="101"/>
      <c r="AM461" s="101"/>
      <c r="AN461" s="101"/>
      <c r="AO461" s="101"/>
      <c r="AP461" s="101"/>
      <c r="AQ461" s="101"/>
      <c r="AR461" s="101"/>
      <c r="AS461" s="101"/>
      <c r="AT461" s="101"/>
      <c r="AU461" s="101"/>
      <c r="AV461" s="101"/>
      <c r="AW461" s="101"/>
      <c r="AX461" s="101"/>
      <c r="AY461" s="101"/>
      <c r="AZ461" s="101"/>
      <c r="BA461" s="101"/>
    </row>
    <row r="462" spans="1:53">
      <c r="A462" s="101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  <c r="AA462" s="101"/>
      <c r="AB462" s="101"/>
      <c r="AC462" s="101"/>
      <c r="AD462" s="101"/>
      <c r="AE462" s="101"/>
      <c r="AF462" s="101"/>
      <c r="AG462" s="101"/>
      <c r="AH462" s="101"/>
      <c r="AI462" s="101"/>
      <c r="AJ462" s="101"/>
      <c r="AK462" s="101"/>
      <c r="AL462" s="101"/>
      <c r="AM462" s="101"/>
      <c r="AN462" s="101"/>
      <c r="AO462" s="101"/>
      <c r="AP462" s="101"/>
      <c r="AQ462" s="101"/>
      <c r="AR462" s="101"/>
      <c r="AS462" s="101"/>
      <c r="AT462" s="101"/>
      <c r="AU462" s="101"/>
      <c r="AV462" s="101"/>
      <c r="AW462" s="101"/>
      <c r="AX462" s="101"/>
      <c r="AY462" s="101"/>
      <c r="AZ462" s="101"/>
      <c r="BA462" s="101"/>
    </row>
    <row r="463" spans="1:53">
      <c r="A463" s="101"/>
      <c r="B463" s="101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  <c r="AA463" s="101"/>
      <c r="AB463" s="101"/>
      <c r="AC463" s="101"/>
      <c r="AD463" s="101"/>
      <c r="AE463" s="101"/>
      <c r="AF463" s="101"/>
      <c r="AG463" s="101"/>
      <c r="AH463" s="101"/>
      <c r="AI463" s="101"/>
      <c r="AJ463" s="101"/>
      <c r="AK463" s="101"/>
      <c r="AL463" s="101"/>
      <c r="AM463" s="101"/>
      <c r="AN463" s="101"/>
      <c r="AO463" s="101"/>
      <c r="AP463" s="101"/>
      <c r="AQ463" s="101"/>
      <c r="AR463" s="101"/>
      <c r="AS463" s="101"/>
      <c r="AT463" s="101"/>
      <c r="AU463" s="101"/>
      <c r="AV463" s="101"/>
      <c r="AW463" s="101"/>
      <c r="AX463" s="101"/>
      <c r="AY463" s="101"/>
      <c r="AZ463" s="101"/>
      <c r="BA463" s="101"/>
    </row>
    <row r="464" spans="1:53">
      <c r="A464" s="101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1"/>
      <c r="AD464" s="101"/>
      <c r="AE464" s="101"/>
      <c r="AF464" s="101"/>
      <c r="AG464" s="101"/>
      <c r="AH464" s="101"/>
      <c r="AI464" s="101"/>
      <c r="AJ464" s="101"/>
      <c r="AK464" s="101"/>
      <c r="AL464" s="101"/>
      <c r="AM464" s="101"/>
      <c r="AN464" s="101"/>
      <c r="AO464" s="101"/>
      <c r="AP464" s="101"/>
      <c r="AQ464" s="101"/>
      <c r="AR464" s="101"/>
      <c r="AS464" s="101"/>
      <c r="AT464" s="101"/>
      <c r="AU464" s="101"/>
      <c r="AV464" s="101"/>
      <c r="AW464" s="101"/>
      <c r="AX464" s="101"/>
      <c r="AY464" s="101"/>
      <c r="AZ464" s="101"/>
      <c r="BA464" s="101"/>
    </row>
    <row r="465" spans="1:53">
      <c r="A465" s="101"/>
      <c r="B465" s="101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  <c r="AA465" s="101"/>
      <c r="AB465" s="101"/>
      <c r="AC465" s="101"/>
      <c r="AD465" s="101"/>
      <c r="AE465" s="101"/>
      <c r="AF465" s="101"/>
      <c r="AG465" s="101"/>
      <c r="AH465" s="101"/>
      <c r="AI465" s="101"/>
      <c r="AJ465" s="101"/>
      <c r="AK465" s="101"/>
      <c r="AL465" s="101"/>
      <c r="AM465" s="101"/>
      <c r="AN465" s="101"/>
      <c r="AO465" s="101"/>
      <c r="AP465" s="101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</row>
    <row r="466" spans="1:53">
      <c r="A466" s="101"/>
      <c r="B466" s="101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  <c r="AA466" s="101"/>
      <c r="AB466" s="101"/>
      <c r="AC466" s="101"/>
      <c r="AD466" s="101"/>
      <c r="AE466" s="101"/>
      <c r="AF466" s="101"/>
      <c r="AG466" s="101"/>
      <c r="AH466" s="101"/>
      <c r="AI466" s="101"/>
      <c r="AJ466" s="101"/>
      <c r="AK466" s="101"/>
      <c r="AL466" s="101"/>
      <c r="AM466" s="101"/>
      <c r="AN466" s="101"/>
      <c r="AO466" s="101"/>
      <c r="AP466" s="101"/>
      <c r="AQ466" s="101"/>
      <c r="AR466" s="101"/>
      <c r="AS466" s="101"/>
      <c r="AT466" s="101"/>
      <c r="AU466" s="101"/>
      <c r="AV466" s="101"/>
      <c r="AW466" s="101"/>
      <c r="AX466" s="101"/>
      <c r="AY466" s="101"/>
      <c r="AZ466" s="101"/>
      <c r="BA466" s="101"/>
    </row>
    <row r="467" spans="1:53">
      <c r="A467" s="101"/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  <c r="AA467" s="101"/>
      <c r="AB467" s="101"/>
      <c r="AC467" s="101"/>
      <c r="AD467" s="101"/>
      <c r="AE467" s="101"/>
      <c r="AF467" s="101"/>
      <c r="AG467" s="101"/>
      <c r="AH467" s="101"/>
      <c r="AI467" s="101"/>
      <c r="AJ467" s="101"/>
      <c r="AK467" s="101"/>
      <c r="AL467" s="101"/>
      <c r="AM467" s="101"/>
      <c r="AN467" s="101"/>
      <c r="AO467" s="101"/>
      <c r="AP467" s="101"/>
      <c r="AQ467" s="101"/>
      <c r="AR467" s="101"/>
      <c r="AS467" s="101"/>
      <c r="AT467" s="101"/>
      <c r="AU467" s="101"/>
      <c r="AV467" s="101"/>
      <c r="AW467" s="101"/>
      <c r="AX467" s="101"/>
      <c r="AY467" s="101"/>
      <c r="AZ467" s="101"/>
      <c r="BA467" s="101"/>
    </row>
    <row r="468" spans="1:53">
      <c r="A468" s="101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  <c r="AA468" s="101"/>
      <c r="AB468" s="101"/>
      <c r="AC468" s="101"/>
      <c r="AD468" s="101"/>
      <c r="AE468" s="101"/>
      <c r="AF468" s="101"/>
      <c r="AG468" s="101"/>
      <c r="AH468" s="101"/>
      <c r="AI468" s="101"/>
      <c r="AJ468" s="101"/>
      <c r="AK468" s="101"/>
      <c r="AL468" s="101"/>
      <c r="AM468" s="101"/>
      <c r="AN468" s="101"/>
      <c r="AO468" s="101"/>
      <c r="AP468" s="101"/>
      <c r="AQ468" s="101"/>
      <c r="AR468" s="101"/>
      <c r="AS468" s="101"/>
      <c r="AT468" s="101"/>
      <c r="AU468" s="101"/>
      <c r="AV468" s="101"/>
      <c r="AW468" s="101"/>
      <c r="AX468" s="101"/>
      <c r="AY468" s="101"/>
      <c r="AZ468" s="101"/>
      <c r="BA468" s="101"/>
    </row>
    <row r="469" spans="1:53">
      <c r="A469" s="101"/>
      <c r="B469" s="101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  <c r="AA469" s="101"/>
      <c r="AB469" s="101"/>
      <c r="AC469" s="101"/>
      <c r="AD469" s="101"/>
      <c r="AE469" s="101"/>
      <c r="AF469" s="101"/>
      <c r="AG469" s="101"/>
      <c r="AH469" s="101"/>
      <c r="AI469" s="101"/>
      <c r="AJ469" s="101"/>
      <c r="AK469" s="101"/>
      <c r="AL469" s="101"/>
      <c r="AM469" s="101"/>
      <c r="AN469" s="101"/>
      <c r="AO469" s="101"/>
      <c r="AP469" s="101"/>
      <c r="AQ469" s="101"/>
      <c r="AR469" s="101"/>
      <c r="AS469" s="101"/>
      <c r="AT469" s="101"/>
      <c r="AU469" s="101"/>
      <c r="AV469" s="101"/>
      <c r="AW469" s="101"/>
      <c r="AX469" s="101"/>
      <c r="AY469" s="101"/>
      <c r="AZ469" s="101"/>
      <c r="BA469" s="101"/>
    </row>
    <row r="470" spans="1:53">
      <c r="A470" s="101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  <c r="AA470" s="101"/>
      <c r="AB470" s="101"/>
      <c r="AC470" s="101"/>
      <c r="AD470" s="101"/>
      <c r="AE470" s="101"/>
      <c r="AF470" s="101"/>
      <c r="AG470" s="101"/>
      <c r="AH470" s="101"/>
      <c r="AI470" s="101"/>
      <c r="AJ470" s="101"/>
      <c r="AK470" s="101"/>
      <c r="AL470" s="101"/>
      <c r="AM470" s="101"/>
      <c r="AN470" s="101"/>
      <c r="AO470" s="101"/>
      <c r="AP470" s="101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</row>
    <row r="471" spans="1:53">
      <c r="A471" s="101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  <c r="AA471" s="101"/>
      <c r="AB471" s="101"/>
      <c r="AC471" s="101"/>
      <c r="AD471" s="101"/>
      <c r="AE471" s="101"/>
      <c r="AF471" s="101"/>
      <c r="AG471" s="101"/>
      <c r="AH471" s="101"/>
      <c r="AI471" s="101"/>
      <c r="AJ471" s="101"/>
      <c r="AK471" s="101"/>
      <c r="AL471" s="101"/>
      <c r="AM471" s="101"/>
      <c r="AN471" s="101"/>
      <c r="AO471" s="101"/>
      <c r="AP471" s="101"/>
      <c r="AQ471" s="101"/>
      <c r="AR471" s="101"/>
      <c r="AS471" s="101"/>
      <c r="AT471" s="101"/>
      <c r="AU471" s="101"/>
      <c r="AV471" s="101"/>
      <c r="AW471" s="101"/>
      <c r="AX471" s="101"/>
      <c r="AY471" s="101"/>
      <c r="AZ471" s="101"/>
      <c r="BA471" s="101"/>
    </row>
    <row r="472" spans="1:53">
      <c r="A472" s="101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  <c r="AA472" s="101"/>
      <c r="AB472" s="101"/>
      <c r="AC472" s="101"/>
      <c r="AD472" s="101"/>
      <c r="AE472" s="101"/>
      <c r="AF472" s="101"/>
      <c r="AG472" s="101"/>
      <c r="AH472" s="101"/>
      <c r="AI472" s="101"/>
      <c r="AJ472" s="101"/>
      <c r="AK472" s="101"/>
      <c r="AL472" s="101"/>
      <c r="AM472" s="101"/>
      <c r="AN472" s="101"/>
      <c r="AO472" s="101"/>
      <c r="AP472" s="101"/>
      <c r="AQ472" s="101"/>
      <c r="AR472" s="101"/>
      <c r="AS472" s="101"/>
      <c r="AT472" s="101"/>
      <c r="AU472" s="101"/>
      <c r="AV472" s="101"/>
      <c r="AW472" s="101"/>
      <c r="AX472" s="101"/>
      <c r="AY472" s="101"/>
      <c r="AZ472" s="101"/>
      <c r="BA472" s="101"/>
    </row>
    <row r="473" spans="1:53">
      <c r="A473" s="101"/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  <c r="AA473" s="101"/>
      <c r="AB473" s="101"/>
      <c r="AC473" s="101"/>
      <c r="AD473" s="101"/>
      <c r="AE473" s="101"/>
      <c r="AF473" s="101"/>
      <c r="AG473" s="101"/>
      <c r="AH473" s="101"/>
      <c r="AI473" s="101"/>
      <c r="AJ473" s="101"/>
      <c r="AK473" s="101"/>
      <c r="AL473" s="101"/>
      <c r="AM473" s="101"/>
      <c r="AN473" s="101"/>
      <c r="AO473" s="101"/>
      <c r="AP473" s="101"/>
      <c r="AQ473" s="101"/>
      <c r="AR473" s="101"/>
      <c r="AS473" s="101"/>
      <c r="AT473" s="101"/>
      <c r="AU473" s="101"/>
      <c r="AV473" s="101"/>
      <c r="AW473" s="101"/>
      <c r="AX473" s="101"/>
      <c r="AY473" s="101"/>
      <c r="AZ473" s="101"/>
      <c r="BA473" s="101"/>
    </row>
    <row r="474" spans="1:53">
      <c r="A474" s="101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  <c r="AA474" s="101"/>
      <c r="AB474" s="101"/>
      <c r="AC474" s="101"/>
      <c r="AD474" s="101"/>
      <c r="AE474" s="101"/>
      <c r="AF474" s="101"/>
      <c r="AG474" s="101"/>
      <c r="AH474" s="101"/>
      <c r="AI474" s="101"/>
      <c r="AJ474" s="101"/>
      <c r="AK474" s="101"/>
      <c r="AL474" s="101"/>
      <c r="AM474" s="101"/>
      <c r="AN474" s="101"/>
      <c r="AO474" s="101"/>
      <c r="AP474" s="101"/>
      <c r="AQ474" s="101"/>
      <c r="AR474" s="101"/>
      <c r="AS474" s="101"/>
      <c r="AT474" s="101"/>
      <c r="AU474" s="101"/>
      <c r="AV474" s="101"/>
      <c r="AW474" s="101"/>
      <c r="AX474" s="101"/>
      <c r="AY474" s="101"/>
      <c r="AZ474" s="101"/>
      <c r="BA474" s="101"/>
    </row>
    <row r="475" spans="1:53">
      <c r="A475" s="101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  <c r="AA475" s="101"/>
      <c r="AB475" s="101"/>
      <c r="AC475" s="101"/>
      <c r="AD475" s="101"/>
      <c r="AE475" s="101"/>
      <c r="AF475" s="101"/>
      <c r="AG475" s="101"/>
      <c r="AH475" s="101"/>
      <c r="AI475" s="101"/>
      <c r="AJ475" s="101"/>
      <c r="AK475" s="101"/>
      <c r="AL475" s="101"/>
      <c r="AM475" s="101"/>
      <c r="AN475" s="101"/>
      <c r="AO475" s="101"/>
      <c r="AP475" s="101"/>
      <c r="AQ475" s="101"/>
      <c r="AR475" s="101"/>
      <c r="AS475" s="101"/>
      <c r="AT475" s="101"/>
      <c r="AU475" s="101"/>
      <c r="AV475" s="101"/>
      <c r="AW475" s="101"/>
      <c r="AX475" s="101"/>
      <c r="AY475" s="101"/>
      <c r="AZ475" s="101"/>
      <c r="BA475" s="101"/>
    </row>
    <row r="476" spans="1:53">
      <c r="A476" s="101"/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  <c r="AA476" s="101"/>
      <c r="AB476" s="101"/>
      <c r="AC476" s="101"/>
      <c r="AD476" s="101"/>
      <c r="AE476" s="101"/>
      <c r="AF476" s="101"/>
      <c r="AG476" s="101"/>
      <c r="AH476" s="101"/>
      <c r="AI476" s="101"/>
      <c r="AJ476" s="101"/>
      <c r="AK476" s="101"/>
      <c r="AL476" s="101"/>
      <c r="AM476" s="101"/>
      <c r="AN476" s="101"/>
      <c r="AO476" s="101"/>
      <c r="AP476" s="101"/>
      <c r="AQ476" s="101"/>
      <c r="AR476" s="101"/>
      <c r="AS476" s="101"/>
      <c r="AT476" s="101"/>
      <c r="AU476" s="101"/>
      <c r="AV476" s="101"/>
      <c r="AW476" s="101"/>
      <c r="AX476" s="101"/>
      <c r="AY476" s="101"/>
      <c r="AZ476" s="101"/>
      <c r="BA476" s="101"/>
    </row>
    <row r="477" spans="1:53">
      <c r="A477" s="101"/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  <c r="AA477" s="101"/>
      <c r="AB477" s="101"/>
      <c r="AC477" s="101"/>
      <c r="AD477" s="101"/>
      <c r="AE477" s="101"/>
      <c r="AF477" s="101"/>
      <c r="AG477" s="101"/>
      <c r="AH477" s="101"/>
      <c r="AI477" s="101"/>
      <c r="AJ477" s="101"/>
      <c r="AK477" s="101"/>
      <c r="AL477" s="101"/>
      <c r="AM477" s="101"/>
      <c r="AN477" s="101"/>
      <c r="AO477" s="101"/>
      <c r="AP477" s="101"/>
      <c r="AQ477" s="101"/>
      <c r="AR477" s="101"/>
      <c r="AS477" s="101"/>
      <c r="AT477" s="101"/>
      <c r="AU477" s="101"/>
      <c r="AV477" s="101"/>
      <c r="AW477" s="101"/>
      <c r="AX477" s="101"/>
      <c r="AY477" s="101"/>
      <c r="AZ477" s="101"/>
      <c r="BA477" s="101"/>
    </row>
    <row r="478" spans="1:53">
      <c r="A478" s="101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  <c r="AA478" s="101"/>
      <c r="AB478" s="101"/>
      <c r="AC478" s="101"/>
      <c r="AD478" s="101"/>
      <c r="AE478" s="101"/>
      <c r="AF478" s="101"/>
      <c r="AG478" s="101"/>
      <c r="AH478" s="101"/>
      <c r="AI478" s="101"/>
      <c r="AJ478" s="101"/>
      <c r="AK478" s="101"/>
      <c r="AL478" s="101"/>
      <c r="AM478" s="101"/>
      <c r="AN478" s="101"/>
      <c r="AO478" s="101"/>
      <c r="AP478" s="101"/>
      <c r="AQ478" s="101"/>
      <c r="AR478" s="101"/>
      <c r="AS478" s="101"/>
      <c r="AT478" s="101"/>
      <c r="AU478" s="101"/>
      <c r="AV478" s="101"/>
      <c r="AW478" s="101"/>
      <c r="AX478" s="101"/>
      <c r="AY478" s="101"/>
      <c r="AZ478" s="101"/>
      <c r="BA478" s="101"/>
    </row>
    <row r="479" spans="1:53">
      <c r="A479" s="101"/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  <c r="AA479" s="101"/>
      <c r="AB479" s="101"/>
      <c r="AC479" s="101"/>
      <c r="AD479" s="101"/>
      <c r="AE479" s="101"/>
      <c r="AF479" s="101"/>
      <c r="AG479" s="101"/>
      <c r="AH479" s="101"/>
      <c r="AI479" s="101"/>
      <c r="AJ479" s="101"/>
      <c r="AK479" s="101"/>
      <c r="AL479" s="101"/>
      <c r="AM479" s="101"/>
      <c r="AN479" s="101"/>
      <c r="AO479" s="101"/>
      <c r="AP479" s="101"/>
      <c r="AQ479" s="101"/>
      <c r="AR479" s="101"/>
      <c r="AS479" s="101"/>
      <c r="AT479" s="101"/>
      <c r="AU479" s="101"/>
      <c r="AV479" s="101"/>
      <c r="AW479" s="101"/>
      <c r="AX479" s="101"/>
      <c r="AY479" s="101"/>
      <c r="AZ479" s="101"/>
      <c r="BA479" s="101"/>
    </row>
    <row r="480" spans="1:53">
      <c r="A480" s="101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  <c r="AA480" s="101"/>
      <c r="AB480" s="101"/>
      <c r="AC480" s="101"/>
      <c r="AD480" s="101"/>
      <c r="AE480" s="101"/>
      <c r="AF480" s="101"/>
      <c r="AG480" s="101"/>
      <c r="AH480" s="101"/>
      <c r="AI480" s="101"/>
      <c r="AJ480" s="101"/>
      <c r="AK480" s="101"/>
      <c r="AL480" s="101"/>
      <c r="AM480" s="101"/>
      <c r="AN480" s="101"/>
      <c r="AO480" s="101"/>
      <c r="AP480" s="101"/>
      <c r="AQ480" s="101"/>
      <c r="AR480" s="101"/>
      <c r="AS480" s="101"/>
      <c r="AT480" s="101"/>
      <c r="AU480" s="101"/>
      <c r="AV480" s="101"/>
      <c r="AW480" s="101"/>
      <c r="AX480" s="101"/>
      <c r="AY480" s="101"/>
      <c r="AZ480" s="101"/>
      <c r="BA480" s="101"/>
    </row>
    <row r="481" spans="1:53">
      <c r="A481" s="101"/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  <c r="AA481" s="101"/>
      <c r="AB481" s="101"/>
      <c r="AC481" s="101"/>
      <c r="AD481" s="101"/>
      <c r="AE481" s="101"/>
      <c r="AF481" s="101"/>
      <c r="AG481" s="101"/>
      <c r="AH481" s="101"/>
      <c r="AI481" s="101"/>
      <c r="AJ481" s="101"/>
      <c r="AK481" s="101"/>
      <c r="AL481" s="101"/>
      <c r="AM481" s="101"/>
      <c r="AN481" s="101"/>
      <c r="AO481" s="101"/>
      <c r="AP481" s="101"/>
      <c r="AQ481" s="101"/>
      <c r="AR481" s="101"/>
      <c r="AS481" s="101"/>
      <c r="AT481" s="101"/>
      <c r="AU481" s="101"/>
      <c r="AV481" s="101"/>
      <c r="AW481" s="101"/>
      <c r="AX481" s="101"/>
      <c r="AY481" s="101"/>
      <c r="AZ481" s="101"/>
      <c r="BA481" s="101"/>
    </row>
    <row r="482" spans="1:53">
      <c r="A482" s="101"/>
      <c r="B482" s="101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  <c r="AA482" s="101"/>
      <c r="AB482" s="101"/>
      <c r="AC482" s="101"/>
      <c r="AD482" s="101"/>
      <c r="AE482" s="101"/>
      <c r="AF482" s="101"/>
      <c r="AG482" s="101"/>
      <c r="AH482" s="101"/>
      <c r="AI482" s="101"/>
      <c r="AJ482" s="101"/>
      <c r="AK482" s="101"/>
      <c r="AL482" s="101"/>
      <c r="AM482" s="101"/>
      <c r="AN482" s="101"/>
      <c r="AO482" s="101"/>
      <c r="AP482" s="101"/>
      <c r="AQ482" s="101"/>
      <c r="AR482" s="101"/>
      <c r="AS482" s="101"/>
      <c r="AT482" s="101"/>
      <c r="AU482" s="101"/>
      <c r="AV482" s="101"/>
      <c r="AW482" s="101"/>
      <c r="AX482" s="101"/>
      <c r="AY482" s="101"/>
      <c r="AZ482" s="101"/>
      <c r="BA482" s="101"/>
    </row>
    <row r="483" spans="1:53">
      <c r="A483" s="101"/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  <c r="AA483" s="101"/>
      <c r="AB483" s="101"/>
      <c r="AC483" s="101"/>
      <c r="AD483" s="101"/>
      <c r="AE483" s="101"/>
      <c r="AF483" s="101"/>
      <c r="AG483" s="101"/>
      <c r="AH483" s="101"/>
      <c r="AI483" s="101"/>
      <c r="AJ483" s="101"/>
      <c r="AK483" s="101"/>
      <c r="AL483" s="101"/>
      <c r="AM483" s="101"/>
      <c r="AN483" s="101"/>
      <c r="AO483" s="101"/>
      <c r="AP483" s="101"/>
      <c r="AQ483" s="101"/>
      <c r="AR483" s="101"/>
      <c r="AS483" s="101"/>
      <c r="AT483" s="101"/>
      <c r="AU483" s="101"/>
      <c r="AV483" s="101"/>
      <c r="AW483" s="101"/>
      <c r="AX483" s="101"/>
      <c r="AY483" s="101"/>
      <c r="AZ483" s="101"/>
      <c r="BA483" s="101"/>
    </row>
    <row r="484" spans="1:53">
      <c r="A484" s="101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  <c r="AA484" s="101"/>
      <c r="AB484" s="101"/>
      <c r="AC484" s="101"/>
      <c r="AD484" s="101"/>
      <c r="AE484" s="101"/>
      <c r="AF484" s="101"/>
      <c r="AG484" s="101"/>
      <c r="AH484" s="101"/>
      <c r="AI484" s="101"/>
      <c r="AJ484" s="101"/>
      <c r="AK484" s="101"/>
      <c r="AL484" s="101"/>
      <c r="AM484" s="101"/>
      <c r="AN484" s="101"/>
      <c r="AO484" s="101"/>
      <c r="AP484" s="101"/>
      <c r="AQ484" s="101"/>
      <c r="AR484" s="101"/>
      <c r="AS484" s="101"/>
      <c r="AT484" s="101"/>
      <c r="AU484" s="101"/>
      <c r="AV484" s="101"/>
      <c r="AW484" s="101"/>
      <c r="AX484" s="101"/>
      <c r="AY484" s="101"/>
      <c r="AZ484" s="101"/>
      <c r="BA484" s="101"/>
    </row>
    <row r="485" spans="1:53">
      <c r="A485" s="101"/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  <c r="AA485" s="101"/>
      <c r="AB485" s="101"/>
      <c r="AC485" s="101"/>
      <c r="AD485" s="101"/>
      <c r="AE485" s="101"/>
      <c r="AF485" s="101"/>
      <c r="AG485" s="101"/>
      <c r="AH485" s="101"/>
      <c r="AI485" s="101"/>
      <c r="AJ485" s="101"/>
      <c r="AK485" s="101"/>
      <c r="AL485" s="101"/>
      <c r="AM485" s="101"/>
      <c r="AN485" s="101"/>
      <c r="AO485" s="101"/>
      <c r="AP485" s="101"/>
      <c r="AQ485" s="101"/>
      <c r="AR485" s="101"/>
      <c r="AS485" s="101"/>
      <c r="AT485" s="101"/>
      <c r="AU485" s="101"/>
      <c r="AV485" s="101"/>
      <c r="AW485" s="101"/>
      <c r="AX485" s="101"/>
      <c r="AY485" s="101"/>
      <c r="AZ485" s="101"/>
      <c r="BA485" s="101"/>
    </row>
    <row r="486" spans="1:53">
      <c r="A486" s="101"/>
      <c r="B486" s="101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  <c r="AA486" s="101"/>
      <c r="AB486" s="101"/>
      <c r="AC486" s="101"/>
      <c r="AD486" s="101"/>
      <c r="AE486" s="101"/>
      <c r="AF486" s="101"/>
      <c r="AG486" s="101"/>
      <c r="AH486" s="101"/>
      <c r="AI486" s="101"/>
      <c r="AJ486" s="101"/>
      <c r="AK486" s="101"/>
      <c r="AL486" s="101"/>
      <c r="AM486" s="101"/>
      <c r="AN486" s="101"/>
      <c r="AO486" s="101"/>
      <c r="AP486" s="101"/>
      <c r="AQ486" s="101"/>
      <c r="AR486" s="101"/>
      <c r="AS486" s="101"/>
      <c r="AT486" s="101"/>
      <c r="AU486" s="101"/>
      <c r="AV486" s="101"/>
      <c r="AW486" s="101"/>
      <c r="AX486" s="101"/>
      <c r="AY486" s="101"/>
      <c r="AZ486" s="101"/>
      <c r="BA486" s="101"/>
    </row>
    <row r="487" spans="1:53">
      <c r="A487" s="101"/>
      <c r="B487" s="101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  <c r="AA487" s="101"/>
      <c r="AB487" s="101"/>
      <c r="AC487" s="101"/>
      <c r="AD487" s="101"/>
      <c r="AE487" s="101"/>
      <c r="AF487" s="101"/>
      <c r="AG487" s="101"/>
      <c r="AH487" s="101"/>
      <c r="AI487" s="101"/>
      <c r="AJ487" s="101"/>
      <c r="AK487" s="101"/>
      <c r="AL487" s="101"/>
      <c r="AM487" s="101"/>
      <c r="AN487" s="101"/>
      <c r="AO487" s="101"/>
      <c r="AP487" s="101"/>
      <c r="AQ487" s="101"/>
      <c r="AR487" s="101"/>
      <c r="AS487" s="101"/>
      <c r="AT487" s="101"/>
      <c r="AU487" s="101"/>
      <c r="AV487" s="101"/>
      <c r="AW487" s="101"/>
      <c r="AX487" s="101"/>
      <c r="AY487" s="101"/>
      <c r="AZ487" s="101"/>
      <c r="BA487" s="101"/>
    </row>
    <row r="488" spans="1:53">
      <c r="A488" s="101"/>
      <c r="B488" s="101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  <c r="AA488" s="101"/>
      <c r="AB488" s="101"/>
      <c r="AC488" s="101"/>
      <c r="AD488" s="101"/>
      <c r="AE488" s="101"/>
      <c r="AF488" s="101"/>
      <c r="AG488" s="101"/>
      <c r="AH488" s="101"/>
      <c r="AI488" s="101"/>
      <c r="AJ488" s="101"/>
      <c r="AK488" s="101"/>
      <c r="AL488" s="101"/>
      <c r="AM488" s="101"/>
      <c r="AN488" s="101"/>
      <c r="AO488" s="101"/>
      <c r="AP488" s="101"/>
      <c r="AQ488" s="101"/>
      <c r="AR488" s="101"/>
      <c r="AS488" s="101"/>
      <c r="AT488" s="101"/>
      <c r="AU488" s="101"/>
      <c r="AV488" s="101"/>
      <c r="AW488" s="101"/>
      <c r="AX488" s="101"/>
      <c r="AY488" s="101"/>
      <c r="AZ488" s="101"/>
      <c r="BA488" s="101"/>
    </row>
    <row r="489" spans="1:53">
      <c r="A489" s="101"/>
      <c r="B489" s="101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  <c r="AA489" s="101"/>
      <c r="AB489" s="101"/>
      <c r="AC489" s="101"/>
      <c r="AD489" s="101"/>
      <c r="AE489" s="101"/>
      <c r="AF489" s="101"/>
      <c r="AG489" s="101"/>
      <c r="AH489" s="101"/>
      <c r="AI489" s="101"/>
      <c r="AJ489" s="101"/>
      <c r="AK489" s="101"/>
      <c r="AL489" s="101"/>
      <c r="AM489" s="101"/>
      <c r="AN489" s="101"/>
      <c r="AO489" s="101"/>
      <c r="AP489" s="101"/>
      <c r="AQ489" s="101"/>
      <c r="AR489" s="101"/>
      <c r="AS489" s="101"/>
      <c r="AT489" s="101"/>
      <c r="AU489" s="101"/>
      <c r="AV489" s="101"/>
      <c r="AW489" s="101"/>
      <c r="AX489" s="101"/>
      <c r="AY489" s="101"/>
      <c r="AZ489" s="101"/>
      <c r="BA489" s="101"/>
    </row>
    <row r="490" spans="1:53">
      <c r="A490" s="101"/>
      <c r="B490" s="101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  <c r="AA490" s="101"/>
      <c r="AB490" s="101"/>
      <c r="AC490" s="101"/>
      <c r="AD490" s="101"/>
      <c r="AE490" s="101"/>
      <c r="AF490" s="101"/>
      <c r="AG490" s="101"/>
      <c r="AH490" s="101"/>
      <c r="AI490" s="101"/>
      <c r="AJ490" s="101"/>
      <c r="AK490" s="101"/>
      <c r="AL490" s="101"/>
      <c r="AM490" s="101"/>
      <c r="AN490" s="101"/>
      <c r="AO490" s="101"/>
      <c r="AP490" s="101"/>
      <c r="AQ490" s="101"/>
      <c r="AR490" s="101"/>
      <c r="AS490" s="101"/>
      <c r="AT490" s="101"/>
      <c r="AU490" s="101"/>
      <c r="AV490" s="101"/>
      <c r="AW490" s="101"/>
      <c r="AX490" s="101"/>
      <c r="AY490" s="101"/>
      <c r="AZ490" s="101"/>
      <c r="BA490" s="101"/>
    </row>
    <row r="491" spans="1:53">
      <c r="A491" s="101"/>
      <c r="B491" s="101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  <c r="AA491" s="101"/>
      <c r="AB491" s="101"/>
      <c r="AC491" s="101"/>
      <c r="AD491" s="101"/>
      <c r="AE491" s="101"/>
      <c r="AF491" s="101"/>
      <c r="AG491" s="101"/>
      <c r="AH491" s="101"/>
      <c r="AI491" s="101"/>
      <c r="AJ491" s="101"/>
      <c r="AK491" s="101"/>
      <c r="AL491" s="101"/>
      <c r="AM491" s="101"/>
      <c r="AN491" s="101"/>
      <c r="AO491" s="101"/>
      <c r="AP491" s="101"/>
      <c r="AQ491" s="101"/>
      <c r="AR491" s="101"/>
      <c r="AS491" s="101"/>
      <c r="AT491" s="101"/>
      <c r="AU491" s="101"/>
      <c r="AV491" s="101"/>
      <c r="AW491" s="101"/>
      <c r="AX491" s="101"/>
      <c r="AY491" s="101"/>
      <c r="AZ491" s="101"/>
      <c r="BA491" s="101"/>
    </row>
    <row r="492" spans="1:53">
      <c r="A492" s="101"/>
      <c r="B492" s="101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  <c r="AA492" s="101"/>
      <c r="AB492" s="101"/>
      <c r="AC492" s="101"/>
      <c r="AD492" s="101"/>
      <c r="AE492" s="101"/>
      <c r="AF492" s="101"/>
      <c r="AG492" s="101"/>
      <c r="AH492" s="101"/>
      <c r="AI492" s="101"/>
      <c r="AJ492" s="101"/>
      <c r="AK492" s="101"/>
      <c r="AL492" s="101"/>
      <c r="AM492" s="101"/>
      <c r="AN492" s="101"/>
      <c r="AO492" s="101"/>
      <c r="AP492" s="101"/>
      <c r="AQ492" s="101"/>
      <c r="AR492" s="101"/>
      <c r="AS492" s="101"/>
      <c r="AT492" s="101"/>
      <c r="AU492" s="101"/>
      <c r="AV492" s="101"/>
      <c r="AW492" s="101"/>
      <c r="AX492" s="101"/>
      <c r="AY492" s="101"/>
      <c r="AZ492" s="101"/>
      <c r="BA492" s="101"/>
    </row>
    <row r="493" spans="1:53">
      <c r="A493" s="101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  <c r="AA493" s="101"/>
      <c r="AB493" s="101"/>
      <c r="AC493" s="101"/>
      <c r="AD493" s="101"/>
      <c r="AE493" s="101"/>
      <c r="AF493" s="101"/>
      <c r="AG493" s="101"/>
      <c r="AH493" s="101"/>
      <c r="AI493" s="101"/>
      <c r="AJ493" s="101"/>
      <c r="AK493" s="101"/>
      <c r="AL493" s="101"/>
      <c r="AM493" s="101"/>
      <c r="AN493" s="101"/>
      <c r="AO493" s="101"/>
      <c r="AP493" s="101"/>
      <c r="AQ493" s="101"/>
      <c r="AR493" s="101"/>
      <c r="AS493" s="101"/>
      <c r="AT493" s="101"/>
      <c r="AU493" s="101"/>
      <c r="AV493" s="101"/>
      <c r="AW493" s="101"/>
      <c r="AX493" s="101"/>
      <c r="AY493" s="101"/>
      <c r="AZ493" s="101"/>
      <c r="BA493" s="101"/>
    </row>
    <row r="494" spans="1:53">
      <c r="A494" s="101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  <c r="AA494" s="101"/>
      <c r="AB494" s="101"/>
      <c r="AC494" s="101"/>
      <c r="AD494" s="101"/>
      <c r="AE494" s="101"/>
      <c r="AF494" s="101"/>
      <c r="AG494" s="101"/>
      <c r="AH494" s="101"/>
      <c r="AI494" s="101"/>
      <c r="AJ494" s="101"/>
      <c r="AK494" s="101"/>
      <c r="AL494" s="101"/>
      <c r="AM494" s="101"/>
      <c r="AN494" s="101"/>
      <c r="AO494" s="101"/>
      <c r="AP494" s="101"/>
      <c r="AQ494" s="101"/>
      <c r="AR494" s="101"/>
      <c r="AS494" s="101"/>
      <c r="AT494" s="101"/>
      <c r="AU494" s="101"/>
      <c r="AV494" s="101"/>
      <c r="AW494" s="101"/>
      <c r="AX494" s="101"/>
      <c r="AY494" s="101"/>
      <c r="AZ494" s="101"/>
      <c r="BA494" s="101"/>
    </row>
    <row r="495" spans="1:53">
      <c r="A495" s="101"/>
      <c r="B495" s="101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  <c r="AA495" s="101"/>
      <c r="AB495" s="101"/>
      <c r="AC495" s="101"/>
      <c r="AD495" s="101"/>
      <c r="AE495" s="101"/>
      <c r="AF495" s="101"/>
      <c r="AG495" s="101"/>
      <c r="AH495" s="101"/>
      <c r="AI495" s="101"/>
      <c r="AJ495" s="101"/>
      <c r="AK495" s="101"/>
      <c r="AL495" s="101"/>
      <c r="AM495" s="101"/>
      <c r="AN495" s="101"/>
      <c r="AO495" s="101"/>
      <c r="AP495" s="101"/>
      <c r="AQ495" s="101"/>
      <c r="AR495" s="101"/>
      <c r="AS495" s="101"/>
      <c r="AT495" s="101"/>
      <c r="AU495" s="101"/>
      <c r="AV495" s="101"/>
      <c r="AW495" s="101"/>
      <c r="AX495" s="101"/>
      <c r="AY495" s="101"/>
      <c r="AZ495" s="101"/>
      <c r="BA495" s="101"/>
    </row>
    <row r="496" spans="1:53">
      <c r="A496" s="101"/>
      <c r="B496" s="101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  <c r="AA496" s="101"/>
      <c r="AB496" s="101"/>
      <c r="AC496" s="101"/>
      <c r="AD496" s="101"/>
      <c r="AE496" s="101"/>
      <c r="AF496" s="101"/>
      <c r="AG496" s="101"/>
      <c r="AH496" s="101"/>
      <c r="AI496" s="101"/>
      <c r="AJ496" s="101"/>
      <c r="AK496" s="101"/>
      <c r="AL496" s="101"/>
      <c r="AM496" s="101"/>
      <c r="AN496" s="101"/>
      <c r="AO496" s="101"/>
      <c r="AP496" s="101"/>
      <c r="AQ496" s="101"/>
      <c r="AR496" s="101"/>
      <c r="AS496" s="101"/>
      <c r="AT496" s="101"/>
      <c r="AU496" s="101"/>
      <c r="AV496" s="101"/>
      <c r="AW496" s="101"/>
      <c r="AX496" s="101"/>
      <c r="AY496" s="101"/>
      <c r="AZ496" s="101"/>
      <c r="BA496" s="101"/>
    </row>
    <row r="497" spans="1:53">
      <c r="A497" s="101"/>
      <c r="B497" s="101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  <c r="AA497" s="101"/>
      <c r="AB497" s="101"/>
      <c r="AC497" s="101"/>
      <c r="AD497" s="101"/>
      <c r="AE497" s="101"/>
      <c r="AF497" s="101"/>
      <c r="AG497" s="101"/>
      <c r="AH497" s="101"/>
      <c r="AI497" s="101"/>
      <c r="AJ497" s="101"/>
      <c r="AK497" s="101"/>
      <c r="AL497" s="101"/>
      <c r="AM497" s="101"/>
      <c r="AN497" s="101"/>
      <c r="AO497" s="101"/>
      <c r="AP497" s="101"/>
      <c r="AQ497" s="101"/>
      <c r="AR497" s="101"/>
      <c r="AS497" s="101"/>
      <c r="AT497" s="101"/>
      <c r="AU497" s="101"/>
      <c r="AV497" s="101"/>
      <c r="AW497" s="101"/>
      <c r="AX497" s="101"/>
      <c r="AY497" s="101"/>
      <c r="AZ497" s="101"/>
      <c r="BA497" s="101"/>
    </row>
    <row r="498" spans="1:53">
      <c r="A498" s="101"/>
      <c r="B498" s="101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  <c r="AA498" s="101"/>
      <c r="AB498" s="101"/>
      <c r="AC498" s="101"/>
      <c r="AD498" s="101"/>
      <c r="AE498" s="101"/>
      <c r="AF498" s="101"/>
      <c r="AG498" s="101"/>
      <c r="AH498" s="101"/>
      <c r="AI498" s="101"/>
      <c r="AJ498" s="101"/>
      <c r="AK498" s="101"/>
      <c r="AL498" s="101"/>
      <c r="AM498" s="101"/>
      <c r="AN498" s="101"/>
      <c r="AO498" s="101"/>
      <c r="AP498" s="101"/>
      <c r="AQ498" s="101"/>
      <c r="AR498" s="101"/>
      <c r="AS498" s="101"/>
      <c r="AT498" s="101"/>
      <c r="AU498" s="101"/>
      <c r="AV498" s="101"/>
      <c r="AW498" s="101"/>
      <c r="AX498" s="101"/>
      <c r="AY498" s="101"/>
      <c r="AZ498" s="101"/>
      <c r="BA498" s="101"/>
    </row>
    <row r="499" spans="1:53">
      <c r="A499" s="101"/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  <c r="AA499" s="101"/>
      <c r="AB499" s="101"/>
      <c r="AC499" s="101"/>
      <c r="AD499" s="101"/>
      <c r="AE499" s="101"/>
      <c r="AF499" s="101"/>
      <c r="AG499" s="101"/>
      <c r="AH499" s="101"/>
      <c r="AI499" s="101"/>
      <c r="AJ499" s="101"/>
      <c r="AK499" s="101"/>
      <c r="AL499" s="101"/>
      <c r="AM499" s="101"/>
      <c r="AN499" s="101"/>
      <c r="AO499" s="101"/>
      <c r="AP499" s="101"/>
      <c r="AQ499" s="101"/>
      <c r="AR499" s="101"/>
      <c r="AS499" s="101"/>
      <c r="AT499" s="101"/>
      <c r="AU499" s="101"/>
      <c r="AV499" s="101"/>
      <c r="AW499" s="101"/>
      <c r="AX499" s="101"/>
      <c r="AY499" s="101"/>
      <c r="AZ499" s="101"/>
      <c r="BA499" s="101"/>
    </row>
    <row r="500" spans="1:53">
      <c r="A500" s="101"/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  <c r="AA500" s="101"/>
      <c r="AB500" s="101"/>
      <c r="AC500" s="101"/>
      <c r="AD500" s="101"/>
      <c r="AE500" s="101"/>
      <c r="AF500" s="101"/>
      <c r="AG500" s="101"/>
      <c r="AH500" s="101"/>
      <c r="AI500" s="101"/>
      <c r="AJ500" s="101"/>
      <c r="AK500" s="101"/>
      <c r="AL500" s="101"/>
      <c r="AM500" s="101"/>
      <c r="AN500" s="101"/>
      <c r="AO500" s="101"/>
      <c r="AP500" s="101"/>
      <c r="AQ500" s="101"/>
      <c r="AR500" s="101"/>
      <c r="AS500" s="101"/>
      <c r="AT500" s="101"/>
      <c r="AU500" s="101"/>
      <c r="AV500" s="101"/>
      <c r="AW500" s="101"/>
      <c r="AX500" s="101"/>
      <c r="AY500" s="101"/>
      <c r="AZ500" s="101"/>
      <c r="BA500" s="101"/>
    </row>
    <row r="501" spans="1:53">
      <c r="A501" s="101"/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  <c r="AA501" s="101"/>
      <c r="AB501" s="101"/>
      <c r="AC501" s="101"/>
      <c r="AD501" s="101"/>
      <c r="AE501" s="101"/>
      <c r="AF501" s="101"/>
      <c r="AG501" s="101"/>
      <c r="AH501" s="101"/>
      <c r="AI501" s="101"/>
      <c r="AJ501" s="101"/>
      <c r="AK501" s="101"/>
      <c r="AL501" s="101"/>
      <c r="AM501" s="101"/>
      <c r="AN501" s="101"/>
      <c r="AO501" s="101"/>
      <c r="AP501" s="101"/>
      <c r="AQ501" s="101"/>
      <c r="AR501" s="101"/>
      <c r="AS501" s="101"/>
      <c r="AT501" s="101"/>
      <c r="AU501" s="101"/>
      <c r="AV501" s="101"/>
      <c r="AW501" s="101"/>
      <c r="AX501" s="101"/>
      <c r="AY501" s="101"/>
      <c r="AZ501" s="101"/>
      <c r="BA501" s="101"/>
    </row>
    <row r="502" spans="1:53">
      <c r="A502" s="101"/>
      <c r="B502" s="101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  <c r="AA502" s="101"/>
      <c r="AB502" s="101"/>
      <c r="AC502" s="101"/>
      <c r="AD502" s="101"/>
      <c r="AE502" s="101"/>
      <c r="AF502" s="101"/>
      <c r="AG502" s="101"/>
      <c r="AH502" s="101"/>
      <c r="AI502" s="101"/>
      <c r="AJ502" s="101"/>
      <c r="AK502" s="101"/>
      <c r="AL502" s="101"/>
      <c r="AM502" s="101"/>
      <c r="AN502" s="101"/>
      <c r="AO502" s="101"/>
      <c r="AP502" s="101"/>
      <c r="AQ502" s="101"/>
      <c r="AR502" s="101"/>
      <c r="AS502" s="101"/>
      <c r="AT502" s="101"/>
      <c r="AU502" s="101"/>
      <c r="AV502" s="101"/>
      <c r="AW502" s="101"/>
      <c r="AX502" s="101"/>
      <c r="AY502" s="101"/>
      <c r="AZ502" s="101"/>
      <c r="BA502" s="101"/>
    </row>
    <row r="503" spans="1:53">
      <c r="A503" s="101"/>
      <c r="B503" s="101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  <c r="AA503" s="101"/>
      <c r="AB503" s="101"/>
      <c r="AC503" s="101"/>
      <c r="AD503" s="101"/>
      <c r="AE503" s="101"/>
      <c r="AF503" s="101"/>
      <c r="AG503" s="101"/>
      <c r="AH503" s="101"/>
      <c r="AI503" s="101"/>
      <c r="AJ503" s="101"/>
      <c r="AK503" s="101"/>
      <c r="AL503" s="101"/>
      <c r="AM503" s="101"/>
      <c r="AN503" s="101"/>
      <c r="AO503" s="101"/>
      <c r="AP503" s="101"/>
      <c r="AQ503" s="101"/>
      <c r="AR503" s="101"/>
      <c r="AS503" s="101"/>
      <c r="AT503" s="101"/>
      <c r="AU503" s="101"/>
      <c r="AV503" s="101"/>
      <c r="AW503" s="101"/>
      <c r="AX503" s="101"/>
      <c r="AY503" s="101"/>
      <c r="AZ503" s="101"/>
      <c r="BA503" s="101"/>
    </row>
    <row r="504" spans="1:53">
      <c r="A504" s="101"/>
      <c r="B504" s="101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  <c r="AA504" s="101"/>
      <c r="AB504" s="101"/>
      <c r="AC504" s="101"/>
      <c r="AD504" s="101"/>
      <c r="AE504" s="101"/>
      <c r="AF504" s="101"/>
      <c r="AG504" s="101"/>
      <c r="AH504" s="101"/>
      <c r="AI504" s="101"/>
      <c r="AJ504" s="101"/>
      <c r="AK504" s="101"/>
      <c r="AL504" s="101"/>
      <c r="AM504" s="101"/>
      <c r="AN504" s="101"/>
      <c r="AO504" s="101"/>
      <c r="AP504" s="101"/>
      <c r="AQ504" s="101"/>
      <c r="AR504" s="101"/>
      <c r="AS504" s="101"/>
      <c r="AT504" s="101"/>
      <c r="AU504" s="101"/>
      <c r="AV504" s="101"/>
      <c r="AW504" s="101"/>
      <c r="AX504" s="101"/>
      <c r="AY504" s="101"/>
      <c r="AZ504" s="101"/>
      <c r="BA504" s="101"/>
    </row>
    <row r="505" spans="1:53">
      <c r="A505" s="101"/>
      <c r="B505" s="101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  <c r="AA505" s="101"/>
      <c r="AB505" s="101"/>
      <c r="AC505" s="101"/>
      <c r="AD505" s="101"/>
      <c r="AE505" s="101"/>
      <c r="AF505" s="101"/>
      <c r="AG505" s="101"/>
      <c r="AH505" s="101"/>
      <c r="AI505" s="101"/>
      <c r="AJ505" s="101"/>
      <c r="AK505" s="101"/>
      <c r="AL505" s="101"/>
      <c r="AM505" s="101"/>
      <c r="AN505" s="101"/>
      <c r="AO505" s="101"/>
      <c r="AP505" s="101"/>
      <c r="AQ505" s="101"/>
      <c r="AR505" s="101"/>
      <c r="AS505" s="101"/>
      <c r="AT505" s="101"/>
      <c r="AU505" s="101"/>
      <c r="AV505" s="101"/>
      <c r="AW505" s="101"/>
      <c r="AX505" s="101"/>
      <c r="AY505" s="101"/>
      <c r="AZ505" s="101"/>
      <c r="BA505" s="101"/>
    </row>
    <row r="506" spans="1:53">
      <c r="A506" s="101"/>
      <c r="B506" s="101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  <c r="AB506" s="101"/>
      <c r="AC506" s="101"/>
      <c r="AD506" s="101"/>
      <c r="AE506" s="101"/>
      <c r="AF506" s="101"/>
      <c r="AG506" s="101"/>
      <c r="AH506" s="101"/>
      <c r="AI506" s="101"/>
      <c r="AJ506" s="101"/>
      <c r="AK506" s="101"/>
      <c r="AL506" s="101"/>
      <c r="AM506" s="101"/>
      <c r="AN506" s="101"/>
      <c r="AO506" s="101"/>
      <c r="AP506" s="101"/>
      <c r="AQ506" s="101"/>
      <c r="AR506" s="101"/>
      <c r="AS506" s="101"/>
      <c r="AT506" s="101"/>
      <c r="AU506" s="101"/>
      <c r="AV506" s="101"/>
      <c r="AW506" s="101"/>
      <c r="AX506" s="101"/>
      <c r="AY506" s="101"/>
      <c r="AZ506" s="101"/>
      <c r="BA506" s="101"/>
    </row>
    <row r="507" spans="1:53">
      <c r="A507" s="101"/>
      <c r="B507" s="101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  <c r="AB507" s="101"/>
      <c r="AC507" s="101"/>
      <c r="AD507" s="101"/>
      <c r="AE507" s="101"/>
      <c r="AF507" s="101"/>
      <c r="AG507" s="101"/>
      <c r="AH507" s="101"/>
      <c r="AI507" s="101"/>
      <c r="AJ507" s="101"/>
      <c r="AK507" s="101"/>
      <c r="AL507" s="101"/>
      <c r="AM507" s="101"/>
      <c r="AN507" s="101"/>
      <c r="AO507" s="101"/>
      <c r="AP507" s="101"/>
      <c r="AQ507" s="101"/>
      <c r="AR507" s="101"/>
      <c r="AS507" s="101"/>
      <c r="AT507" s="101"/>
      <c r="AU507" s="101"/>
      <c r="AV507" s="101"/>
      <c r="AW507" s="101"/>
      <c r="AX507" s="101"/>
      <c r="AY507" s="101"/>
      <c r="AZ507" s="101"/>
      <c r="BA507" s="101"/>
    </row>
    <row r="508" spans="1:53">
      <c r="A508" s="101"/>
      <c r="B508" s="101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  <c r="AB508" s="101"/>
      <c r="AC508" s="101"/>
      <c r="AD508" s="101"/>
      <c r="AE508" s="101"/>
      <c r="AF508" s="101"/>
      <c r="AG508" s="101"/>
      <c r="AH508" s="101"/>
      <c r="AI508" s="101"/>
      <c r="AJ508" s="101"/>
      <c r="AK508" s="101"/>
      <c r="AL508" s="101"/>
      <c r="AM508" s="101"/>
      <c r="AN508" s="101"/>
      <c r="AO508" s="101"/>
      <c r="AP508" s="101"/>
      <c r="AQ508" s="101"/>
      <c r="AR508" s="101"/>
      <c r="AS508" s="101"/>
      <c r="AT508" s="101"/>
      <c r="AU508" s="101"/>
      <c r="AV508" s="101"/>
      <c r="AW508" s="101"/>
      <c r="AX508" s="101"/>
      <c r="AY508" s="101"/>
      <c r="AZ508" s="101"/>
      <c r="BA508" s="101"/>
    </row>
    <row r="509" spans="1:53">
      <c r="A509" s="101"/>
      <c r="B509" s="101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  <c r="AA509" s="101"/>
      <c r="AB509" s="101"/>
      <c r="AC509" s="101"/>
      <c r="AD509" s="101"/>
      <c r="AE509" s="101"/>
      <c r="AF509" s="101"/>
      <c r="AG509" s="101"/>
      <c r="AH509" s="101"/>
      <c r="AI509" s="101"/>
      <c r="AJ509" s="101"/>
      <c r="AK509" s="101"/>
      <c r="AL509" s="101"/>
      <c r="AM509" s="101"/>
      <c r="AN509" s="101"/>
      <c r="AO509" s="101"/>
      <c r="AP509" s="101"/>
      <c r="AQ509" s="101"/>
      <c r="AR509" s="101"/>
      <c r="AS509" s="101"/>
      <c r="AT509" s="101"/>
      <c r="AU509" s="101"/>
      <c r="AV509" s="101"/>
      <c r="AW509" s="101"/>
      <c r="AX509" s="101"/>
      <c r="AY509" s="101"/>
      <c r="AZ509" s="101"/>
      <c r="BA509" s="101"/>
    </row>
    <row r="510" spans="1:53">
      <c r="A510" s="101"/>
      <c r="B510" s="101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  <c r="AA510" s="101"/>
      <c r="AB510" s="101"/>
      <c r="AC510" s="101"/>
      <c r="AD510" s="101"/>
      <c r="AE510" s="101"/>
      <c r="AF510" s="101"/>
      <c r="AG510" s="101"/>
      <c r="AH510" s="101"/>
      <c r="AI510" s="101"/>
      <c r="AJ510" s="101"/>
      <c r="AK510" s="101"/>
      <c r="AL510" s="101"/>
      <c r="AM510" s="101"/>
      <c r="AN510" s="101"/>
      <c r="AO510" s="101"/>
      <c r="AP510" s="101"/>
      <c r="AQ510" s="101"/>
      <c r="AR510" s="101"/>
      <c r="AS510" s="101"/>
      <c r="AT510" s="101"/>
      <c r="AU510" s="101"/>
      <c r="AV510" s="101"/>
      <c r="AW510" s="101"/>
      <c r="AX510" s="101"/>
      <c r="AY510" s="101"/>
      <c r="AZ510" s="101"/>
      <c r="BA510" s="101"/>
    </row>
    <row r="511" spans="1:53">
      <c r="A511" s="101"/>
      <c r="B511" s="101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  <c r="AA511" s="101"/>
      <c r="AB511" s="101"/>
      <c r="AC511" s="101"/>
      <c r="AD511" s="101"/>
      <c r="AE511" s="101"/>
      <c r="AF511" s="101"/>
      <c r="AG511" s="101"/>
      <c r="AH511" s="101"/>
      <c r="AI511" s="101"/>
      <c r="AJ511" s="101"/>
      <c r="AK511" s="101"/>
      <c r="AL511" s="101"/>
      <c r="AM511" s="101"/>
      <c r="AN511" s="101"/>
      <c r="AO511" s="101"/>
      <c r="AP511" s="101"/>
      <c r="AQ511" s="101"/>
      <c r="AR511" s="101"/>
      <c r="AS511" s="101"/>
      <c r="AT511" s="101"/>
      <c r="AU511" s="101"/>
      <c r="AV511" s="101"/>
      <c r="AW511" s="101"/>
      <c r="AX511" s="101"/>
      <c r="AY511" s="101"/>
      <c r="AZ511" s="101"/>
      <c r="BA511" s="101"/>
    </row>
    <row r="512" spans="1:53">
      <c r="A512" s="101"/>
      <c r="B512" s="101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  <c r="AA512" s="101"/>
      <c r="AB512" s="101"/>
      <c r="AC512" s="101"/>
      <c r="AD512" s="101"/>
      <c r="AE512" s="101"/>
      <c r="AF512" s="101"/>
      <c r="AG512" s="101"/>
      <c r="AH512" s="101"/>
      <c r="AI512" s="101"/>
      <c r="AJ512" s="101"/>
      <c r="AK512" s="101"/>
      <c r="AL512" s="101"/>
      <c r="AM512" s="101"/>
      <c r="AN512" s="101"/>
      <c r="AO512" s="101"/>
      <c r="AP512" s="101"/>
      <c r="AQ512" s="101"/>
      <c r="AR512" s="101"/>
      <c r="AS512" s="101"/>
      <c r="AT512" s="101"/>
      <c r="AU512" s="101"/>
      <c r="AV512" s="101"/>
      <c r="AW512" s="101"/>
      <c r="AX512" s="101"/>
      <c r="AY512" s="101"/>
      <c r="AZ512" s="101"/>
      <c r="BA512" s="101"/>
    </row>
    <row r="513" spans="1:53">
      <c r="A513" s="101"/>
      <c r="B513" s="101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  <c r="AA513" s="101"/>
      <c r="AB513" s="101"/>
      <c r="AC513" s="101"/>
      <c r="AD513" s="101"/>
      <c r="AE513" s="101"/>
      <c r="AF513" s="101"/>
      <c r="AG513" s="101"/>
      <c r="AH513" s="101"/>
      <c r="AI513" s="101"/>
      <c r="AJ513" s="101"/>
      <c r="AK513" s="101"/>
      <c r="AL513" s="101"/>
      <c r="AM513" s="101"/>
      <c r="AN513" s="101"/>
      <c r="AO513" s="101"/>
      <c r="AP513" s="101"/>
      <c r="AQ513" s="101"/>
      <c r="AR513" s="101"/>
      <c r="AS513" s="101"/>
      <c r="AT513" s="101"/>
      <c r="AU513" s="101"/>
      <c r="AV513" s="101"/>
      <c r="AW513" s="101"/>
      <c r="AX513" s="101"/>
      <c r="AY513" s="101"/>
      <c r="AZ513" s="101"/>
      <c r="BA513" s="101"/>
    </row>
    <row r="514" spans="1:53">
      <c r="A514" s="101"/>
      <c r="B514" s="101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  <c r="AA514" s="101"/>
      <c r="AB514" s="101"/>
      <c r="AC514" s="101"/>
      <c r="AD514" s="101"/>
      <c r="AE514" s="101"/>
      <c r="AF514" s="101"/>
      <c r="AG514" s="101"/>
      <c r="AH514" s="101"/>
      <c r="AI514" s="101"/>
      <c r="AJ514" s="101"/>
      <c r="AK514" s="101"/>
      <c r="AL514" s="101"/>
      <c r="AM514" s="101"/>
      <c r="AN514" s="101"/>
      <c r="AO514" s="101"/>
      <c r="AP514" s="101"/>
      <c r="AQ514" s="101"/>
      <c r="AR514" s="101"/>
      <c r="AS514" s="101"/>
      <c r="AT514" s="101"/>
      <c r="AU514" s="101"/>
      <c r="AV514" s="101"/>
      <c r="AW514" s="101"/>
      <c r="AX514" s="101"/>
      <c r="AY514" s="101"/>
      <c r="AZ514" s="101"/>
      <c r="BA514" s="101"/>
    </row>
    <row r="515" spans="1:53">
      <c r="A515" s="101"/>
      <c r="B515" s="101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  <c r="AA515" s="101"/>
      <c r="AB515" s="101"/>
      <c r="AC515" s="101"/>
      <c r="AD515" s="101"/>
      <c r="AE515" s="101"/>
      <c r="AF515" s="101"/>
      <c r="AG515" s="101"/>
      <c r="AH515" s="101"/>
      <c r="AI515" s="101"/>
      <c r="AJ515" s="101"/>
      <c r="AK515" s="101"/>
      <c r="AL515" s="101"/>
      <c r="AM515" s="101"/>
      <c r="AN515" s="101"/>
      <c r="AO515" s="101"/>
      <c r="AP515" s="101"/>
      <c r="AQ515" s="101"/>
      <c r="AR515" s="101"/>
      <c r="AS515" s="101"/>
      <c r="AT515" s="101"/>
      <c r="AU515" s="101"/>
      <c r="AV515" s="101"/>
      <c r="AW515" s="101"/>
      <c r="AX515" s="101"/>
      <c r="AY515" s="101"/>
      <c r="AZ515" s="101"/>
      <c r="BA515" s="101"/>
    </row>
    <row r="516" spans="1:53">
      <c r="A516" s="101"/>
      <c r="B516" s="101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  <c r="AA516" s="101"/>
      <c r="AB516" s="101"/>
      <c r="AC516" s="101"/>
      <c r="AD516" s="101"/>
      <c r="AE516" s="101"/>
      <c r="AF516" s="101"/>
      <c r="AG516" s="101"/>
      <c r="AH516" s="101"/>
      <c r="AI516" s="101"/>
      <c r="AJ516" s="101"/>
      <c r="AK516" s="101"/>
      <c r="AL516" s="101"/>
      <c r="AM516" s="101"/>
      <c r="AN516" s="101"/>
      <c r="AO516" s="101"/>
      <c r="AP516" s="101"/>
      <c r="AQ516" s="101"/>
      <c r="AR516" s="101"/>
      <c r="AS516" s="101"/>
      <c r="AT516" s="101"/>
      <c r="AU516" s="101"/>
      <c r="AV516" s="101"/>
      <c r="AW516" s="101"/>
      <c r="AX516" s="101"/>
      <c r="AY516" s="101"/>
      <c r="AZ516" s="101"/>
      <c r="BA516" s="101"/>
    </row>
    <row r="517" spans="1:53">
      <c r="A517" s="101"/>
      <c r="B517" s="101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  <c r="AA517" s="101"/>
      <c r="AB517" s="101"/>
      <c r="AC517" s="101"/>
      <c r="AD517" s="101"/>
      <c r="AE517" s="101"/>
      <c r="AF517" s="101"/>
      <c r="AG517" s="101"/>
      <c r="AH517" s="101"/>
      <c r="AI517" s="101"/>
      <c r="AJ517" s="101"/>
      <c r="AK517" s="101"/>
      <c r="AL517" s="101"/>
      <c r="AM517" s="101"/>
      <c r="AN517" s="101"/>
      <c r="AO517" s="101"/>
      <c r="AP517" s="101"/>
      <c r="AQ517" s="101"/>
      <c r="AR517" s="101"/>
      <c r="AS517" s="101"/>
      <c r="AT517" s="101"/>
      <c r="AU517" s="101"/>
      <c r="AV517" s="101"/>
      <c r="AW517" s="101"/>
      <c r="AX517" s="101"/>
      <c r="AY517" s="101"/>
      <c r="AZ517" s="101"/>
      <c r="BA517" s="101"/>
    </row>
    <row r="518" spans="1:53">
      <c r="A518" s="101"/>
      <c r="B518" s="101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  <c r="AA518" s="101"/>
      <c r="AB518" s="101"/>
      <c r="AC518" s="101"/>
      <c r="AD518" s="101"/>
      <c r="AE518" s="101"/>
      <c r="AF518" s="101"/>
      <c r="AG518" s="101"/>
      <c r="AH518" s="101"/>
      <c r="AI518" s="101"/>
      <c r="AJ518" s="101"/>
      <c r="AK518" s="101"/>
      <c r="AL518" s="101"/>
      <c r="AM518" s="101"/>
      <c r="AN518" s="101"/>
      <c r="AO518" s="101"/>
      <c r="AP518" s="101"/>
      <c r="AQ518" s="101"/>
      <c r="AR518" s="101"/>
      <c r="AS518" s="101"/>
      <c r="AT518" s="101"/>
      <c r="AU518" s="101"/>
      <c r="AV518" s="101"/>
      <c r="AW518" s="101"/>
      <c r="AX518" s="101"/>
      <c r="AY518" s="101"/>
      <c r="AZ518" s="101"/>
      <c r="BA518" s="101"/>
    </row>
    <row r="519" spans="1:53">
      <c r="A519" s="101"/>
      <c r="B519" s="101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  <c r="AA519" s="101"/>
      <c r="AB519" s="101"/>
      <c r="AC519" s="101"/>
      <c r="AD519" s="101"/>
      <c r="AE519" s="101"/>
      <c r="AF519" s="101"/>
      <c r="AG519" s="101"/>
      <c r="AH519" s="101"/>
      <c r="AI519" s="101"/>
      <c r="AJ519" s="101"/>
      <c r="AK519" s="101"/>
      <c r="AL519" s="101"/>
      <c r="AM519" s="101"/>
      <c r="AN519" s="101"/>
      <c r="AO519" s="101"/>
      <c r="AP519" s="101"/>
      <c r="AQ519" s="101"/>
      <c r="AR519" s="101"/>
      <c r="AS519" s="101"/>
      <c r="AT519" s="101"/>
      <c r="AU519" s="101"/>
      <c r="AV519" s="101"/>
      <c r="AW519" s="101"/>
      <c r="AX519" s="101"/>
      <c r="AY519" s="101"/>
      <c r="AZ519" s="101"/>
      <c r="BA519" s="101"/>
    </row>
    <row r="520" spans="1:53">
      <c r="A520" s="101"/>
      <c r="B520" s="101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  <c r="AA520" s="101"/>
      <c r="AB520" s="101"/>
      <c r="AC520" s="101"/>
      <c r="AD520" s="101"/>
      <c r="AE520" s="101"/>
      <c r="AF520" s="101"/>
      <c r="AG520" s="101"/>
      <c r="AH520" s="101"/>
      <c r="AI520" s="101"/>
      <c r="AJ520" s="101"/>
      <c r="AK520" s="101"/>
      <c r="AL520" s="101"/>
      <c r="AM520" s="101"/>
      <c r="AN520" s="101"/>
      <c r="AO520" s="101"/>
      <c r="AP520" s="101"/>
      <c r="AQ520" s="101"/>
      <c r="AR520" s="101"/>
      <c r="AS520" s="101"/>
      <c r="AT520" s="101"/>
      <c r="AU520" s="101"/>
      <c r="AV520" s="101"/>
      <c r="AW520" s="101"/>
      <c r="AX520" s="101"/>
      <c r="AY520" s="101"/>
      <c r="AZ520" s="101"/>
      <c r="BA520" s="101"/>
    </row>
    <row r="521" spans="1:53">
      <c r="A521" s="101"/>
      <c r="B521" s="101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  <c r="AA521" s="101"/>
      <c r="AB521" s="101"/>
      <c r="AC521" s="101"/>
      <c r="AD521" s="101"/>
      <c r="AE521" s="101"/>
      <c r="AF521" s="101"/>
      <c r="AG521" s="101"/>
      <c r="AH521" s="101"/>
      <c r="AI521" s="101"/>
      <c r="AJ521" s="101"/>
      <c r="AK521" s="101"/>
      <c r="AL521" s="101"/>
      <c r="AM521" s="101"/>
      <c r="AN521" s="101"/>
      <c r="AO521" s="101"/>
      <c r="AP521" s="101"/>
      <c r="AQ521" s="101"/>
      <c r="AR521" s="101"/>
      <c r="AS521" s="101"/>
      <c r="AT521" s="101"/>
      <c r="AU521" s="101"/>
      <c r="AV521" s="101"/>
      <c r="AW521" s="101"/>
      <c r="AX521" s="101"/>
      <c r="AY521" s="101"/>
      <c r="AZ521" s="101"/>
      <c r="BA521" s="101"/>
    </row>
    <row r="522" spans="1:53">
      <c r="A522" s="101"/>
      <c r="B522" s="101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  <c r="AA522" s="101"/>
      <c r="AB522" s="101"/>
      <c r="AC522" s="101"/>
      <c r="AD522" s="101"/>
      <c r="AE522" s="101"/>
      <c r="AF522" s="101"/>
      <c r="AG522" s="101"/>
      <c r="AH522" s="101"/>
      <c r="AI522" s="101"/>
      <c r="AJ522" s="101"/>
      <c r="AK522" s="101"/>
      <c r="AL522" s="101"/>
      <c r="AM522" s="101"/>
      <c r="AN522" s="101"/>
      <c r="AO522" s="101"/>
      <c r="AP522" s="101"/>
      <c r="AQ522" s="101"/>
      <c r="AR522" s="101"/>
      <c r="AS522" s="101"/>
      <c r="AT522" s="101"/>
      <c r="AU522" s="101"/>
      <c r="AV522" s="101"/>
      <c r="AW522" s="101"/>
      <c r="AX522" s="101"/>
      <c r="AY522" s="101"/>
      <c r="AZ522" s="101"/>
      <c r="BA522" s="101"/>
    </row>
    <row r="523" spans="1:53">
      <c r="A523" s="101"/>
      <c r="B523" s="101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  <c r="AA523" s="101"/>
      <c r="AB523" s="101"/>
      <c r="AC523" s="101"/>
      <c r="AD523" s="101"/>
      <c r="AE523" s="101"/>
      <c r="AF523" s="101"/>
      <c r="AG523" s="101"/>
      <c r="AH523" s="101"/>
      <c r="AI523" s="101"/>
      <c r="AJ523" s="101"/>
      <c r="AK523" s="101"/>
      <c r="AL523" s="101"/>
      <c r="AM523" s="101"/>
      <c r="AN523" s="101"/>
      <c r="AO523" s="101"/>
      <c r="AP523" s="101"/>
      <c r="AQ523" s="101"/>
      <c r="AR523" s="101"/>
      <c r="AS523" s="101"/>
      <c r="AT523" s="101"/>
      <c r="AU523" s="101"/>
      <c r="AV523" s="101"/>
      <c r="AW523" s="101"/>
      <c r="AX523" s="101"/>
      <c r="AY523" s="101"/>
      <c r="AZ523" s="101"/>
      <c r="BA523" s="101"/>
    </row>
    <row r="524" spans="1:53">
      <c r="A524" s="101"/>
      <c r="B524" s="101"/>
      <c r="C524" s="101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  <c r="AA524" s="101"/>
      <c r="AB524" s="101"/>
      <c r="AC524" s="101"/>
      <c r="AD524" s="101"/>
      <c r="AE524" s="101"/>
      <c r="AF524" s="101"/>
      <c r="AG524" s="101"/>
      <c r="AH524" s="101"/>
      <c r="AI524" s="101"/>
      <c r="AJ524" s="101"/>
      <c r="AK524" s="101"/>
      <c r="AL524" s="101"/>
      <c r="AM524" s="101"/>
      <c r="AN524" s="101"/>
      <c r="AO524" s="101"/>
      <c r="AP524" s="101"/>
      <c r="AQ524" s="101"/>
      <c r="AR524" s="101"/>
      <c r="AS524" s="101"/>
      <c r="AT524" s="101"/>
      <c r="AU524" s="101"/>
      <c r="AV524" s="101"/>
      <c r="AW524" s="101"/>
      <c r="AX524" s="101"/>
      <c r="AY524" s="101"/>
      <c r="AZ524" s="101"/>
      <c r="BA524" s="101"/>
    </row>
    <row r="525" spans="1:53">
      <c r="A525" s="101"/>
      <c r="B525" s="101"/>
      <c r="C525" s="101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  <c r="AA525" s="101"/>
      <c r="AB525" s="101"/>
      <c r="AC525" s="101"/>
      <c r="AD525" s="101"/>
      <c r="AE525" s="101"/>
      <c r="AF525" s="101"/>
      <c r="AG525" s="101"/>
      <c r="AH525" s="101"/>
      <c r="AI525" s="101"/>
      <c r="AJ525" s="101"/>
      <c r="AK525" s="101"/>
      <c r="AL525" s="101"/>
      <c r="AM525" s="101"/>
      <c r="AN525" s="101"/>
      <c r="AO525" s="101"/>
      <c r="AP525" s="101"/>
      <c r="AQ525" s="101"/>
      <c r="AR525" s="101"/>
      <c r="AS525" s="101"/>
      <c r="AT525" s="101"/>
      <c r="AU525" s="101"/>
      <c r="AV525" s="101"/>
      <c r="AW525" s="101"/>
      <c r="AX525" s="101"/>
      <c r="AY525" s="101"/>
      <c r="AZ525" s="101"/>
      <c r="BA525" s="101"/>
    </row>
    <row r="526" spans="1:53">
      <c r="A526" s="101"/>
      <c r="B526" s="101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  <c r="AA526" s="101"/>
      <c r="AB526" s="101"/>
      <c r="AC526" s="101"/>
      <c r="AD526" s="101"/>
      <c r="AE526" s="101"/>
      <c r="AF526" s="101"/>
      <c r="AG526" s="101"/>
      <c r="AH526" s="101"/>
      <c r="AI526" s="101"/>
      <c r="AJ526" s="101"/>
      <c r="AK526" s="101"/>
      <c r="AL526" s="101"/>
      <c r="AM526" s="101"/>
      <c r="AN526" s="101"/>
      <c r="AO526" s="101"/>
      <c r="AP526" s="101"/>
      <c r="AQ526" s="101"/>
      <c r="AR526" s="101"/>
      <c r="AS526" s="101"/>
      <c r="AT526" s="101"/>
      <c r="AU526" s="101"/>
      <c r="AV526" s="101"/>
      <c r="AW526" s="101"/>
      <c r="AX526" s="101"/>
      <c r="AY526" s="101"/>
      <c r="AZ526" s="101"/>
      <c r="BA526" s="101"/>
    </row>
    <row r="527" spans="1:53">
      <c r="A527" s="101"/>
      <c r="B527" s="101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  <c r="AA527" s="101"/>
      <c r="AB527" s="101"/>
      <c r="AC527" s="101"/>
      <c r="AD527" s="101"/>
      <c r="AE527" s="101"/>
      <c r="AF527" s="101"/>
      <c r="AG527" s="101"/>
      <c r="AH527" s="101"/>
      <c r="AI527" s="101"/>
      <c r="AJ527" s="101"/>
      <c r="AK527" s="101"/>
      <c r="AL527" s="101"/>
      <c r="AM527" s="101"/>
      <c r="AN527" s="101"/>
      <c r="AO527" s="101"/>
      <c r="AP527" s="101"/>
      <c r="AQ527" s="101"/>
      <c r="AR527" s="101"/>
      <c r="AS527" s="101"/>
      <c r="AT527" s="101"/>
      <c r="AU527" s="101"/>
      <c r="AV527" s="101"/>
      <c r="AW527" s="101"/>
      <c r="AX527" s="101"/>
      <c r="AY527" s="101"/>
      <c r="AZ527" s="101"/>
      <c r="BA527" s="101"/>
    </row>
    <row r="528" spans="1:53">
      <c r="A528" s="101"/>
      <c r="B528" s="101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  <c r="AA528" s="101"/>
      <c r="AB528" s="101"/>
      <c r="AC528" s="101"/>
      <c r="AD528" s="101"/>
      <c r="AE528" s="101"/>
      <c r="AF528" s="101"/>
      <c r="AG528" s="101"/>
      <c r="AH528" s="101"/>
      <c r="AI528" s="101"/>
      <c r="AJ528" s="101"/>
      <c r="AK528" s="101"/>
      <c r="AL528" s="101"/>
      <c r="AM528" s="101"/>
      <c r="AN528" s="101"/>
      <c r="AO528" s="101"/>
      <c r="AP528" s="101"/>
      <c r="AQ528" s="101"/>
      <c r="AR528" s="101"/>
      <c r="AS528" s="101"/>
      <c r="AT528" s="101"/>
      <c r="AU528" s="101"/>
      <c r="AV528" s="101"/>
      <c r="AW528" s="101"/>
      <c r="AX528" s="101"/>
      <c r="AY528" s="101"/>
      <c r="AZ528" s="101"/>
      <c r="BA528" s="101"/>
    </row>
    <row r="529" spans="1:53">
      <c r="A529" s="101"/>
      <c r="B529" s="101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  <c r="AA529" s="101"/>
      <c r="AB529" s="101"/>
      <c r="AC529" s="101"/>
      <c r="AD529" s="101"/>
      <c r="AE529" s="101"/>
      <c r="AF529" s="101"/>
      <c r="AG529" s="101"/>
      <c r="AH529" s="101"/>
      <c r="AI529" s="101"/>
      <c r="AJ529" s="101"/>
      <c r="AK529" s="101"/>
      <c r="AL529" s="101"/>
      <c r="AM529" s="101"/>
      <c r="AN529" s="101"/>
      <c r="AO529" s="101"/>
      <c r="AP529" s="101"/>
      <c r="AQ529" s="101"/>
      <c r="AR529" s="101"/>
      <c r="AS529" s="101"/>
      <c r="AT529" s="101"/>
      <c r="AU529" s="101"/>
      <c r="AV529" s="101"/>
      <c r="AW529" s="101"/>
      <c r="AX529" s="101"/>
      <c r="AY529" s="101"/>
      <c r="AZ529" s="101"/>
      <c r="BA529" s="101"/>
    </row>
    <row r="530" spans="1:53">
      <c r="A530" s="101"/>
      <c r="B530" s="101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  <c r="AA530" s="101"/>
      <c r="AB530" s="101"/>
      <c r="AC530" s="101"/>
      <c r="AD530" s="101"/>
      <c r="AE530" s="101"/>
      <c r="AF530" s="101"/>
      <c r="AG530" s="101"/>
      <c r="AH530" s="101"/>
      <c r="AI530" s="101"/>
      <c r="AJ530" s="101"/>
      <c r="AK530" s="101"/>
      <c r="AL530" s="101"/>
      <c r="AM530" s="101"/>
      <c r="AN530" s="101"/>
      <c r="AO530" s="101"/>
      <c r="AP530" s="101"/>
      <c r="AQ530" s="101"/>
      <c r="AR530" s="101"/>
      <c r="AS530" s="101"/>
      <c r="AT530" s="101"/>
      <c r="AU530" s="101"/>
      <c r="AV530" s="101"/>
      <c r="AW530" s="101"/>
      <c r="AX530" s="101"/>
      <c r="AY530" s="101"/>
      <c r="AZ530" s="101"/>
      <c r="BA530" s="101"/>
    </row>
    <row r="531" spans="1:53">
      <c r="A531" s="101"/>
      <c r="B531" s="101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  <c r="AA531" s="101"/>
      <c r="AB531" s="101"/>
      <c r="AC531" s="101"/>
      <c r="AD531" s="101"/>
      <c r="AE531" s="101"/>
      <c r="AF531" s="101"/>
      <c r="AG531" s="101"/>
      <c r="AH531" s="101"/>
      <c r="AI531" s="101"/>
      <c r="AJ531" s="101"/>
      <c r="AK531" s="101"/>
      <c r="AL531" s="101"/>
      <c r="AM531" s="101"/>
      <c r="AN531" s="101"/>
      <c r="AO531" s="101"/>
      <c r="AP531" s="101"/>
      <c r="AQ531" s="101"/>
      <c r="AR531" s="101"/>
      <c r="AS531" s="101"/>
      <c r="AT531" s="101"/>
      <c r="AU531" s="101"/>
      <c r="AV531" s="101"/>
      <c r="AW531" s="101"/>
      <c r="AX531" s="101"/>
      <c r="AY531" s="101"/>
      <c r="AZ531" s="101"/>
      <c r="BA531" s="101"/>
    </row>
    <row r="532" spans="1:53">
      <c r="A532" s="101"/>
      <c r="B532" s="101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  <c r="AA532" s="101"/>
      <c r="AB532" s="101"/>
      <c r="AC532" s="101"/>
      <c r="AD532" s="101"/>
      <c r="AE532" s="101"/>
      <c r="AF532" s="101"/>
      <c r="AG532" s="101"/>
      <c r="AH532" s="101"/>
      <c r="AI532" s="101"/>
      <c r="AJ532" s="101"/>
      <c r="AK532" s="101"/>
      <c r="AL532" s="101"/>
      <c r="AM532" s="101"/>
      <c r="AN532" s="101"/>
      <c r="AO532" s="101"/>
      <c r="AP532" s="101"/>
      <c r="AQ532" s="101"/>
      <c r="AR532" s="101"/>
      <c r="AS532" s="101"/>
      <c r="AT532" s="101"/>
      <c r="AU532" s="101"/>
      <c r="AV532" s="101"/>
      <c r="AW532" s="101"/>
      <c r="AX532" s="101"/>
      <c r="AY532" s="101"/>
      <c r="AZ532" s="101"/>
      <c r="BA532" s="101"/>
    </row>
    <row r="533" spans="1:53">
      <c r="A533" s="101"/>
      <c r="B533" s="101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  <c r="AA533" s="101"/>
      <c r="AB533" s="101"/>
      <c r="AC533" s="101"/>
      <c r="AD533" s="101"/>
      <c r="AE533" s="101"/>
      <c r="AF533" s="101"/>
      <c r="AG533" s="101"/>
      <c r="AH533" s="101"/>
      <c r="AI533" s="101"/>
      <c r="AJ533" s="101"/>
      <c r="AK533" s="101"/>
      <c r="AL533" s="101"/>
      <c r="AM533" s="101"/>
      <c r="AN533" s="101"/>
      <c r="AO533" s="101"/>
      <c r="AP533" s="101"/>
      <c r="AQ533" s="101"/>
      <c r="AR533" s="101"/>
      <c r="AS533" s="101"/>
      <c r="AT533" s="101"/>
      <c r="AU533" s="101"/>
      <c r="AV533" s="101"/>
      <c r="AW533" s="101"/>
      <c r="AX533" s="101"/>
      <c r="AY533" s="101"/>
      <c r="AZ533" s="101"/>
      <c r="BA533" s="101"/>
    </row>
    <row r="534" spans="1:53">
      <c r="A534" s="101"/>
      <c r="B534" s="101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  <c r="AA534" s="101"/>
      <c r="AB534" s="101"/>
      <c r="AC534" s="101"/>
      <c r="AD534" s="101"/>
      <c r="AE534" s="101"/>
      <c r="AF534" s="101"/>
      <c r="AG534" s="101"/>
      <c r="AH534" s="101"/>
      <c r="AI534" s="101"/>
      <c r="AJ534" s="101"/>
      <c r="AK534" s="101"/>
      <c r="AL534" s="101"/>
      <c r="AM534" s="101"/>
      <c r="AN534" s="101"/>
      <c r="AO534" s="101"/>
      <c r="AP534" s="101"/>
      <c r="AQ534" s="101"/>
      <c r="AR534" s="101"/>
      <c r="AS534" s="101"/>
      <c r="AT534" s="101"/>
      <c r="AU534" s="101"/>
      <c r="AV534" s="101"/>
      <c r="AW534" s="101"/>
      <c r="AX534" s="101"/>
      <c r="AY534" s="101"/>
      <c r="AZ534" s="101"/>
      <c r="BA534" s="101"/>
    </row>
    <row r="535" spans="1:53">
      <c r="A535" s="101"/>
      <c r="B535" s="101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  <c r="AA535" s="101"/>
      <c r="AB535" s="101"/>
      <c r="AC535" s="101"/>
      <c r="AD535" s="101"/>
      <c r="AE535" s="101"/>
      <c r="AF535" s="101"/>
      <c r="AG535" s="101"/>
      <c r="AH535" s="101"/>
      <c r="AI535" s="101"/>
      <c r="AJ535" s="101"/>
      <c r="AK535" s="101"/>
      <c r="AL535" s="101"/>
      <c r="AM535" s="101"/>
      <c r="AN535" s="101"/>
      <c r="AO535" s="101"/>
      <c r="AP535" s="101"/>
      <c r="AQ535" s="101"/>
      <c r="AR535" s="101"/>
      <c r="AS535" s="101"/>
      <c r="AT535" s="101"/>
      <c r="AU535" s="101"/>
      <c r="AV535" s="101"/>
      <c r="AW535" s="101"/>
      <c r="AX535" s="101"/>
      <c r="AY535" s="101"/>
      <c r="AZ535" s="101"/>
      <c r="BA535" s="101"/>
    </row>
    <row r="536" spans="1:53">
      <c r="A536" s="101"/>
      <c r="B536" s="101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  <c r="AA536" s="101"/>
      <c r="AB536" s="101"/>
      <c r="AC536" s="101"/>
      <c r="AD536" s="101"/>
      <c r="AE536" s="101"/>
      <c r="AF536" s="101"/>
      <c r="AG536" s="101"/>
      <c r="AH536" s="101"/>
      <c r="AI536" s="101"/>
      <c r="AJ536" s="101"/>
      <c r="AK536" s="101"/>
      <c r="AL536" s="101"/>
      <c r="AM536" s="101"/>
      <c r="AN536" s="101"/>
      <c r="AO536" s="101"/>
      <c r="AP536" s="101"/>
      <c r="AQ536" s="101"/>
      <c r="AR536" s="101"/>
      <c r="AS536" s="101"/>
      <c r="AT536" s="101"/>
      <c r="AU536" s="101"/>
      <c r="AV536" s="101"/>
      <c r="AW536" s="101"/>
      <c r="AX536" s="101"/>
      <c r="AY536" s="101"/>
      <c r="AZ536" s="101"/>
      <c r="BA536" s="101"/>
    </row>
    <row r="537" spans="1:53">
      <c r="A537" s="101"/>
      <c r="B537" s="101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  <c r="AA537" s="101"/>
      <c r="AB537" s="101"/>
      <c r="AC537" s="101"/>
      <c r="AD537" s="101"/>
      <c r="AE537" s="101"/>
      <c r="AF537" s="101"/>
      <c r="AG537" s="101"/>
      <c r="AH537" s="101"/>
      <c r="AI537" s="101"/>
      <c r="AJ537" s="101"/>
      <c r="AK537" s="101"/>
      <c r="AL537" s="101"/>
      <c r="AM537" s="101"/>
      <c r="AN537" s="101"/>
      <c r="AO537" s="101"/>
      <c r="AP537" s="101"/>
      <c r="AQ537" s="101"/>
      <c r="AR537" s="101"/>
      <c r="AS537" s="101"/>
      <c r="AT537" s="101"/>
      <c r="AU537" s="101"/>
      <c r="AV537" s="101"/>
      <c r="AW537" s="101"/>
      <c r="AX537" s="101"/>
      <c r="AY537" s="101"/>
      <c r="AZ537" s="101"/>
      <c r="BA537" s="101"/>
    </row>
    <row r="538" spans="1:53">
      <c r="A538" s="101"/>
      <c r="B538" s="101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  <c r="AA538" s="101"/>
      <c r="AB538" s="101"/>
      <c r="AC538" s="101"/>
      <c r="AD538" s="101"/>
      <c r="AE538" s="101"/>
      <c r="AF538" s="101"/>
      <c r="AG538" s="101"/>
      <c r="AH538" s="101"/>
      <c r="AI538" s="101"/>
      <c r="AJ538" s="101"/>
      <c r="AK538" s="101"/>
      <c r="AL538" s="101"/>
      <c r="AM538" s="101"/>
      <c r="AN538" s="101"/>
      <c r="AO538" s="101"/>
      <c r="AP538" s="101"/>
      <c r="AQ538" s="101"/>
      <c r="AR538" s="101"/>
      <c r="AS538" s="101"/>
      <c r="AT538" s="101"/>
      <c r="AU538" s="101"/>
      <c r="AV538" s="101"/>
      <c r="AW538" s="101"/>
      <c r="AX538" s="101"/>
      <c r="AY538" s="101"/>
      <c r="AZ538" s="101"/>
      <c r="BA538" s="101"/>
    </row>
    <row r="539" spans="1:53">
      <c r="A539" s="101"/>
      <c r="B539" s="101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  <c r="AA539" s="101"/>
      <c r="AB539" s="101"/>
      <c r="AC539" s="101"/>
      <c r="AD539" s="101"/>
      <c r="AE539" s="101"/>
      <c r="AF539" s="101"/>
      <c r="AG539" s="101"/>
      <c r="AH539" s="101"/>
      <c r="AI539" s="101"/>
      <c r="AJ539" s="101"/>
      <c r="AK539" s="101"/>
      <c r="AL539" s="101"/>
      <c r="AM539" s="101"/>
      <c r="AN539" s="101"/>
      <c r="AO539" s="101"/>
      <c r="AP539" s="101"/>
      <c r="AQ539" s="101"/>
      <c r="AR539" s="101"/>
      <c r="AS539" s="101"/>
      <c r="AT539" s="101"/>
      <c r="AU539" s="101"/>
      <c r="AV539" s="101"/>
      <c r="AW539" s="101"/>
      <c r="AX539" s="101"/>
      <c r="AY539" s="101"/>
      <c r="AZ539" s="101"/>
      <c r="BA539" s="101"/>
    </row>
    <row r="540" spans="1:53">
      <c r="A540" s="101"/>
      <c r="B540" s="101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  <c r="AA540" s="101"/>
      <c r="AB540" s="101"/>
      <c r="AC540" s="101"/>
      <c r="AD540" s="101"/>
      <c r="AE540" s="101"/>
      <c r="AF540" s="101"/>
      <c r="AG540" s="101"/>
      <c r="AH540" s="101"/>
      <c r="AI540" s="101"/>
      <c r="AJ540" s="101"/>
      <c r="AK540" s="101"/>
      <c r="AL540" s="101"/>
      <c r="AM540" s="101"/>
      <c r="AN540" s="101"/>
      <c r="AO540" s="101"/>
      <c r="AP540" s="101"/>
      <c r="AQ540" s="101"/>
      <c r="AR540" s="101"/>
      <c r="AS540" s="101"/>
      <c r="AT540" s="101"/>
      <c r="AU540" s="101"/>
      <c r="AV540" s="101"/>
      <c r="AW540" s="101"/>
      <c r="AX540" s="101"/>
      <c r="AY540" s="101"/>
      <c r="AZ540" s="101"/>
      <c r="BA540" s="101"/>
    </row>
    <row r="541" spans="1:53">
      <c r="A541" s="101"/>
      <c r="B541" s="101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  <c r="AA541" s="101"/>
      <c r="AB541" s="101"/>
      <c r="AC541" s="101"/>
      <c r="AD541" s="101"/>
      <c r="AE541" s="101"/>
      <c r="AF541" s="101"/>
      <c r="AG541" s="101"/>
      <c r="AH541" s="101"/>
      <c r="AI541" s="101"/>
      <c r="AJ541" s="101"/>
      <c r="AK541" s="101"/>
      <c r="AL541" s="101"/>
      <c r="AM541" s="101"/>
      <c r="AN541" s="101"/>
      <c r="AO541" s="101"/>
      <c r="AP541" s="101"/>
      <c r="AQ541" s="101"/>
      <c r="AR541" s="101"/>
      <c r="AS541" s="101"/>
      <c r="AT541" s="101"/>
      <c r="AU541" s="101"/>
      <c r="AV541" s="101"/>
      <c r="AW541" s="101"/>
      <c r="AX541" s="101"/>
      <c r="AY541" s="101"/>
      <c r="AZ541" s="101"/>
      <c r="BA541" s="101"/>
    </row>
    <row r="542" spans="1:53">
      <c r="A542" s="101"/>
      <c r="B542" s="101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  <c r="AA542" s="101"/>
      <c r="AB542" s="101"/>
      <c r="AC542" s="101"/>
      <c r="AD542" s="101"/>
      <c r="AE542" s="101"/>
      <c r="AF542" s="101"/>
      <c r="AG542" s="101"/>
      <c r="AH542" s="101"/>
      <c r="AI542" s="101"/>
      <c r="AJ542" s="101"/>
      <c r="AK542" s="101"/>
      <c r="AL542" s="101"/>
      <c r="AM542" s="101"/>
      <c r="AN542" s="101"/>
      <c r="AO542" s="101"/>
      <c r="AP542" s="101"/>
      <c r="AQ542" s="101"/>
      <c r="AR542" s="101"/>
      <c r="AS542" s="101"/>
      <c r="AT542" s="101"/>
      <c r="AU542" s="101"/>
      <c r="AV542" s="101"/>
      <c r="AW542" s="101"/>
      <c r="AX542" s="101"/>
      <c r="AY542" s="101"/>
      <c r="AZ542" s="101"/>
      <c r="BA542" s="101"/>
    </row>
    <row r="543" spans="1:53">
      <c r="A543" s="101"/>
      <c r="B543" s="101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  <c r="AA543" s="101"/>
      <c r="AB543" s="101"/>
      <c r="AC543" s="101"/>
      <c r="AD543" s="101"/>
      <c r="AE543" s="101"/>
      <c r="AF543" s="101"/>
      <c r="AG543" s="101"/>
      <c r="AH543" s="101"/>
      <c r="AI543" s="101"/>
      <c r="AJ543" s="101"/>
      <c r="AK543" s="101"/>
      <c r="AL543" s="101"/>
      <c r="AM543" s="101"/>
      <c r="AN543" s="101"/>
      <c r="AO543" s="101"/>
      <c r="AP543" s="101"/>
      <c r="AQ543" s="101"/>
      <c r="AR543" s="101"/>
      <c r="AS543" s="101"/>
      <c r="AT543" s="101"/>
      <c r="AU543" s="101"/>
      <c r="AV543" s="101"/>
      <c r="AW543" s="101"/>
      <c r="AX543" s="101"/>
      <c r="AY543" s="101"/>
      <c r="AZ543" s="101"/>
      <c r="BA543" s="101"/>
    </row>
    <row r="544" spans="1:53">
      <c r="A544" s="101"/>
      <c r="B544" s="101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  <c r="AA544" s="101"/>
      <c r="AB544" s="101"/>
      <c r="AC544" s="101"/>
      <c r="AD544" s="101"/>
      <c r="AE544" s="101"/>
      <c r="AF544" s="101"/>
      <c r="AG544" s="101"/>
      <c r="AH544" s="101"/>
      <c r="AI544" s="101"/>
      <c r="AJ544" s="101"/>
      <c r="AK544" s="101"/>
      <c r="AL544" s="101"/>
      <c r="AM544" s="101"/>
      <c r="AN544" s="101"/>
      <c r="AO544" s="101"/>
      <c r="AP544" s="101"/>
      <c r="AQ544" s="101"/>
      <c r="AR544" s="101"/>
      <c r="AS544" s="101"/>
      <c r="AT544" s="101"/>
      <c r="AU544" s="101"/>
      <c r="AV544" s="101"/>
      <c r="AW544" s="101"/>
      <c r="AX544" s="101"/>
      <c r="AY544" s="101"/>
      <c r="AZ544" s="101"/>
      <c r="BA544" s="101"/>
    </row>
    <row r="545" spans="1:53">
      <c r="A545" s="101"/>
      <c r="B545" s="101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  <c r="AA545" s="101"/>
      <c r="AB545" s="101"/>
      <c r="AC545" s="101"/>
      <c r="AD545" s="101"/>
      <c r="AE545" s="101"/>
      <c r="AF545" s="101"/>
      <c r="AG545" s="101"/>
      <c r="AH545" s="101"/>
      <c r="AI545" s="101"/>
      <c r="AJ545" s="101"/>
      <c r="AK545" s="101"/>
      <c r="AL545" s="101"/>
      <c r="AM545" s="101"/>
      <c r="AN545" s="101"/>
      <c r="AO545" s="101"/>
      <c r="AP545" s="101"/>
      <c r="AQ545" s="101"/>
      <c r="AR545" s="101"/>
      <c r="AS545" s="101"/>
      <c r="AT545" s="101"/>
      <c r="AU545" s="101"/>
      <c r="AV545" s="101"/>
      <c r="AW545" s="101"/>
      <c r="AX545" s="101"/>
      <c r="AY545" s="101"/>
      <c r="AZ545" s="101"/>
      <c r="BA545" s="101"/>
    </row>
    <row r="546" spans="1:53">
      <c r="A546" s="101"/>
      <c r="B546" s="101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  <c r="AB546" s="101"/>
      <c r="AC546" s="101"/>
      <c r="AD546" s="101"/>
      <c r="AE546" s="101"/>
      <c r="AF546" s="101"/>
      <c r="AG546" s="101"/>
      <c r="AH546" s="101"/>
      <c r="AI546" s="101"/>
      <c r="AJ546" s="101"/>
      <c r="AK546" s="101"/>
      <c r="AL546" s="101"/>
      <c r="AM546" s="101"/>
      <c r="AN546" s="101"/>
      <c r="AO546" s="101"/>
      <c r="AP546" s="101"/>
      <c r="AQ546" s="101"/>
      <c r="AR546" s="101"/>
      <c r="AS546" s="101"/>
      <c r="AT546" s="101"/>
      <c r="AU546" s="101"/>
      <c r="AV546" s="101"/>
      <c r="AW546" s="101"/>
      <c r="AX546" s="101"/>
      <c r="AY546" s="101"/>
      <c r="AZ546" s="101"/>
      <c r="BA546" s="101"/>
    </row>
    <row r="547" spans="1:53">
      <c r="A547" s="101"/>
      <c r="B547" s="101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  <c r="AB547" s="101"/>
      <c r="AC547" s="101"/>
      <c r="AD547" s="101"/>
      <c r="AE547" s="101"/>
      <c r="AF547" s="101"/>
      <c r="AG547" s="101"/>
      <c r="AH547" s="101"/>
      <c r="AI547" s="101"/>
      <c r="AJ547" s="101"/>
      <c r="AK547" s="101"/>
      <c r="AL547" s="101"/>
      <c r="AM547" s="101"/>
      <c r="AN547" s="101"/>
      <c r="AO547" s="101"/>
      <c r="AP547" s="101"/>
      <c r="AQ547" s="101"/>
      <c r="AR547" s="101"/>
      <c r="AS547" s="101"/>
      <c r="AT547" s="101"/>
      <c r="AU547" s="101"/>
      <c r="AV547" s="101"/>
      <c r="AW547" s="101"/>
      <c r="AX547" s="101"/>
      <c r="AY547" s="101"/>
      <c r="AZ547" s="101"/>
      <c r="BA547" s="101"/>
    </row>
    <row r="548" spans="1:53">
      <c r="A548" s="101"/>
      <c r="B548" s="101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  <c r="AB548" s="101"/>
      <c r="AC548" s="101"/>
      <c r="AD548" s="101"/>
      <c r="AE548" s="101"/>
      <c r="AF548" s="101"/>
      <c r="AG548" s="101"/>
      <c r="AH548" s="101"/>
      <c r="AI548" s="101"/>
      <c r="AJ548" s="101"/>
      <c r="AK548" s="101"/>
      <c r="AL548" s="101"/>
      <c r="AM548" s="101"/>
      <c r="AN548" s="101"/>
      <c r="AO548" s="101"/>
      <c r="AP548" s="101"/>
      <c r="AQ548" s="101"/>
      <c r="AR548" s="101"/>
      <c r="AS548" s="101"/>
      <c r="AT548" s="101"/>
      <c r="AU548" s="101"/>
      <c r="AV548" s="101"/>
      <c r="AW548" s="101"/>
      <c r="AX548" s="101"/>
      <c r="AY548" s="101"/>
      <c r="AZ548" s="101"/>
      <c r="BA548" s="101"/>
    </row>
    <row r="549" spans="1:53">
      <c r="A549" s="101"/>
      <c r="B549" s="101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  <c r="AB549" s="101"/>
      <c r="AC549" s="101"/>
      <c r="AD549" s="101"/>
      <c r="AE549" s="101"/>
      <c r="AF549" s="101"/>
      <c r="AG549" s="101"/>
      <c r="AH549" s="101"/>
      <c r="AI549" s="101"/>
      <c r="AJ549" s="101"/>
      <c r="AK549" s="101"/>
      <c r="AL549" s="101"/>
      <c r="AM549" s="101"/>
      <c r="AN549" s="101"/>
      <c r="AO549" s="101"/>
      <c r="AP549" s="101"/>
      <c r="AQ549" s="101"/>
      <c r="AR549" s="101"/>
      <c r="AS549" s="101"/>
      <c r="AT549" s="101"/>
      <c r="AU549" s="101"/>
      <c r="AV549" s="101"/>
      <c r="AW549" s="101"/>
      <c r="AX549" s="101"/>
      <c r="AY549" s="101"/>
      <c r="AZ549" s="101"/>
      <c r="BA549" s="101"/>
    </row>
    <row r="550" spans="1:53">
      <c r="A550" s="101"/>
      <c r="B550" s="101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  <c r="AB550" s="101"/>
      <c r="AC550" s="101"/>
      <c r="AD550" s="101"/>
      <c r="AE550" s="101"/>
      <c r="AF550" s="101"/>
      <c r="AG550" s="101"/>
      <c r="AH550" s="101"/>
      <c r="AI550" s="101"/>
      <c r="AJ550" s="101"/>
      <c r="AK550" s="101"/>
      <c r="AL550" s="101"/>
      <c r="AM550" s="101"/>
      <c r="AN550" s="101"/>
      <c r="AO550" s="101"/>
      <c r="AP550" s="101"/>
      <c r="AQ550" s="101"/>
      <c r="AR550" s="101"/>
      <c r="AS550" s="101"/>
      <c r="AT550" s="101"/>
      <c r="AU550" s="101"/>
      <c r="AV550" s="101"/>
      <c r="AW550" s="101"/>
      <c r="AX550" s="101"/>
      <c r="AY550" s="101"/>
      <c r="AZ550" s="101"/>
      <c r="BA550" s="101"/>
    </row>
    <row r="551" spans="1:53">
      <c r="A551" s="101"/>
      <c r="B551" s="101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  <c r="AB551" s="101"/>
      <c r="AC551" s="101"/>
      <c r="AD551" s="101"/>
      <c r="AE551" s="101"/>
      <c r="AF551" s="101"/>
      <c r="AG551" s="101"/>
      <c r="AH551" s="101"/>
      <c r="AI551" s="101"/>
      <c r="AJ551" s="101"/>
      <c r="AK551" s="101"/>
      <c r="AL551" s="101"/>
      <c r="AM551" s="101"/>
      <c r="AN551" s="101"/>
      <c r="AO551" s="101"/>
      <c r="AP551" s="101"/>
      <c r="AQ551" s="101"/>
      <c r="AR551" s="101"/>
      <c r="AS551" s="101"/>
      <c r="AT551" s="101"/>
      <c r="AU551" s="101"/>
      <c r="AV551" s="101"/>
      <c r="AW551" s="101"/>
      <c r="AX551" s="101"/>
      <c r="AY551" s="101"/>
      <c r="AZ551" s="101"/>
      <c r="BA551" s="101"/>
    </row>
    <row r="552" spans="1:53">
      <c r="A552" s="101"/>
      <c r="B552" s="101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  <c r="AA552" s="101"/>
      <c r="AB552" s="101"/>
      <c r="AC552" s="101"/>
      <c r="AD552" s="101"/>
      <c r="AE552" s="101"/>
      <c r="AF552" s="101"/>
      <c r="AG552" s="101"/>
      <c r="AH552" s="101"/>
      <c r="AI552" s="101"/>
      <c r="AJ552" s="101"/>
      <c r="AK552" s="101"/>
      <c r="AL552" s="101"/>
      <c r="AM552" s="101"/>
      <c r="AN552" s="101"/>
      <c r="AO552" s="101"/>
      <c r="AP552" s="101"/>
      <c r="AQ552" s="101"/>
      <c r="AR552" s="101"/>
      <c r="AS552" s="101"/>
      <c r="AT552" s="101"/>
      <c r="AU552" s="101"/>
      <c r="AV552" s="101"/>
      <c r="AW552" s="101"/>
      <c r="AX552" s="101"/>
      <c r="AY552" s="101"/>
      <c r="AZ552" s="101"/>
      <c r="BA552" s="101"/>
    </row>
    <row r="553" spans="1:53">
      <c r="A553" s="101"/>
      <c r="B553" s="101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  <c r="AB553" s="101"/>
      <c r="AC553" s="101"/>
      <c r="AD553" s="101"/>
      <c r="AE553" s="101"/>
      <c r="AF553" s="101"/>
      <c r="AG553" s="101"/>
      <c r="AH553" s="101"/>
      <c r="AI553" s="101"/>
      <c r="AJ553" s="101"/>
      <c r="AK553" s="101"/>
      <c r="AL553" s="101"/>
      <c r="AM553" s="101"/>
      <c r="AN553" s="101"/>
      <c r="AO553" s="101"/>
      <c r="AP553" s="101"/>
      <c r="AQ553" s="101"/>
      <c r="AR553" s="101"/>
      <c r="AS553" s="101"/>
      <c r="AT553" s="101"/>
      <c r="AU553" s="101"/>
      <c r="AV553" s="101"/>
      <c r="AW553" s="101"/>
      <c r="AX553" s="101"/>
      <c r="AY553" s="101"/>
      <c r="AZ553" s="101"/>
      <c r="BA553" s="101"/>
    </row>
    <row r="554" spans="1:53">
      <c r="A554" s="101"/>
      <c r="B554" s="101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  <c r="AB554" s="101"/>
      <c r="AC554" s="101"/>
      <c r="AD554" s="101"/>
      <c r="AE554" s="101"/>
      <c r="AF554" s="101"/>
      <c r="AG554" s="101"/>
      <c r="AH554" s="101"/>
      <c r="AI554" s="101"/>
      <c r="AJ554" s="101"/>
      <c r="AK554" s="101"/>
      <c r="AL554" s="101"/>
      <c r="AM554" s="101"/>
      <c r="AN554" s="101"/>
      <c r="AO554" s="101"/>
      <c r="AP554" s="101"/>
      <c r="AQ554" s="101"/>
      <c r="AR554" s="101"/>
      <c r="AS554" s="101"/>
      <c r="AT554" s="101"/>
      <c r="AU554" s="101"/>
      <c r="AV554" s="101"/>
      <c r="AW554" s="101"/>
      <c r="AX554" s="101"/>
      <c r="AY554" s="101"/>
      <c r="AZ554" s="101"/>
      <c r="BA554" s="101"/>
    </row>
    <row r="555" spans="1:53">
      <c r="A555" s="101"/>
      <c r="B555" s="101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  <c r="AB555" s="101"/>
      <c r="AC555" s="101"/>
      <c r="AD555" s="101"/>
      <c r="AE555" s="101"/>
      <c r="AF555" s="101"/>
      <c r="AG555" s="101"/>
      <c r="AH555" s="101"/>
      <c r="AI555" s="101"/>
      <c r="AJ555" s="101"/>
      <c r="AK555" s="101"/>
      <c r="AL555" s="101"/>
      <c r="AM555" s="101"/>
      <c r="AN555" s="101"/>
      <c r="AO555" s="101"/>
      <c r="AP555" s="101"/>
      <c r="AQ555" s="101"/>
      <c r="AR555" s="101"/>
      <c r="AS555" s="101"/>
      <c r="AT555" s="101"/>
      <c r="AU555" s="101"/>
      <c r="AV555" s="101"/>
      <c r="AW555" s="101"/>
      <c r="AX555" s="101"/>
      <c r="AY555" s="101"/>
      <c r="AZ555" s="101"/>
      <c r="BA555" s="101"/>
    </row>
    <row r="556" spans="1:53">
      <c r="A556" s="101"/>
      <c r="B556" s="101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  <c r="AB556" s="101"/>
      <c r="AC556" s="101"/>
      <c r="AD556" s="101"/>
      <c r="AE556" s="101"/>
      <c r="AF556" s="101"/>
      <c r="AG556" s="101"/>
      <c r="AH556" s="101"/>
      <c r="AI556" s="101"/>
      <c r="AJ556" s="101"/>
      <c r="AK556" s="101"/>
      <c r="AL556" s="101"/>
      <c r="AM556" s="101"/>
      <c r="AN556" s="101"/>
      <c r="AO556" s="101"/>
      <c r="AP556" s="101"/>
      <c r="AQ556" s="101"/>
      <c r="AR556" s="101"/>
      <c r="AS556" s="101"/>
      <c r="AT556" s="101"/>
      <c r="AU556" s="101"/>
      <c r="AV556" s="101"/>
      <c r="AW556" s="101"/>
      <c r="AX556" s="101"/>
      <c r="AY556" s="101"/>
      <c r="AZ556" s="101"/>
      <c r="BA556" s="101"/>
    </row>
    <row r="557" spans="1:53">
      <c r="A557" s="101"/>
      <c r="B557" s="101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  <c r="AB557" s="101"/>
      <c r="AC557" s="101"/>
      <c r="AD557" s="101"/>
      <c r="AE557" s="101"/>
      <c r="AF557" s="101"/>
      <c r="AG557" s="101"/>
      <c r="AH557" s="101"/>
      <c r="AI557" s="101"/>
      <c r="AJ557" s="101"/>
      <c r="AK557" s="101"/>
      <c r="AL557" s="101"/>
      <c r="AM557" s="101"/>
      <c r="AN557" s="101"/>
      <c r="AO557" s="101"/>
      <c r="AP557" s="101"/>
      <c r="AQ557" s="101"/>
      <c r="AR557" s="101"/>
      <c r="AS557" s="101"/>
      <c r="AT557" s="101"/>
      <c r="AU557" s="101"/>
      <c r="AV557" s="101"/>
      <c r="AW557" s="101"/>
      <c r="AX557" s="101"/>
      <c r="AY557" s="101"/>
      <c r="AZ557" s="101"/>
      <c r="BA557" s="101"/>
    </row>
    <row r="558" spans="1:53">
      <c r="A558" s="101"/>
      <c r="B558" s="101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  <c r="AB558" s="101"/>
      <c r="AC558" s="101"/>
      <c r="AD558" s="101"/>
      <c r="AE558" s="101"/>
      <c r="AF558" s="101"/>
      <c r="AG558" s="101"/>
      <c r="AH558" s="101"/>
      <c r="AI558" s="101"/>
      <c r="AJ558" s="101"/>
      <c r="AK558" s="101"/>
      <c r="AL558" s="101"/>
      <c r="AM558" s="101"/>
      <c r="AN558" s="101"/>
      <c r="AO558" s="101"/>
      <c r="AP558" s="101"/>
      <c r="AQ558" s="101"/>
      <c r="AR558" s="101"/>
      <c r="AS558" s="101"/>
      <c r="AT558" s="101"/>
      <c r="AU558" s="101"/>
      <c r="AV558" s="101"/>
      <c r="AW558" s="101"/>
      <c r="AX558" s="101"/>
      <c r="AY558" s="101"/>
      <c r="AZ558" s="101"/>
      <c r="BA558" s="101"/>
    </row>
    <row r="559" spans="1:53">
      <c r="A559" s="101"/>
      <c r="B559" s="101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  <c r="AB559" s="101"/>
      <c r="AC559" s="101"/>
      <c r="AD559" s="101"/>
      <c r="AE559" s="101"/>
      <c r="AF559" s="101"/>
      <c r="AG559" s="101"/>
      <c r="AH559" s="101"/>
      <c r="AI559" s="101"/>
      <c r="AJ559" s="101"/>
      <c r="AK559" s="101"/>
      <c r="AL559" s="101"/>
      <c r="AM559" s="101"/>
      <c r="AN559" s="101"/>
      <c r="AO559" s="101"/>
      <c r="AP559" s="101"/>
      <c r="AQ559" s="101"/>
      <c r="AR559" s="101"/>
      <c r="AS559" s="101"/>
      <c r="AT559" s="101"/>
      <c r="AU559" s="101"/>
      <c r="AV559" s="101"/>
      <c r="AW559" s="101"/>
      <c r="AX559" s="101"/>
      <c r="AY559" s="101"/>
      <c r="AZ559" s="101"/>
      <c r="BA559" s="101"/>
    </row>
    <row r="560" spans="1:53">
      <c r="A560" s="101"/>
      <c r="B560" s="101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  <c r="AB560" s="101"/>
      <c r="AC560" s="101"/>
      <c r="AD560" s="101"/>
      <c r="AE560" s="101"/>
      <c r="AF560" s="101"/>
      <c r="AG560" s="101"/>
      <c r="AH560" s="101"/>
      <c r="AI560" s="101"/>
      <c r="AJ560" s="101"/>
      <c r="AK560" s="101"/>
      <c r="AL560" s="101"/>
      <c r="AM560" s="101"/>
      <c r="AN560" s="101"/>
      <c r="AO560" s="101"/>
      <c r="AP560" s="101"/>
      <c r="AQ560" s="101"/>
      <c r="AR560" s="101"/>
      <c r="AS560" s="101"/>
      <c r="AT560" s="101"/>
      <c r="AU560" s="101"/>
      <c r="AV560" s="101"/>
      <c r="AW560" s="101"/>
      <c r="AX560" s="101"/>
      <c r="AY560" s="101"/>
      <c r="AZ560" s="101"/>
      <c r="BA560" s="101"/>
    </row>
    <row r="561" spans="1:53">
      <c r="A561" s="101"/>
      <c r="B561" s="101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  <c r="AB561" s="101"/>
      <c r="AC561" s="101"/>
      <c r="AD561" s="101"/>
      <c r="AE561" s="101"/>
      <c r="AF561" s="101"/>
      <c r="AG561" s="101"/>
      <c r="AH561" s="101"/>
      <c r="AI561" s="101"/>
      <c r="AJ561" s="101"/>
      <c r="AK561" s="101"/>
      <c r="AL561" s="101"/>
      <c r="AM561" s="101"/>
      <c r="AN561" s="101"/>
      <c r="AO561" s="101"/>
      <c r="AP561" s="101"/>
      <c r="AQ561" s="101"/>
      <c r="AR561" s="101"/>
      <c r="AS561" s="101"/>
      <c r="AT561" s="101"/>
      <c r="AU561" s="101"/>
      <c r="AV561" s="101"/>
      <c r="AW561" s="101"/>
      <c r="AX561" s="101"/>
      <c r="AY561" s="101"/>
      <c r="AZ561" s="101"/>
      <c r="BA561" s="101"/>
    </row>
    <row r="562" spans="1:53">
      <c r="A562" s="101"/>
      <c r="B562" s="101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  <c r="AB562" s="101"/>
      <c r="AC562" s="101"/>
      <c r="AD562" s="101"/>
      <c r="AE562" s="101"/>
      <c r="AF562" s="101"/>
      <c r="AG562" s="101"/>
      <c r="AH562" s="101"/>
      <c r="AI562" s="101"/>
      <c r="AJ562" s="101"/>
      <c r="AK562" s="101"/>
      <c r="AL562" s="101"/>
      <c r="AM562" s="101"/>
      <c r="AN562" s="101"/>
      <c r="AO562" s="101"/>
      <c r="AP562" s="101"/>
      <c r="AQ562" s="101"/>
      <c r="AR562" s="101"/>
      <c r="AS562" s="101"/>
      <c r="AT562" s="101"/>
      <c r="AU562" s="101"/>
      <c r="AV562" s="101"/>
      <c r="AW562" s="101"/>
      <c r="AX562" s="101"/>
      <c r="AY562" s="101"/>
      <c r="AZ562" s="101"/>
      <c r="BA562" s="101"/>
    </row>
    <row r="563" spans="1:53">
      <c r="A563" s="101"/>
      <c r="B563" s="101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  <c r="AB563" s="101"/>
      <c r="AC563" s="101"/>
      <c r="AD563" s="101"/>
      <c r="AE563" s="101"/>
      <c r="AF563" s="101"/>
      <c r="AG563" s="101"/>
      <c r="AH563" s="101"/>
      <c r="AI563" s="101"/>
      <c r="AJ563" s="101"/>
      <c r="AK563" s="101"/>
      <c r="AL563" s="101"/>
      <c r="AM563" s="101"/>
      <c r="AN563" s="101"/>
      <c r="AO563" s="101"/>
      <c r="AP563" s="101"/>
      <c r="AQ563" s="101"/>
      <c r="AR563" s="101"/>
      <c r="AS563" s="101"/>
      <c r="AT563" s="101"/>
      <c r="AU563" s="101"/>
      <c r="AV563" s="101"/>
      <c r="AW563" s="101"/>
      <c r="AX563" s="101"/>
      <c r="AY563" s="101"/>
      <c r="AZ563" s="101"/>
      <c r="BA563" s="101"/>
    </row>
    <row r="564" spans="1:53">
      <c r="A564" s="101"/>
      <c r="B564" s="101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  <c r="AB564" s="101"/>
      <c r="AC564" s="101"/>
      <c r="AD564" s="101"/>
      <c r="AE564" s="101"/>
      <c r="AF564" s="101"/>
      <c r="AG564" s="101"/>
      <c r="AH564" s="101"/>
      <c r="AI564" s="101"/>
      <c r="AJ564" s="101"/>
      <c r="AK564" s="101"/>
      <c r="AL564" s="101"/>
      <c r="AM564" s="101"/>
      <c r="AN564" s="101"/>
      <c r="AO564" s="101"/>
      <c r="AP564" s="101"/>
      <c r="AQ564" s="101"/>
      <c r="AR564" s="101"/>
      <c r="AS564" s="101"/>
      <c r="AT564" s="101"/>
      <c r="AU564" s="101"/>
      <c r="AV564" s="101"/>
      <c r="AW564" s="101"/>
      <c r="AX564" s="101"/>
      <c r="AY564" s="101"/>
      <c r="AZ564" s="101"/>
      <c r="BA564" s="101"/>
    </row>
    <row r="565" spans="1:53">
      <c r="A565" s="101"/>
      <c r="B565" s="101"/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  <c r="AA565" s="101"/>
      <c r="AB565" s="101"/>
      <c r="AC565" s="101"/>
      <c r="AD565" s="101"/>
      <c r="AE565" s="101"/>
      <c r="AF565" s="101"/>
      <c r="AG565" s="101"/>
      <c r="AH565" s="101"/>
      <c r="AI565" s="101"/>
      <c r="AJ565" s="101"/>
      <c r="AK565" s="101"/>
      <c r="AL565" s="101"/>
      <c r="AM565" s="101"/>
      <c r="AN565" s="101"/>
      <c r="AO565" s="101"/>
      <c r="AP565" s="101"/>
      <c r="AQ565" s="101"/>
      <c r="AR565" s="101"/>
      <c r="AS565" s="101"/>
      <c r="AT565" s="101"/>
      <c r="AU565" s="101"/>
      <c r="AV565" s="101"/>
      <c r="AW565" s="101"/>
      <c r="AX565" s="101"/>
      <c r="AY565" s="101"/>
      <c r="AZ565" s="101"/>
      <c r="BA565" s="101"/>
    </row>
    <row r="566" spans="1:53">
      <c r="A566" s="101"/>
      <c r="B566" s="101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  <c r="AB566" s="101"/>
      <c r="AC566" s="101"/>
      <c r="AD566" s="101"/>
      <c r="AE566" s="101"/>
      <c r="AF566" s="101"/>
      <c r="AG566" s="101"/>
      <c r="AH566" s="101"/>
      <c r="AI566" s="101"/>
      <c r="AJ566" s="101"/>
      <c r="AK566" s="101"/>
      <c r="AL566" s="101"/>
      <c r="AM566" s="101"/>
      <c r="AN566" s="101"/>
      <c r="AO566" s="101"/>
      <c r="AP566" s="101"/>
      <c r="AQ566" s="101"/>
      <c r="AR566" s="101"/>
      <c r="AS566" s="101"/>
      <c r="AT566" s="101"/>
      <c r="AU566" s="101"/>
      <c r="AV566" s="101"/>
      <c r="AW566" s="101"/>
      <c r="AX566" s="101"/>
      <c r="AY566" s="101"/>
      <c r="AZ566" s="101"/>
      <c r="BA566" s="101"/>
    </row>
    <row r="567" spans="1:53">
      <c r="A567" s="101"/>
      <c r="B567" s="101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  <c r="AB567" s="101"/>
      <c r="AC567" s="101"/>
      <c r="AD567" s="101"/>
      <c r="AE567" s="101"/>
      <c r="AF567" s="101"/>
      <c r="AG567" s="101"/>
      <c r="AH567" s="101"/>
      <c r="AI567" s="101"/>
      <c r="AJ567" s="101"/>
      <c r="AK567" s="101"/>
      <c r="AL567" s="101"/>
      <c r="AM567" s="101"/>
      <c r="AN567" s="101"/>
      <c r="AO567" s="101"/>
      <c r="AP567" s="101"/>
      <c r="AQ567" s="101"/>
      <c r="AR567" s="101"/>
      <c r="AS567" s="101"/>
      <c r="AT567" s="101"/>
      <c r="AU567" s="101"/>
      <c r="AV567" s="101"/>
      <c r="AW567" s="101"/>
      <c r="AX567" s="101"/>
      <c r="AY567" s="101"/>
      <c r="AZ567" s="101"/>
      <c r="BA567" s="101"/>
    </row>
    <row r="568" spans="1:53">
      <c r="A568" s="101"/>
      <c r="B568" s="101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  <c r="AB568" s="101"/>
      <c r="AC568" s="101"/>
      <c r="AD568" s="101"/>
      <c r="AE568" s="101"/>
      <c r="AF568" s="101"/>
      <c r="AG568" s="101"/>
      <c r="AH568" s="101"/>
      <c r="AI568" s="101"/>
      <c r="AJ568" s="101"/>
      <c r="AK568" s="101"/>
      <c r="AL568" s="101"/>
      <c r="AM568" s="101"/>
      <c r="AN568" s="101"/>
      <c r="AO568" s="101"/>
      <c r="AP568" s="101"/>
      <c r="AQ568" s="101"/>
      <c r="AR568" s="101"/>
      <c r="AS568" s="101"/>
      <c r="AT568" s="101"/>
      <c r="AU568" s="101"/>
      <c r="AV568" s="101"/>
      <c r="AW568" s="101"/>
      <c r="AX568" s="101"/>
      <c r="AY568" s="101"/>
      <c r="AZ568" s="101"/>
      <c r="BA568" s="101"/>
    </row>
    <row r="569" spans="1:53">
      <c r="A569" s="101"/>
      <c r="B569" s="101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  <c r="AB569" s="101"/>
      <c r="AC569" s="101"/>
      <c r="AD569" s="101"/>
      <c r="AE569" s="101"/>
      <c r="AF569" s="101"/>
      <c r="AG569" s="101"/>
      <c r="AH569" s="101"/>
      <c r="AI569" s="101"/>
      <c r="AJ569" s="101"/>
      <c r="AK569" s="101"/>
      <c r="AL569" s="101"/>
      <c r="AM569" s="101"/>
      <c r="AN569" s="101"/>
      <c r="AO569" s="101"/>
      <c r="AP569" s="101"/>
      <c r="AQ569" s="101"/>
      <c r="AR569" s="101"/>
      <c r="AS569" s="101"/>
      <c r="AT569" s="101"/>
      <c r="AU569" s="101"/>
      <c r="AV569" s="101"/>
      <c r="AW569" s="101"/>
      <c r="AX569" s="101"/>
      <c r="AY569" s="101"/>
      <c r="AZ569" s="101"/>
      <c r="BA569" s="101"/>
    </row>
    <row r="570" spans="1:53">
      <c r="A570" s="101"/>
      <c r="B570" s="101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  <c r="AB570" s="101"/>
      <c r="AC570" s="101"/>
      <c r="AD570" s="101"/>
      <c r="AE570" s="101"/>
      <c r="AF570" s="101"/>
      <c r="AG570" s="101"/>
      <c r="AH570" s="101"/>
      <c r="AI570" s="101"/>
      <c r="AJ570" s="101"/>
      <c r="AK570" s="101"/>
      <c r="AL570" s="101"/>
      <c r="AM570" s="101"/>
      <c r="AN570" s="101"/>
      <c r="AO570" s="101"/>
      <c r="AP570" s="101"/>
      <c r="AQ570" s="101"/>
      <c r="AR570" s="101"/>
      <c r="AS570" s="101"/>
      <c r="AT570" s="101"/>
      <c r="AU570" s="101"/>
      <c r="AV570" s="101"/>
      <c r="AW570" s="101"/>
      <c r="AX570" s="101"/>
      <c r="AY570" s="101"/>
      <c r="AZ570" s="101"/>
      <c r="BA570" s="101"/>
    </row>
    <row r="571" spans="1:53">
      <c r="A571" s="101"/>
      <c r="B571" s="101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  <c r="AB571" s="101"/>
      <c r="AC571" s="101"/>
      <c r="AD571" s="101"/>
      <c r="AE571" s="101"/>
      <c r="AF571" s="101"/>
      <c r="AG571" s="101"/>
      <c r="AH571" s="101"/>
      <c r="AI571" s="101"/>
      <c r="AJ571" s="101"/>
      <c r="AK571" s="101"/>
      <c r="AL571" s="101"/>
      <c r="AM571" s="101"/>
      <c r="AN571" s="101"/>
      <c r="AO571" s="101"/>
      <c r="AP571" s="101"/>
      <c r="AQ571" s="101"/>
      <c r="AR571" s="101"/>
      <c r="AS571" s="101"/>
      <c r="AT571" s="101"/>
      <c r="AU571" s="101"/>
      <c r="AV571" s="101"/>
      <c r="AW571" s="101"/>
      <c r="AX571" s="101"/>
      <c r="AY571" s="101"/>
      <c r="AZ571" s="101"/>
      <c r="BA571" s="101"/>
    </row>
    <row r="572" spans="1:53">
      <c r="A572" s="101"/>
      <c r="B572" s="101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  <c r="AB572" s="101"/>
      <c r="AC572" s="101"/>
      <c r="AD572" s="101"/>
      <c r="AE572" s="101"/>
      <c r="AF572" s="101"/>
      <c r="AG572" s="101"/>
      <c r="AH572" s="101"/>
      <c r="AI572" s="101"/>
      <c r="AJ572" s="101"/>
      <c r="AK572" s="101"/>
      <c r="AL572" s="101"/>
      <c r="AM572" s="101"/>
      <c r="AN572" s="101"/>
      <c r="AO572" s="101"/>
      <c r="AP572" s="101"/>
      <c r="AQ572" s="101"/>
      <c r="AR572" s="101"/>
      <c r="AS572" s="101"/>
      <c r="AT572" s="101"/>
      <c r="AU572" s="101"/>
      <c r="AV572" s="101"/>
      <c r="AW572" s="101"/>
      <c r="AX572" s="101"/>
      <c r="AY572" s="101"/>
      <c r="AZ572" s="101"/>
      <c r="BA572" s="101"/>
    </row>
    <row r="573" spans="1:53">
      <c r="A573" s="101"/>
      <c r="B573" s="101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  <c r="AB573" s="101"/>
      <c r="AC573" s="101"/>
      <c r="AD573" s="101"/>
      <c r="AE573" s="101"/>
      <c r="AF573" s="101"/>
      <c r="AG573" s="101"/>
      <c r="AH573" s="101"/>
      <c r="AI573" s="101"/>
      <c r="AJ573" s="101"/>
      <c r="AK573" s="101"/>
      <c r="AL573" s="101"/>
      <c r="AM573" s="101"/>
      <c r="AN573" s="101"/>
      <c r="AO573" s="101"/>
      <c r="AP573" s="101"/>
      <c r="AQ573" s="101"/>
      <c r="AR573" s="101"/>
      <c r="AS573" s="101"/>
      <c r="AT573" s="101"/>
      <c r="AU573" s="101"/>
      <c r="AV573" s="101"/>
      <c r="AW573" s="101"/>
      <c r="AX573" s="101"/>
      <c r="AY573" s="101"/>
      <c r="AZ573" s="101"/>
      <c r="BA573" s="101"/>
    </row>
    <row r="574" spans="1:53">
      <c r="A574" s="101"/>
      <c r="B574" s="101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  <c r="AB574" s="101"/>
      <c r="AC574" s="101"/>
      <c r="AD574" s="101"/>
      <c r="AE574" s="101"/>
      <c r="AF574" s="101"/>
      <c r="AG574" s="101"/>
      <c r="AH574" s="101"/>
      <c r="AI574" s="101"/>
      <c r="AJ574" s="101"/>
      <c r="AK574" s="101"/>
      <c r="AL574" s="101"/>
      <c r="AM574" s="101"/>
      <c r="AN574" s="101"/>
      <c r="AO574" s="101"/>
      <c r="AP574" s="101"/>
      <c r="AQ574" s="101"/>
      <c r="AR574" s="101"/>
      <c r="AS574" s="101"/>
      <c r="AT574" s="101"/>
      <c r="AU574" s="101"/>
      <c r="AV574" s="101"/>
      <c r="AW574" s="101"/>
      <c r="AX574" s="101"/>
      <c r="AY574" s="101"/>
      <c r="AZ574" s="101"/>
      <c r="BA574" s="101"/>
    </row>
    <row r="575" spans="1:53">
      <c r="A575" s="101"/>
      <c r="B575" s="101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  <c r="AB575" s="101"/>
      <c r="AC575" s="101"/>
      <c r="AD575" s="101"/>
      <c r="AE575" s="101"/>
      <c r="AF575" s="101"/>
      <c r="AG575" s="101"/>
      <c r="AH575" s="101"/>
      <c r="AI575" s="101"/>
      <c r="AJ575" s="101"/>
      <c r="AK575" s="101"/>
      <c r="AL575" s="101"/>
      <c r="AM575" s="101"/>
      <c r="AN575" s="101"/>
      <c r="AO575" s="101"/>
      <c r="AP575" s="101"/>
      <c r="AQ575" s="101"/>
      <c r="AR575" s="101"/>
      <c r="AS575" s="101"/>
      <c r="AT575" s="101"/>
      <c r="AU575" s="101"/>
      <c r="AV575" s="101"/>
      <c r="AW575" s="101"/>
      <c r="AX575" s="101"/>
      <c r="AY575" s="101"/>
      <c r="AZ575" s="101"/>
      <c r="BA575" s="101"/>
    </row>
    <row r="576" spans="1:53">
      <c r="A576" s="101"/>
      <c r="B576" s="101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  <c r="AB576" s="101"/>
      <c r="AC576" s="101"/>
      <c r="AD576" s="101"/>
      <c r="AE576" s="101"/>
      <c r="AF576" s="101"/>
      <c r="AG576" s="101"/>
      <c r="AH576" s="101"/>
      <c r="AI576" s="101"/>
      <c r="AJ576" s="101"/>
      <c r="AK576" s="101"/>
      <c r="AL576" s="101"/>
      <c r="AM576" s="101"/>
      <c r="AN576" s="101"/>
      <c r="AO576" s="101"/>
      <c r="AP576" s="101"/>
      <c r="AQ576" s="101"/>
      <c r="AR576" s="101"/>
      <c r="AS576" s="101"/>
      <c r="AT576" s="101"/>
      <c r="AU576" s="101"/>
      <c r="AV576" s="101"/>
      <c r="AW576" s="101"/>
      <c r="AX576" s="101"/>
      <c r="AY576" s="101"/>
      <c r="AZ576" s="101"/>
      <c r="BA576" s="101"/>
    </row>
    <row r="577" spans="1:53">
      <c r="A577" s="101"/>
      <c r="B577" s="101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  <c r="AB577" s="101"/>
      <c r="AC577" s="101"/>
      <c r="AD577" s="101"/>
      <c r="AE577" s="101"/>
      <c r="AF577" s="101"/>
      <c r="AG577" s="101"/>
      <c r="AH577" s="101"/>
      <c r="AI577" s="101"/>
      <c r="AJ577" s="101"/>
      <c r="AK577" s="101"/>
      <c r="AL577" s="101"/>
      <c r="AM577" s="101"/>
      <c r="AN577" s="101"/>
      <c r="AO577" s="101"/>
      <c r="AP577" s="101"/>
      <c r="AQ577" s="101"/>
      <c r="AR577" s="101"/>
      <c r="AS577" s="101"/>
      <c r="AT577" s="101"/>
      <c r="AU577" s="101"/>
      <c r="AV577" s="101"/>
      <c r="AW577" s="101"/>
      <c r="AX577" s="101"/>
      <c r="AY577" s="101"/>
      <c r="AZ577" s="101"/>
      <c r="BA577" s="101"/>
    </row>
    <row r="578" spans="1:53">
      <c r="A578" s="101"/>
      <c r="B578" s="101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  <c r="AA578" s="101"/>
      <c r="AB578" s="101"/>
      <c r="AC578" s="101"/>
      <c r="AD578" s="101"/>
      <c r="AE578" s="101"/>
      <c r="AF578" s="101"/>
      <c r="AG578" s="101"/>
      <c r="AH578" s="101"/>
      <c r="AI578" s="101"/>
      <c r="AJ578" s="101"/>
      <c r="AK578" s="101"/>
      <c r="AL578" s="101"/>
      <c r="AM578" s="101"/>
      <c r="AN578" s="101"/>
      <c r="AO578" s="101"/>
      <c r="AP578" s="101"/>
      <c r="AQ578" s="101"/>
      <c r="AR578" s="101"/>
      <c r="AS578" s="101"/>
      <c r="AT578" s="101"/>
      <c r="AU578" s="101"/>
      <c r="AV578" s="101"/>
      <c r="AW578" s="101"/>
      <c r="AX578" s="101"/>
      <c r="AY578" s="101"/>
      <c r="AZ578" s="101"/>
      <c r="BA578" s="101"/>
    </row>
    <row r="579" spans="1:53">
      <c r="A579" s="101"/>
      <c r="B579" s="101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  <c r="AB579" s="101"/>
      <c r="AC579" s="101"/>
      <c r="AD579" s="101"/>
      <c r="AE579" s="101"/>
      <c r="AF579" s="101"/>
      <c r="AG579" s="101"/>
      <c r="AH579" s="101"/>
      <c r="AI579" s="101"/>
      <c r="AJ579" s="101"/>
      <c r="AK579" s="101"/>
      <c r="AL579" s="101"/>
      <c r="AM579" s="101"/>
      <c r="AN579" s="101"/>
      <c r="AO579" s="101"/>
      <c r="AP579" s="101"/>
      <c r="AQ579" s="101"/>
      <c r="AR579" s="101"/>
      <c r="AS579" s="101"/>
      <c r="AT579" s="101"/>
      <c r="AU579" s="101"/>
      <c r="AV579" s="101"/>
      <c r="AW579" s="101"/>
      <c r="AX579" s="101"/>
      <c r="AY579" s="101"/>
      <c r="AZ579" s="101"/>
      <c r="BA579" s="101"/>
    </row>
    <row r="580" spans="1:53">
      <c r="A580" s="101"/>
      <c r="B580" s="101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  <c r="AB580" s="101"/>
      <c r="AC580" s="101"/>
      <c r="AD580" s="101"/>
      <c r="AE580" s="101"/>
      <c r="AF580" s="101"/>
      <c r="AG580" s="101"/>
      <c r="AH580" s="101"/>
      <c r="AI580" s="101"/>
      <c r="AJ580" s="101"/>
      <c r="AK580" s="101"/>
      <c r="AL580" s="101"/>
      <c r="AM580" s="101"/>
      <c r="AN580" s="101"/>
      <c r="AO580" s="101"/>
      <c r="AP580" s="101"/>
      <c r="AQ580" s="101"/>
      <c r="AR580" s="101"/>
      <c r="AS580" s="101"/>
      <c r="AT580" s="101"/>
      <c r="AU580" s="101"/>
      <c r="AV580" s="101"/>
      <c r="AW580" s="101"/>
      <c r="AX580" s="101"/>
      <c r="AY580" s="101"/>
      <c r="AZ580" s="101"/>
      <c r="BA580" s="101"/>
    </row>
    <row r="581" spans="1:53">
      <c r="A581" s="101"/>
      <c r="B581" s="101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  <c r="AB581" s="101"/>
      <c r="AC581" s="101"/>
      <c r="AD581" s="101"/>
      <c r="AE581" s="101"/>
      <c r="AF581" s="101"/>
      <c r="AG581" s="101"/>
      <c r="AH581" s="101"/>
      <c r="AI581" s="101"/>
      <c r="AJ581" s="101"/>
      <c r="AK581" s="101"/>
      <c r="AL581" s="101"/>
      <c r="AM581" s="101"/>
      <c r="AN581" s="101"/>
      <c r="AO581" s="101"/>
      <c r="AP581" s="101"/>
      <c r="AQ581" s="101"/>
      <c r="AR581" s="101"/>
      <c r="AS581" s="101"/>
      <c r="AT581" s="101"/>
      <c r="AU581" s="101"/>
      <c r="AV581" s="101"/>
      <c r="AW581" s="101"/>
      <c r="AX581" s="101"/>
      <c r="AY581" s="101"/>
      <c r="AZ581" s="101"/>
      <c r="BA581" s="101"/>
    </row>
    <row r="582" spans="1:53">
      <c r="A582" s="101"/>
      <c r="B582" s="101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  <c r="AB582" s="101"/>
      <c r="AC582" s="101"/>
      <c r="AD582" s="101"/>
      <c r="AE582" s="101"/>
      <c r="AF582" s="101"/>
      <c r="AG582" s="101"/>
      <c r="AH582" s="101"/>
      <c r="AI582" s="101"/>
      <c r="AJ582" s="101"/>
      <c r="AK582" s="101"/>
      <c r="AL582" s="101"/>
      <c r="AM582" s="101"/>
      <c r="AN582" s="101"/>
      <c r="AO582" s="101"/>
      <c r="AP582" s="101"/>
      <c r="AQ582" s="101"/>
      <c r="AR582" s="101"/>
      <c r="AS582" s="101"/>
      <c r="AT582" s="101"/>
      <c r="AU582" s="101"/>
      <c r="AV582" s="101"/>
      <c r="AW582" s="101"/>
      <c r="AX582" s="101"/>
      <c r="AY582" s="101"/>
      <c r="AZ582" s="101"/>
      <c r="BA582" s="101"/>
    </row>
    <row r="583" spans="1:53">
      <c r="A583" s="101"/>
      <c r="B583" s="101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  <c r="AB583" s="101"/>
      <c r="AC583" s="101"/>
      <c r="AD583" s="101"/>
      <c r="AE583" s="101"/>
      <c r="AF583" s="101"/>
      <c r="AG583" s="101"/>
      <c r="AH583" s="101"/>
      <c r="AI583" s="101"/>
      <c r="AJ583" s="101"/>
      <c r="AK583" s="101"/>
      <c r="AL583" s="101"/>
      <c r="AM583" s="101"/>
      <c r="AN583" s="101"/>
      <c r="AO583" s="101"/>
      <c r="AP583" s="101"/>
      <c r="AQ583" s="101"/>
      <c r="AR583" s="101"/>
      <c r="AS583" s="101"/>
      <c r="AT583" s="101"/>
      <c r="AU583" s="101"/>
      <c r="AV583" s="101"/>
      <c r="AW583" s="101"/>
      <c r="AX583" s="101"/>
      <c r="AY583" s="101"/>
      <c r="AZ583" s="101"/>
      <c r="BA583" s="101"/>
    </row>
    <row r="584" spans="1:53">
      <c r="A584" s="101"/>
      <c r="B584" s="101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  <c r="AB584" s="101"/>
      <c r="AC584" s="101"/>
      <c r="AD584" s="101"/>
      <c r="AE584" s="101"/>
      <c r="AF584" s="101"/>
      <c r="AG584" s="101"/>
      <c r="AH584" s="101"/>
      <c r="AI584" s="101"/>
      <c r="AJ584" s="101"/>
      <c r="AK584" s="101"/>
      <c r="AL584" s="101"/>
      <c r="AM584" s="101"/>
      <c r="AN584" s="101"/>
      <c r="AO584" s="101"/>
      <c r="AP584" s="101"/>
      <c r="AQ584" s="101"/>
      <c r="AR584" s="101"/>
      <c r="AS584" s="101"/>
      <c r="AT584" s="101"/>
      <c r="AU584" s="101"/>
      <c r="AV584" s="101"/>
      <c r="AW584" s="101"/>
      <c r="AX584" s="101"/>
      <c r="AY584" s="101"/>
      <c r="AZ584" s="101"/>
      <c r="BA584" s="101"/>
    </row>
    <row r="585" spans="1:53">
      <c r="A585" s="101"/>
      <c r="B585" s="101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  <c r="AB585" s="101"/>
      <c r="AC585" s="101"/>
      <c r="AD585" s="101"/>
      <c r="AE585" s="101"/>
      <c r="AF585" s="101"/>
      <c r="AG585" s="101"/>
      <c r="AH585" s="101"/>
      <c r="AI585" s="101"/>
      <c r="AJ585" s="101"/>
      <c r="AK585" s="101"/>
      <c r="AL585" s="101"/>
      <c r="AM585" s="101"/>
      <c r="AN585" s="101"/>
      <c r="AO585" s="101"/>
      <c r="AP585" s="101"/>
      <c r="AQ585" s="101"/>
      <c r="AR585" s="101"/>
      <c r="AS585" s="101"/>
      <c r="AT585" s="101"/>
      <c r="AU585" s="101"/>
      <c r="AV585" s="101"/>
      <c r="AW585" s="101"/>
      <c r="AX585" s="101"/>
      <c r="AY585" s="101"/>
      <c r="AZ585" s="101"/>
      <c r="BA585" s="101"/>
    </row>
    <row r="586" spans="1:53">
      <c r="A586" s="101"/>
      <c r="B586" s="101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  <c r="AB586" s="101"/>
      <c r="AC586" s="101"/>
      <c r="AD586" s="101"/>
      <c r="AE586" s="101"/>
      <c r="AF586" s="101"/>
      <c r="AG586" s="101"/>
      <c r="AH586" s="101"/>
      <c r="AI586" s="101"/>
      <c r="AJ586" s="101"/>
      <c r="AK586" s="101"/>
      <c r="AL586" s="101"/>
      <c r="AM586" s="101"/>
      <c r="AN586" s="101"/>
      <c r="AO586" s="101"/>
      <c r="AP586" s="101"/>
      <c r="AQ586" s="101"/>
      <c r="AR586" s="101"/>
      <c r="AS586" s="101"/>
      <c r="AT586" s="101"/>
      <c r="AU586" s="101"/>
      <c r="AV586" s="101"/>
      <c r="AW586" s="101"/>
      <c r="AX586" s="101"/>
      <c r="AY586" s="101"/>
      <c r="AZ586" s="101"/>
      <c r="BA586" s="101"/>
    </row>
    <row r="587" spans="1:53">
      <c r="A587" s="101"/>
      <c r="B587" s="101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  <c r="AB587" s="101"/>
      <c r="AC587" s="101"/>
      <c r="AD587" s="101"/>
      <c r="AE587" s="101"/>
      <c r="AF587" s="101"/>
      <c r="AG587" s="101"/>
      <c r="AH587" s="101"/>
      <c r="AI587" s="101"/>
      <c r="AJ587" s="101"/>
      <c r="AK587" s="101"/>
      <c r="AL587" s="101"/>
      <c r="AM587" s="101"/>
      <c r="AN587" s="101"/>
      <c r="AO587" s="101"/>
      <c r="AP587" s="101"/>
      <c r="AQ587" s="101"/>
      <c r="AR587" s="101"/>
      <c r="AS587" s="101"/>
      <c r="AT587" s="101"/>
      <c r="AU587" s="101"/>
      <c r="AV587" s="101"/>
      <c r="AW587" s="101"/>
      <c r="AX587" s="101"/>
      <c r="AY587" s="101"/>
      <c r="AZ587" s="101"/>
      <c r="BA587" s="101"/>
    </row>
    <row r="588" spans="1:53">
      <c r="A588" s="101"/>
      <c r="B588" s="101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  <c r="AB588" s="101"/>
      <c r="AC588" s="101"/>
      <c r="AD588" s="101"/>
      <c r="AE588" s="101"/>
      <c r="AF588" s="101"/>
      <c r="AG588" s="101"/>
      <c r="AH588" s="101"/>
      <c r="AI588" s="101"/>
      <c r="AJ588" s="101"/>
      <c r="AK588" s="101"/>
      <c r="AL588" s="101"/>
      <c r="AM588" s="101"/>
      <c r="AN588" s="101"/>
      <c r="AO588" s="101"/>
      <c r="AP588" s="101"/>
      <c r="AQ588" s="101"/>
      <c r="AR588" s="101"/>
      <c r="AS588" s="101"/>
      <c r="AT588" s="101"/>
      <c r="AU588" s="101"/>
      <c r="AV588" s="101"/>
      <c r="AW588" s="101"/>
      <c r="AX588" s="101"/>
      <c r="AY588" s="101"/>
      <c r="AZ588" s="101"/>
      <c r="BA588" s="101"/>
    </row>
    <row r="589" spans="1:53">
      <c r="A589" s="101"/>
      <c r="B589" s="101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  <c r="AB589" s="101"/>
      <c r="AC589" s="101"/>
      <c r="AD589" s="101"/>
      <c r="AE589" s="101"/>
      <c r="AF589" s="101"/>
      <c r="AG589" s="101"/>
      <c r="AH589" s="101"/>
      <c r="AI589" s="101"/>
      <c r="AJ589" s="101"/>
      <c r="AK589" s="101"/>
      <c r="AL589" s="101"/>
      <c r="AM589" s="101"/>
      <c r="AN589" s="101"/>
      <c r="AO589" s="101"/>
      <c r="AP589" s="101"/>
      <c r="AQ589" s="101"/>
      <c r="AR589" s="101"/>
      <c r="AS589" s="101"/>
      <c r="AT589" s="101"/>
      <c r="AU589" s="101"/>
      <c r="AV589" s="101"/>
      <c r="AW589" s="101"/>
      <c r="AX589" s="101"/>
      <c r="AY589" s="101"/>
      <c r="AZ589" s="101"/>
      <c r="BA589" s="101"/>
    </row>
    <row r="590" spans="1:53">
      <c r="A590" s="101"/>
      <c r="B590" s="101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  <c r="AB590" s="101"/>
      <c r="AC590" s="101"/>
      <c r="AD590" s="101"/>
      <c r="AE590" s="101"/>
      <c r="AF590" s="101"/>
      <c r="AG590" s="101"/>
      <c r="AH590" s="101"/>
      <c r="AI590" s="101"/>
      <c r="AJ590" s="101"/>
      <c r="AK590" s="101"/>
      <c r="AL590" s="101"/>
      <c r="AM590" s="101"/>
      <c r="AN590" s="101"/>
      <c r="AO590" s="101"/>
      <c r="AP590" s="101"/>
      <c r="AQ590" s="101"/>
      <c r="AR590" s="101"/>
      <c r="AS590" s="101"/>
      <c r="AT590" s="101"/>
      <c r="AU590" s="101"/>
      <c r="AV590" s="101"/>
      <c r="AW590" s="101"/>
      <c r="AX590" s="101"/>
      <c r="AY590" s="101"/>
      <c r="AZ590" s="101"/>
      <c r="BA590" s="101"/>
    </row>
    <row r="591" spans="1:53">
      <c r="A591" s="101"/>
      <c r="B591" s="101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  <c r="AA591" s="101"/>
      <c r="AB591" s="101"/>
      <c r="AC591" s="101"/>
      <c r="AD591" s="101"/>
      <c r="AE591" s="101"/>
      <c r="AF591" s="101"/>
      <c r="AG591" s="101"/>
      <c r="AH591" s="101"/>
      <c r="AI591" s="101"/>
      <c r="AJ591" s="101"/>
      <c r="AK591" s="101"/>
      <c r="AL591" s="101"/>
      <c r="AM591" s="101"/>
      <c r="AN591" s="101"/>
      <c r="AO591" s="101"/>
      <c r="AP591" s="101"/>
      <c r="AQ591" s="101"/>
      <c r="AR591" s="101"/>
      <c r="AS591" s="101"/>
      <c r="AT591" s="101"/>
      <c r="AU591" s="101"/>
      <c r="AV591" s="101"/>
      <c r="AW591" s="101"/>
      <c r="AX591" s="101"/>
      <c r="AY591" s="101"/>
      <c r="AZ591" s="101"/>
      <c r="BA591" s="101"/>
    </row>
    <row r="592" spans="1:53">
      <c r="A592" s="101"/>
      <c r="B592" s="101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  <c r="AB592" s="101"/>
      <c r="AC592" s="101"/>
      <c r="AD592" s="101"/>
      <c r="AE592" s="101"/>
      <c r="AF592" s="101"/>
      <c r="AG592" s="101"/>
      <c r="AH592" s="101"/>
      <c r="AI592" s="101"/>
      <c r="AJ592" s="101"/>
      <c r="AK592" s="101"/>
      <c r="AL592" s="101"/>
      <c r="AM592" s="101"/>
      <c r="AN592" s="101"/>
      <c r="AO592" s="101"/>
      <c r="AP592" s="101"/>
      <c r="AQ592" s="101"/>
      <c r="AR592" s="101"/>
      <c r="AS592" s="101"/>
      <c r="AT592" s="101"/>
      <c r="AU592" s="101"/>
      <c r="AV592" s="101"/>
      <c r="AW592" s="101"/>
      <c r="AX592" s="101"/>
      <c r="AY592" s="101"/>
      <c r="AZ592" s="101"/>
      <c r="BA592" s="101"/>
    </row>
    <row r="593" spans="1:53">
      <c r="A593" s="101"/>
      <c r="B593" s="101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  <c r="AB593" s="101"/>
      <c r="AC593" s="101"/>
      <c r="AD593" s="101"/>
      <c r="AE593" s="101"/>
      <c r="AF593" s="101"/>
      <c r="AG593" s="101"/>
      <c r="AH593" s="101"/>
      <c r="AI593" s="101"/>
      <c r="AJ593" s="101"/>
      <c r="AK593" s="101"/>
      <c r="AL593" s="101"/>
      <c r="AM593" s="101"/>
      <c r="AN593" s="101"/>
      <c r="AO593" s="101"/>
      <c r="AP593" s="101"/>
      <c r="AQ593" s="101"/>
      <c r="AR593" s="101"/>
      <c r="AS593" s="101"/>
      <c r="AT593" s="101"/>
      <c r="AU593" s="101"/>
      <c r="AV593" s="101"/>
      <c r="AW593" s="101"/>
      <c r="AX593" s="101"/>
      <c r="AY593" s="101"/>
      <c r="AZ593" s="101"/>
      <c r="BA593" s="101"/>
    </row>
    <row r="594" spans="1:53">
      <c r="A594" s="101"/>
      <c r="B594" s="101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  <c r="AB594" s="101"/>
      <c r="AC594" s="101"/>
      <c r="AD594" s="101"/>
      <c r="AE594" s="101"/>
      <c r="AF594" s="101"/>
      <c r="AG594" s="101"/>
      <c r="AH594" s="101"/>
      <c r="AI594" s="101"/>
      <c r="AJ594" s="101"/>
      <c r="AK594" s="101"/>
      <c r="AL594" s="101"/>
      <c r="AM594" s="101"/>
      <c r="AN594" s="101"/>
      <c r="AO594" s="101"/>
      <c r="AP594" s="101"/>
      <c r="AQ594" s="101"/>
      <c r="AR594" s="101"/>
      <c r="AS594" s="101"/>
      <c r="AT594" s="101"/>
      <c r="AU594" s="101"/>
      <c r="AV594" s="101"/>
      <c r="AW594" s="101"/>
      <c r="AX594" s="101"/>
      <c r="AY594" s="101"/>
      <c r="AZ594" s="101"/>
      <c r="BA594" s="101"/>
    </row>
    <row r="595" spans="1:53">
      <c r="A595" s="101"/>
      <c r="B595" s="101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  <c r="AB595" s="101"/>
      <c r="AC595" s="101"/>
      <c r="AD595" s="101"/>
      <c r="AE595" s="101"/>
      <c r="AF595" s="101"/>
      <c r="AG595" s="101"/>
      <c r="AH595" s="101"/>
      <c r="AI595" s="101"/>
      <c r="AJ595" s="101"/>
      <c r="AK595" s="101"/>
      <c r="AL595" s="101"/>
      <c r="AM595" s="101"/>
      <c r="AN595" s="101"/>
      <c r="AO595" s="101"/>
      <c r="AP595" s="101"/>
      <c r="AQ595" s="101"/>
      <c r="AR595" s="101"/>
      <c r="AS595" s="101"/>
      <c r="AT595" s="101"/>
      <c r="AU595" s="101"/>
      <c r="AV595" s="101"/>
      <c r="AW595" s="101"/>
      <c r="AX595" s="101"/>
      <c r="AY595" s="101"/>
      <c r="AZ595" s="101"/>
      <c r="BA595" s="101"/>
    </row>
    <row r="596" spans="1:53">
      <c r="A596" s="101"/>
      <c r="B596" s="101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  <c r="AB596" s="101"/>
      <c r="AC596" s="101"/>
      <c r="AD596" s="101"/>
      <c r="AE596" s="101"/>
      <c r="AF596" s="101"/>
      <c r="AG596" s="101"/>
      <c r="AH596" s="101"/>
      <c r="AI596" s="101"/>
      <c r="AJ596" s="101"/>
      <c r="AK596" s="101"/>
      <c r="AL596" s="101"/>
      <c r="AM596" s="101"/>
      <c r="AN596" s="101"/>
      <c r="AO596" s="101"/>
      <c r="AP596" s="101"/>
      <c r="AQ596" s="101"/>
      <c r="AR596" s="101"/>
      <c r="AS596" s="101"/>
      <c r="AT596" s="101"/>
      <c r="AU596" s="101"/>
      <c r="AV596" s="101"/>
      <c r="AW596" s="101"/>
      <c r="AX596" s="101"/>
      <c r="AY596" s="101"/>
      <c r="AZ596" s="101"/>
      <c r="BA596" s="101"/>
    </row>
    <row r="597" spans="1:53">
      <c r="A597" s="101"/>
      <c r="B597" s="101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  <c r="AB597" s="101"/>
      <c r="AC597" s="101"/>
      <c r="AD597" s="101"/>
      <c r="AE597" s="101"/>
      <c r="AF597" s="101"/>
      <c r="AG597" s="101"/>
      <c r="AH597" s="101"/>
      <c r="AI597" s="101"/>
      <c r="AJ597" s="101"/>
      <c r="AK597" s="101"/>
      <c r="AL597" s="101"/>
      <c r="AM597" s="101"/>
      <c r="AN597" s="101"/>
      <c r="AO597" s="101"/>
      <c r="AP597" s="101"/>
      <c r="AQ597" s="101"/>
      <c r="AR597" s="101"/>
      <c r="AS597" s="101"/>
      <c r="AT597" s="101"/>
      <c r="AU597" s="101"/>
      <c r="AV597" s="101"/>
      <c r="AW597" s="101"/>
      <c r="AX597" s="101"/>
      <c r="AY597" s="101"/>
      <c r="AZ597" s="101"/>
      <c r="BA597" s="101"/>
    </row>
    <row r="598" spans="1:53">
      <c r="A598" s="101"/>
      <c r="B598" s="101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  <c r="AB598" s="101"/>
      <c r="AC598" s="101"/>
      <c r="AD598" s="101"/>
      <c r="AE598" s="101"/>
      <c r="AF598" s="101"/>
      <c r="AG598" s="101"/>
      <c r="AH598" s="101"/>
      <c r="AI598" s="101"/>
      <c r="AJ598" s="101"/>
      <c r="AK598" s="101"/>
      <c r="AL598" s="101"/>
      <c r="AM598" s="101"/>
      <c r="AN598" s="101"/>
      <c r="AO598" s="101"/>
      <c r="AP598" s="101"/>
      <c r="AQ598" s="101"/>
      <c r="AR598" s="101"/>
      <c r="AS598" s="101"/>
      <c r="AT598" s="101"/>
      <c r="AU598" s="101"/>
      <c r="AV598" s="101"/>
      <c r="AW598" s="101"/>
      <c r="AX598" s="101"/>
      <c r="AY598" s="101"/>
      <c r="AZ598" s="101"/>
      <c r="BA598" s="101"/>
    </row>
    <row r="599" spans="1:53">
      <c r="A599" s="101"/>
      <c r="B599" s="101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  <c r="AB599" s="101"/>
      <c r="AC599" s="101"/>
      <c r="AD599" s="101"/>
      <c r="AE599" s="101"/>
      <c r="AF599" s="101"/>
      <c r="AG599" s="101"/>
      <c r="AH599" s="101"/>
      <c r="AI599" s="101"/>
      <c r="AJ599" s="101"/>
      <c r="AK599" s="101"/>
      <c r="AL599" s="101"/>
      <c r="AM599" s="101"/>
      <c r="AN599" s="101"/>
      <c r="AO599" s="101"/>
      <c r="AP599" s="101"/>
      <c r="AQ599" s="101"/>
      <c r="AR599" s="101"/>
      <c r="AS599" s="101"/>
      <c r="AT599" s="101"/>
      <c r="AU599" s="101"/>
      <c r="AV599" s="101"/>
      <c r="AW599" s="101"/>
      <c r="AX599" s="101"/>
      <c r="AY599" s="101"/>
      <c r="AZ599" s="101"/>
      <c r="BA599" s="101"/>
    </row>
    <row r="600" spans="1:53">
      <c r="A600" s="101"/>
      <c r="B600" s="101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  <c r="AB600" s="101"/>
      <c r="AC600" s="101"/>
      <c r="AD600" s="101"/>
      <c r="AE600" s="101"/>
      <c r="AF600" s="101"/>
      <c r="AG600" s="101"/>
      <c r="AH600" s="101"/>
      <c r="AI600" s="101"/>
      <c r="AJ600" s="101"/>
      <c r="AK600" s="101"/>
      <c r="AL600" s="101"/>
      <c r="AM600" s="101"/>
      <c r="AN600" s="101"/>
      <c r="AO600" s="101"/>
      <c r="AP600" s="101"/>
      <c r="AQ600" s="101"/>
      <c r="AR600" s="101"/>
      <c r="AS600" s="101"/>
      <c r="AT600" s="101"/>
      <c r="AU600" s="101"/>
      <c r="AV600" s="101"/>
      <c r="AW600" s="101"/>
      <c r="AX600" s="101"/>
      <c r="AY600" s="101"/>
      <c r="AZ600" s="101"/>
      <c r="BA600" s="101"/>
    </row>
    <row r="601" spans="1:53">
      <c r="A601" s="101"/>
      <c r="B601" s="101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  <c r="AB601" s="101"/>
      <c r="AC601" s="101"/>
      <c r="AD601" s="101"/>
      <c r="AE601" s="101"/>
      <c r="AF601" s="101"/>
      <c r="AG601" s="101"/>
      <c r="AH601" s="101"/>
      <c r="AI601" s="101"/>
      <c r="AJ601" s="101"/>
      <c r="AK601" s="101"/>
      <c r="AL601" s="101"/>
      <c r="AM601" s="101"/>
      <c r="AN601" s="101"/>
      <c r="AO601" s="101"/>
      <c r="AP601" s="101"/>
      <c r="AQ601" s="101"/>
      <c r="AR601" s="101"/>
      <c r="AS601" s="101"/>
      <c r="AT601" s="101"/>
      <c r="AU601" s="101"/>
      <c r="AV601" s="101"/>
      <c r="AW601" s="101"/>
      <c r="AX601" s="101"/>
      <c r="AY601" s="101"/>
      <c r="AZ601" s="101"/>
      <c r="BA601" s="101"/>
    </row>
    <row r="602" spans="1:53">
      <c r="A602" s="101"/>
      <c r="B602" s="101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  <c r="AB602" s="101"/>
      <c r="AC602" s="101"/>
      <c r="AD602" s="101"/>
      <c r="AE602" s="101"/>
      <c r="AF602" s="101"/>
      <c r="AG602" s="101"/>
      <c r="AH602" s="101"/>
      <c r="AI602" s="101"/>
      <c r="AJ602" s="101"/>
      <c r="AK602" s="101"/>
      <c r="AL602" s="101"/>
      <c r="AM602" s="101"/>
      <c r="AN602" s="101"/>
      <c r="AO602" s="101"/>
      <c r="AP602" s="101"/>
      <c r="AQ602" s="101"/>
      <c r="AR602" s="101"/>
      <c r="AS602" s="101"/>
      <c r="AT602" s="101"/>
      <c r="AU602" s="101"/>
      <c r="AV602" s="101"/>
      <c r="AW602" s="101"/>
      <c r="AX602" s="101"/>
      <c r="AY602" s="101"/>
      <c r="AZ602" s="101"/>
      <c r="BA602" s="101"/>
    </row>
    <row r="603" spans="1:53">
      <c r="A603" s="101"/>
      <c r="B603" s="101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  <c r="AB603" s="101"/>
      <c r="AC603" s="101"/>
      <c r="AD603" s="101"/>
      <c r="AE603" s="101"/>
      <c r="AF603" s="101"/>
      <c r="AG603" s="101"/>
      <c r="AH603" s="101"/>
      <c r="AI603" s="101"/>
      <c r="AJ603" s="101"/>
      <c r="AK603" s="101"/>
      <c r="AL603" s="101"/>
      <c r="AM603" s="101"/>
      <c r="AN603" s="101"/>
      <c r="AO603" s="101"/>
      <c r="AP603" s="101"/>
      <c r="AQ603" s="101"/>
      <c r="AR603" s="101"/>
      <c r="AS603" s="101"/>
      <c r="AT603" s="101"/>
      <c r="AU603" s="101"/>
      <c r="AV603" s="101"/>
      <c r="AW603" s="101"/>
      <c r="AX603" s="101"/>
      <c r="AY603" s="101"/>
      <c r="AZ603" s="101"/>
      <c r="BA603" s="101"/>
    </row>
    <row r="604" spans="1:53">
      <c r="A604" s="101"/>
      <c r="B604" s="101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  <c r="AA604" s="101"/>
      <c r="AB604" s="101"/>
      <c r="AC604" s="101"/>
      <c r="AD604" s="101"/>
      <c r="AE604" s="101"/>
      <c r="AF604" s="101"/>
      <c r="AG604" s="101"/>
      <c r="AH604" s="101"/>
      <c r="AI604" s="101"/>
      <c r="AJ604" s="101"/>
      <c r="AK604" s="101"/>
      <c r="AL604" s="101"/>
      <c r="AM604" s="101"/>
      <c r="AN604" s="101"/>
      <c r="AO604" s="101"/>
      <c r="AP604" s="101"/>
      <c r="AQ604" s="101"/>
      <c r="AR604" s="101"/>
      <c r="AS604" s="101"/>
      <c r="AT604" s="101"/>
      <c r="AU604" s="101"/>
      <c r="AV604" s="101"/>
      <c r="AW604" s="101"/>
      <c r="AX604" s="101"/>
      <c r="AY604" s="101"/>
      <c r="AZ604" s="101"/>
      <c r="BA604" s="101"/>
    </row>
    <row r="605" spans="1:53">
      <c r="A605" s="101"/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  <c r="AB605" s="101"/>
      <c r="AC605" s="101"/>
      <c r="AD605" s="101"/>
      <c r="AE605" s="101"/>
      <c r="AF605" s="101"/>
      <c r="AG605" s="101"/>
      <c r="AH605" s="101"/>
      <c r="AI605" s="101"/>
      <c r="AJ605" s="101"/>
      <c r="AK605" s="101"/>
      <c r="AL605" s="101"/>
      <c r="AM605" s="101"/>
      <c r="AN605" s="101"/>
      <c r="AO605" s="101"/>
      <c r="AP605" s="101"/>
      <c r="AQ605" s="101"/>
      <c r="AR605" s="101"/>
      <c r="AS605" s="101"/>
      <c r="AT605" s="101"/>
      <c r="AU605" s="101"/>
      <c r="AV605" s="101"/>
      <c r="AW605" s="101"/>
      <c r="AX605" s="101"/>
      <c r="AY605" s="101"/>
      <c r="AZ605" s="101"/>
      <c r="BA605" s="101"/>
    </row>
    <row r="606" spans="1:53">
      <c r="A606" s="101"/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  <c r="AB606" s="101"/>
      <c r="AC606" s="101"/>
      <c r="AD606" s="101"/>
      <c r="AE606" s="101"/>
      <c r="AF606" s="101"/>
      <c r="AG606" s="101"/>
      <c r="AH606" s="101"/>
      <c r="AI606" s="101"/>
      <c r="AJ606" s="101"/>
      <c r="AK606" s="101"/>
      <c r="AL606" s="101"/>
      <c r="AM606" s="101"/>
      <c r="AN606" s="101"/>
      <c r="AO606" s="101"/>
      <c r="AP606" s="101"/>
      <c r="AQ606" s="101"/>
      <c r="AR606" s="101"/>
      <c r="AS606" s="101"/>
      <c r="AT606" s="101"/>
      <c r="AU606" s="101"/>
      <c r="AV606" s="101"/>
      <c r="AW606" s="101"/>
      <c r="AX606" s="101"/>
      <c r="AY606" s="101"/>
      <c r="AZ606" s="101"/>
      <c r="BA606" s="101"/>
    </row>
    <row r="607" spans="1:53">
      <c r="A607" s="101"/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  <c r="AB607" s="101"/>
      <c r="AC607" s="101"/>
      <c r="AD607" s="101"/>
      <c r="AE607" s="101"/>
      <c r="AF607" s="101"/>
      <c r="AG607" s="101"/>
      <c r="AH607" s="101"/>
      <c r="AI607" s="101"/>
      <c r="AJ607" s="101"/>
      <c r="AK607" s="101"/>
      <c r="AL607" s="101"/>
      <c r="AM607" s="101"/>
      <c r="AN607" s="101"/>
      <c r="AO607" s="101"/>
      <c r="AP607" s="101"/>
      <c r="AQ607" s="101"/>
      <c r="AR607" s="101"/>
      <c r="AS607" s="101"/>
      <c r="AT607" s="101"/>
      <c r="AU607" s="101"/>
      <c r="AV607" s="101"/>
      <c r="AW607" s="101"/>
      <c r="AX607" s="101"/>
      <c r="AY607" s="101"/>
      <c r="AZ607" s="101"/>
      <c r="BA607" s="101"/>
    </row>
    <row r="608" spans="1:53">
      <c r="A608" s="101"/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  <c r="AB608" s="101"/>
      <c r="AC608" s="101"/>
      <c r="AD608" s="101"/>
      <c r="AE608" s="101"/>
      <c r="AF608" s="101"/>
      <c r="AG608" s="101"/>
      <c r="AH608" s="101"/>
      <c r="AI608" s="101"/>
      <c r="AJ608" s="101"/>
      <c r="AK608" s="101"/>
      <c r="AL608" s="101"/>
      <c r="AM608" s="101"/>
      <c r="AN608" s="101"/>
      <c r="AO608" s="101"/>
      <c r="AP608" s="101"/>
      <c r="AQ608" s="101"/>
      <c r="AR608" s="101"/>
      <c r="AS608" s="101"/>
      <c r="AT608" s="101"/>
      <c r="AU608" s="101"/>
      <c r="AV608" s="101"/>
      <c r="AW608" s="101"/>
      <c r="AX608" s="101"/>
      <c r="AY608" s="101"/>
      <c r="AZ608" s="101"/>
      <c r="BA608" s="101"/>
    </row>
    <row r="609" spans="1:53">
      <c r="A609" s="101"/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  <c r="AB609" s="101"/>
      <c r="AC609" s="101"/>
      <c r="AD609" s="101"/>
      <c r="AE609" s="101"/>
      <c r="AF609" s="101"/>
      <c r="AG609" s="101"/>
      <c r="AH609" s="101"/>
      <c r="AI609" s="101"/>
      <c r="AJ609" s="101"/>
      <c r="AK609" s="101"/>
      <c r="AL609" s="101"/>
      <c r="AM609" s="101"/>
      <c r="AN609" s="101"/>
      <c r="AO609" s="101"/>
      <c r="AP609" s="101"/>
      <c r="AQ609" s="101"/>
      <c r="AR609" s="101"/>
      <c r="AS609" s="101"/>
      <c r="AT609" s="101"/>
      <c r="AU609" s="101"/>
      <c r="AV609" s="101"/>
      <c r="AW609" s="101"/>
      <c r="AX609" s="101"/>
      <c r="AY609" s="101"/>
      <c r="AZ609" s="101"/>
      <c r="BA609" s="101"/>
    </row>
    <row r="610" spans="1:53">
      <c r="A610" s="101"/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  <c r="AB610" s="101"/>
      <c r="AC610" s="101"/>
      <c r="AD610" s="101"/>
      <c r="AE610" s="101"/>
      <c r="AF610" s="101"/>
      <c r="AG610" s="101"/>
      <c r="AH610" s="101"/>
      <c r="AI610" s="101"/>
      <c r="AJ610" s="101"/>
      <c r="AK610" s="101"/>
      <c r="AL610" s="101"/>
      <c r="AM610" s="101"/>
      <c r="AN610" s="101"/>
      <c r="AO610" s="101"/>
      <c r="AP610" s="101"/>
      <c r="AQ610" s="101"/>
      <c r="AR610" s="101"/>
      <c r="AS610" s="101"/>
      <c r="AT610" s="101"/>
      <c r="AU610" s="101"/>
      <c r="AV610" s="101"/>
      <c r="AW610" s="101"/>
      <c r="AX610" s="101"/>
      <c r="AY610" s="101"/>
      <c r="AZ610" s="101"/>
      <c r="BA610" s="101"/>
    </row>
    <row r="611" spans="1:53">
      <c r="A611" s="101"/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  <c r="AB611" s="101"/>
      <c r="AC611" s="101"/>
      <c r="AD611" s="101"/>
      <c r="AE611" s="101"/>
      <c r="AF611" s="101"/>
      <c r="AG611" s="101"/>
      <c r="AH611" s="101"/>
      <c r="AI611" s="101"/>
      <c r="AJ611" s="101"/>
      <c r="AK611" s="101"/>
      <c r="AL611" s="101"/>
      <c r="AM611" s="101"/>
      <c r="AN611" s="101"/>
      <c r="AO611" s="101"/>
      <c r="AP611" s="101"/>
      <c r="AQ611" s="101"/>
      <c r="AR611" s="101"/>
      <c r="AS611" s="101"/>
      <c r="AT611" s="101"/>
      <c r="AU611" s="101"/>
      <c r="AV611" s="101"/>
      <c r="AW611" s="101"/>
      <c r="AX611" s="101"/>
      <c r="AY611" s="101"/>
      <c r="AZ611" s="101"/>
      <c r="BA611" s="101"/>
    </row>
    <row r="612" spans="1:53">
      <c r="A612" s="101"/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  <c r="AB612" s="101"/>
      <c r="AC612" s="101"/>
      <c r="AD612" s="101"/>
      <c r="AE612" s="101"/>
      <c r="AF612" s="101"/>
      <c r="AG612" s="101"/>
      <c r="AH612" s="101"/>
      <c r="AI612" s="101"/>
      <c r="AJ612" s="101"/>
      <c r="AK612" s="101"/>
      <c r="AL612" s="101"/>
      <c r="AM612" s="101"/>
      <c r="AN612" s="101"/>
      <c r="AO612" s="101"/>
      <c r="AP612" s="101"/>
      <c r="AQ612" s="101"/>
      <c r="AR612" s="101"/>
      <c r="AS612" s="101"/>
      <c r="AT612" s="101"/>
      <c r="AU612" s="101"/>
      <c r="AV612" s="101"/>
      <c r="AW612" s="101"/>
      <c r="AX612" s="101"/>
      <c r="AY612" s="101"/>
      <c r="AZ612" s="101"/>
      <c r="BA612" s="101"/>
    </row>
    <row r="613" spans="1:53">
      <c r="A613" s="101"/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  <c r="AB613" s="101"/>
      <c r="AC613" s="101"/>
      <c r="AD613" s="101"/>
      <c r="AE613" s="101"/>
      <c r="AF613" s="101"/>
      <c r="AG613" s="101"/>
      <c r="AH613" s="101"/>
      <c r="AI613" s="101"/>
      <c r="AJ613" s="101"/>
      <c r="AK613" s="101"/>
      <c r="AL613" s="101"/>
      <c r="AM613" s="101"/>
      <c r="AN613" s="101"/>
      <c r="AO613" s="101"/>
      <c r="AP613" s="101"/>
      <c r="AQ613" s="101"/>
      <c r="AR613" s="101"/>
      <c r="AS613" s="101"/>
      <c r="AT613" s="101"/>
      <c r="AU613" s="101"/>
      <c r="AV613" s="101"/>
      <c r="AW613" s="101"/>
      <c r="AX613" s="101"/>
      <c r="AY613" s="101"/>
      <c r="AZ613" s="101"/>
      <c r="BA613" s="101"/>
    </row>
    <row r="614" spans="1:53">
      <c r="A614" s="101"/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  <c r="AB614" s="101"/>
      <c r="AC614" s="101"/>
      <c r="AD614" s="101"/>
      <c r="AE614" s="101"/>
      <c r="AF614" s="101"/>
      <c r="AG614" s="101"/>
      <c r="AH614" s="101"/>
      <c r="AI614" s="101"/>
      <c r="AJ614" s="101"/>
      <c r="AK614" s="101"/>
      <c r="AL614" s="101"/>
      <c r="AM614" s="101"/>
      <c r="AN614" s="101"/>
      <c r="AO614" s="101"/>
      <c r="AP614" s="101"/>
      <c r="AQ614" s="101"/>
      <c r="AR614" s="101"/>
      <c r="AS614" s="101"/>
      <c r="AT614" s="101"/>
      <c r="AU614" s="101"/>
      <c r="AV614" s="101"/>
      <c r="AW614" s="101"/>
      <c r="AX614" s="101"/>
      <c r="AY614" s="101"/>
      <c r="AZ614" s="101"/>
      <c r="BA614" s="101"/>
    </row>
    <row r="615" spans="1:53">
      <c r="A615" s="101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  <c r="AB615" s="101"/>
      <c r="AC615" s="101"/>
      <c r="AD615" s="101"/>
      <c r="AE615" s="101"/>
      <c r="AF615" s="101"/>
      <c r="AG615" s="101"/>
      <c r="AH615" s="101"/>
      <c r="AI615" s="101"/>
      <c r="AJ615" s="101"/>
      <c r="AK615" s="101"/>
      <c r="AL615" s="101"/>
      <c r="AM615" s="101"/>
      <c r="AN615" s="101"/>
      <c r="AO615" s="101"/>
      <c r="AP615" s="101"/>
      <c r="AQ615" s="101"/>
      <c r="AR615" s="101"/>
      <c r="AS615" s="101"/>
      <c r="AT615" s="101"/>
      <c r="AU615" s="101"/>
      <c r="AV615" s="101"/>
      <c r="AW615" s="101"/>
      <c r="AX615" s="101"/>
      <c r="AY615" s="101"/>
      <c r="AZ615" s="101"/>
      <c r="BA615" s="101"/>
    </row>
    <row r="616" spans="1:53">
      <c r="A616" s="101"/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  <c r="AB616" s="101"/>
      <c r="AC616" s="101"/>
      <c r="AD616" s="101"/>
      <c r="AE616" s="101"/>
      <c r="AF616" s="101"/>
      <c r="AG616" s="101"/>
      <c r="AH616" s="101"/>
      <c r="AI616" s="101"/>
      <c r="AJ616" s="101"/>
      <c r="AK616" s="101"/>
      <c r="AL616" s="101"/>
      <c r="AM616" s="101"/>
      <c r="AN616" s="101"/>
      <c r="AO616" s="101"/>
      <c r="AP616" s="101"/>
      <c r="AQ616" s="101"/>
      <c r="AR616" s="101"/>
      <c r="AS616" s="101"/>
      <c r="AT616" s="101"/>
      <c r="AU616" s="101"/>
      <c r="AV616" s="101"/>
      <c r="AW616" s="101"/>
      <c r="AX616" s="101"/>
      <c r="AY616" s="101"/>
      <c r="AZ616" s="101"/>
      <c r="BA616" s="101"/>
    </row>
    <row r="617" spans="1:53">
      <c r="A617" s="101"/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  <c r="AA617" s="101"/>
      <c r="AB617" s="101"/>
      <c r="AC617" s="101"/>
      <c r="AD617" s="101"/>
      <c r="AE617" s="101"/>
      <c r="AF617" s="101"/>
      <c r="AG617" s="101"/>
      <c r="AH617" s="101"/>
      <c r="AI617" s="101"/>
      <c r="AJ617" s="101"/>
      <c r="AK617" s="101"/>
      <c r="AL617" s="101"/>
      <c r="AM617" s="101"/>
      <c r="AN617" s="101"/>
      <c r="AO617" s="101"/>
      <c r="AP617" s="101"/>
      <c r="AQ617" s="101"/>
      <c r="AR617" s="101"/>
      <c r="AS617" s="101"/>
      <c r="AT617" s="101"/>
      <c r="AU617" s="101"/>
      <c r="AV617" s="101"/>
      <c r="AW617" s="101"/>
      <c r="AX617" s="101"/>
      <c r="AY617" s="101"/>
      <c r="AZ617" s="101"/>
      <c r="BA617" s="101"/>
    </row>
    <row r="618" spans="1:53">
      <c r="A618" s="101"/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  <c r="AB618" s="101"/>
      <c r="AC618" s="101"/>
      <c r="AD618" s="101"/>
      <c r="AE618" s="101"/>
      <c r="AF618" s="101"/>
      <c r="AG618" s="101"/>
      <c r="AH618" s="101"/>
      <c r="AI618" s="101"/>
      <c r="AJ618" s="101"/>
      <c r="AK618" s="101"/>
      <c r="AL618" s="101"/>
      <c r="AM618" s="101"/>
      <c r="AN618" s="101"/>
      <c r="AO618" s="101"/>
      <c r="AP618" s="101"/>
      <c r="AQ618" s="101"/>
      <c r="AR618" s="101"/>
      <c r="AS618" s="101"/>
      <c r="AT618" s="101"/>
      <c r="AU618" s="101"/>
      <c r="AV618" s="101"/>
      <c r="AW618" s="101"/>
      <c r="AX618" s="101"/>
      <c r="AY618" s="101"/>
      <c r="AZ618" s="101"/>
      <c r="BA618" s="101"/>
    </row>
    <row r="619" spans="1:53">
      <c r="A619" s="101"/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  <c r="AB619" s="101"/>
      <c r="AC619" s="101"/>
      <c r="AD619" s="101"/>
      <c r="AE619" s="101"/>
      <c r="AF619" s="101"/>
      <c r="AG619" s="101"/>
      <c r="AH619" s="101"/>
      <c r="AI619" s="101"/>
      <c r="AJ619" s="101"/>
      <c r="AK619" s="101"/>
      <c r="AL619" s="101"/>
      <c r="AM619" s="101"/>
      <c r="AN619" s="101"/>
      <c r="AO619" s="101"/>
      <c r="AP619" s="101"/>
      <c r="AQ619" s="101"/>
      <c r="AR619" s="101"/>
      <c r="AS619" s="101"/>
      <c r="AT619" s="101"/>
      <c r="AU619" s="101"/>
      <c r="AV619" s="101"/>
      <c r="AW619" s="101"/>
      <c r="AX619" s="101"/>
      <c r="AY619" s="101"/>
      <c r="AZ619" s="101"/>
      <c r="BA619" s="101"/>
    </row>
    <row r="620" spans="1:53">
      <c r="A620" s="101"/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  <c r="AB620" s="101"/>
      <c r="AC620" s="101"/>
      <c r="AD620" s="101"/>
      <c r="AE620" s="101"/>
      <c r="AF620" s="101"/>
      <c r="AG620" s="101"/>
      <c r="AH620" s="101"/>
      <c r="AI620" s="101"/>
      <c r="AJ620" s="101"/>
      <c r="AK620" s="101"/>
      <c r="AL620" s="101"/>
      <c r="AM620" s="101"/>
      <c r="AN620" s="101"/>
      <c r="AO620" s="101"/>
      <c r="AP620" s="101"/>
      <c r="AQ620" s="101"/>
      <c r="AR620" s="101"/>
      <c r="AS620" s="101"/>
      <c r="AT620" s="101"/>
      <c r="AU620" s="101"/>
      <c r="AV620" s="101"/>
      <c r="AW620" s="101"/>
      <c r="AX620" s="101"/>
      <c r="AY620" s="101"/>
      <c r="AZ620" s="101"/>
      <c r="BA620" s="101"/>
    </row>
    <row r="621" spans="1:53">
      <c r="A621" s="101"/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  <c r="AB621" s="101"/>
      <c r="AC621" s="101"/>
      <c r="AD621" s="101"/>
      <c r="AE621" s="101"/>
      <c r="AF621" s="101"/>
      <c r="AG621" s="101"/>
      <c r="AH621" s="101"/>
      <c r="AI621" s="101"/>
      <c r="AJ621" s="101"/>
      <c r="AK621" s="101"/>
      <c r="AL621" s="101"/>
      <c r="AM621" s="101"/>
      <c r="AN621" s="101"/>
      <c r="AO621" s="101"/>
      <c r="AP621" s="101"/>
      <c r="AQ621" s="101"/>
      <c r="AR621" s="101"/>
      <c r="AS621" s="101"/>
      <c r="AT621" s="101"/>
      <c r="AU621" s="101"/>
      <c r="AV621" s="101"/>
      <c r="AW621" s="101"/>
      <c r="AX621" s="101"/>
      <c r="AY621" s="101"/>
      <c r="AZ621" s="101"/>
      <c r="BA621" s="101"/>
    </row>
    <row r="622" spans="1:53">
      <c r="A622" s="101"/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  <c r="AB622" s="101"/>
      <c r="AC622" s="101"/>
      <c r="AD622" s="101"/>
      <c r="AE622" s="101"/>
      <c r="AF622" s="101"/>
      <c r="AG622" s="101"/>
      <c r="AH622" s="101"/>
      <c r="AI622" s="101"/>
      <c r="AJ622" s="101"/>
      <c r="AK622" s="101"/>
      <c r="AL622" s="101"/>
      <c r="AM622" s="101"/>
      <c r="AN622" s="101"/>
      <c r="AO622" s="101"/>
      <c r="AP622" s="101"/>
      <c r="AQ622" s="101"/>
      <c r="AR622" s="101"/>
      <c r="AS622" s="101"/>
      <c r="AT622" s="101"/>
      <c r="AU622" s="101"/>
      <c r="AV622" s="101"/>
      <c r="AW622" s="101"/>
      <c r="AX622" s="101"/>
      <c r="AY622" s="101"/>
      <c r="AZ622" s="101"/>
      <c r="BA622" s="101"/>
    </row>
    <row r="623" spans="1:53">
      <c r="A623" s="101"/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  <c r="AB623" s="101"/>
      <c r="AC623" s="101"/>
      <c r="AD623" s="101"/>
      <c r="AE623" s="101"/>
      <c r="AF623" s="101"/>
      <c r="AG623" s="101"/>
      <c r="AH623" s="101"/>
      <c r="AI623" s="101"/>
      <c r="AJ623" s="101"/>
      <c r="AK623" s="101"/>
      <c r="AL623" s="101"/>
      <c r="AM623" s="101"/>
      <c r="AN623" s="101"/>
      <c r="AO623" s="101"/>
      <c r="AP623" s="101"/>
      <c r="AQ623" s="101"/>
      <c r="AR623" s="101"/>
      <c r="AS623" s="101"/>
      <c r="AT623" s="101"/>
      <c r="AU623" s="101"/>
      <c r="AV623" s="101"/>
      <c r="AW623" s="101"/>
      <c r="AX623" s="101"/>
      <c r="AY623" s="101"/>
      <c r="AZ623" s="101"/>
      <c r="BA623" s="101"/>
    </row>
    <row r="624" spans="1:53">
      <c r="A624" s="101"/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  <c r="AB624" s="101"/>
      <c r="AC624" s="101"/>
      <c r="AD624" s="101"/>
      <c r="AE624" s="101"/>
      <c r="AF624" s="101"/>
      <c r="AG624" s="101"/>
      <c r="AH624" s="101"/>
      <c r="AI624" s="101"/>
      <c r="AJ624" s="101"/>
      <c r="AK624" s="101"/>
      <c r="AL624" s="101"/>
      <c r="AM624" s="101"/>
      <c r="AN624" s="101"/>
      <c r="AO624" s="101"/>
      <c r="AP624" s="101"/>
      <c r="AQ624" s="101"/>
      <c r="AR624" s="101"/>
      <c r="AS624" s="101"/>
      <c r="AT624" s="101"/>
      <c r="AU624" s="101"/>
      <c r="AV624" s="101"/>
      <c r="AW624" s="101"/>
      <c r="AX624" s="101"/>
      <c r="AY624" s="101"/>
      <c r="AZ624" s="101"/>
      <c r="BA624" s="101"/>
    </row>
    <row r="625" spans="1:53">
      <c r="A625" s="101"/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  <c r="AB625" s="101"/>
      <c r="AC625" s="101"/>
      <c r="AD625" s="101"/>
      <c r="AE625" s="101"/>
      <c r="AF625" s="101"/>
      <c r="AG625" s="101"/>
      <c r="AH625" s="101"/>
      <c r="AI625" s="101"/>
      <c r="AJ625" s="101"/>
      <c r="AK625" s="101"/>
      <c r="AL625" s="101"/>
      <c r="AM625" s="101"/>
      <c r="AN625" s="101"/>
      <c r="AO625" s="101"/>
      <c r="AP625" s="101"/>
      <c r="AQ625" s="101"/>
      <c r="AR625" s="101"/>
      <c r="AS625" s="101"/>
      <c r="AT625" s="101"/>
      <c r="AU625" s="101"/>
      <c r="AV625" s="101"/>
      <c r="AW625" s="101"/>
      <c r="AX625" s="101"/>
      <c r="AY625" s="101"/>
      <c r="AZ625" s="101"/>
      <c r="BA625" s="101"/>
    </row>
    <row r="626" spans="1:53">
      <c r="A626" s="101"/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  <c r="AB626" s="101"/>
      <c r="AC626" s="101"/>
      <c r="AD626" s="101"/>
      <c r="AE626" s="101"/>
      <c r="AF626" s="101"/>
      <c r="AG626" s="101"/>
      <c r="AH626" s="101"/>
      <c r="AI626" s="101"/>
      <c r="AJ626" s="101"/>
      <c r="AK626" s="101"/>
      <c r="AL626" s="101"/>
      <c r="AM626" s="101"/>
      <c r="AN626" s="101"/>
      <c r="AO626" s="101"/>
      <c r="AP626" s="101"/>
      <c r="AQ626" s="101"/>
      <c r="AR626" s="101"/>
      <c r="AS626" s="101"/>
      <c r="AT626" s="101"/>
      <c r="AU626" s="101"/>
      <c r="AV626" s="101"/>
      <c r="AW626" s="101"/>
      <c r="AX626" s="101"/>
      <c r="AY626" s="101"/>
      <c r="AZ626" s="101"/>
      <c r="BA626" s="101"/>
    </row>
    <row r="627" spans="1:53">
      <c r="A627" s="101"/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  <c r="AB627" s="101"/>
      <c r="AC627" s="101"/>
      <c r="AD627" s="101"/>
      <c r="AE627" s="101"/>
      <c r="AF627" s="101"/>
      <c r="AG627" s="101"/>
      <c r="AH627" s="101"/>
      <c r="AI627" s="101"/>
      <c r="AJ627" s="101"/>
      <c r="AK627" s="101"/>
      <c r="AL627" s="101"/>
      <c r="AM627" s="101"/>
      <c r="AN627" s="101"/>
      <c r="AO627" s="101"/>
      <c r="AP627" s="101"/>
      <c r="AQ627" s="101"/>
      <c r="AR627" s="101"/>
      <c r="AS627" s="101"/>
      <c r="AT627" s="101"/>
      <c r="AU627" s="101"/>
      <c r="AV627" s="101"/>
      <c r="AW627" s="101"/>
      <c r="AX627" s="101"/>
      <c r="AY627" s="101"/>
      <c r="AZ627" s="101"/>
      <c r="BA627" s="101"/>
    </row>
    <row r="628" spans="1:53">
      <c r="A628" s="101"/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  <c r="AB628" s="101"/>
      <c r="AC628" s="101"/>
      <c r="AD628" s="101"/>
      <c r="AE628" s="101"/>
      <c r="AF628" s="101"/>
      <c r="AG628" s="101"/>
      <c r="AH628" s="101"/>
      <c r="AI628" s="101"/>
      <c r="AJ628" s="101"/>
      <c r="AK628" s="101"/>
      <c r="AL628" s="101"/>
      <c r="AM628" s="101"/>
      <c r="AN628" s="101"/>
      <c r="AO628" s="101"/>
      <c r="AP628" s="101"/>
      <c r="AQ628" s="101"/>
      <c r="AR628" s="101"/>
      <c r="AS628" s="101"/>
      <c r="AT628" s="101"/>
      <c r="AU628" s="101"/>
      <c r="AV628" s="101"/>
      <c r="AW628" s="101"/>
      <c r="AX628" s="101"/>
      <c r="AY628" s="101"/>
      <c r="AZ628" s="101"/>
      <c r="BA628" s="101"/>
    </row>
    <row r="629" spans="1:53">
      <c r="A629" s="101"/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  <c r="AB629" s="101"/>
      <c r="AC629" s="101"/>
      <c r="AD629" s="101"/>
      <c r="AE629" s="101"/>
      <c r="AF629" s="101"/>
      <c r="AG629" s="101"/>
      <c r="AH629" s="101"/>
      <c r="AI629" s="101"/>
      <c r="AJ629" s="101"/>
      <c r="AK629" s="101"/>
      <c r="AL629" s="101"/>
      <c r="AM629" s="101"/>
      <c r="AN629" s="101"/>
      <c r="AO629" s="101"/>
      <c r="AP629" s="101"/>
      <c r="AQ629" s="101"/>
      <c r="AR629" s="101"/>
      <c r="AS629" s="101"/>
      <c r="AT629" s="101"/>
      <c r="AU629" s="101"/>
      <c r="AV629" s="101"/>
      <c r="AW629" s="101"/>
      <c r="AX629" s="101"/>
      <c r="AY629" s="101"/>
      <c r="AZ629" s="101"/>
      <c r="BA629" s="101"/>
    </row>
    <row r="630" spans="1:53">
      <c r="A630" s="101"/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  <c r="AA630" s="101"/>
      <c r="AB630" s="101"/>
      <c r="AC630" s="101"/>
      <c r="AD630" s="101"/>
      <c r="AE630" s="101"/>
      <c r="AF630" s="101"/>
      <c r="AG630" s="101"/>
      <c r="AH630" s="101"/>
      <c r="AI630" s="101"/>
      <c r="AJ630" s="101"/>
      <c r="AK630" s="101"/>
      <c r="AL630" s="101"/>
      <c r="AM630" s="101"/>
      <c r="AN630" s="101"/>
      <c r="AO630" s="101"/>
      <c r="AP630" s="101"/>
      <c r="AQ630" s="101"/>
      <c r="AR630" s="101"/>
      <c r="AS630" s="101"/>
      <c r="AT630" s="101"/>
      <c r="AU630" s="101"/>
      <c r="AV630" s="101"/>
      <c r="AW630" s="101"/>
      <c r="AX630" s="101"/>
      <c r="AY630" s="101"/>
      <c r="AZ630" s="101"/>
      <c r="BA630" s="101"/>
    </row>
    <row r="631" spans="1:53">
      <c r="A631" s="101"/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  <c r="AB631" s="101"/>
      <c r="AC631" s="101"/>
      <c r="AD631" s="101"/>
      <c r="AE631" s="101"/>
      <c r="AF631" s="101"/>
      <c r="AG631" s="101"/>
      <c r="AH631" s="101"/>
      <c r="AI631" s="101"/>
      <c r="AJ631" s="101"/>
      <c r="AK631" s="101"/>
      <c r="AL631" s="101"/>
      <c r="AM631" s="101"/>
      <c r="AN631" s="101"/>
      <c r="AO631" s="101"/>
      <c r="AP631" s="101"/>
      <c r="AQ631" s="101"/>
      <c r="AR631" s="101"/>
      <c r="AS631" s="101"/>
      <c r="AT631" s="101"/>
      <c r="AU631" s="101"/>
      <c r="AV631" s="101"/>
      <c r="AW631" s="101"/>
      <c r="AX631" s="101"/>
      <c r="AY631" s="101"/>
      <c r="AZ631" s="101"/>
      <c r="BA631" s="101"/>
    </row>
    <row r="632" spans="1:53">
      <c r="A632" s="101"/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1"/>
      <c r="AH632" s="101"/>
      <c r="AI632" s="101"/>
      <c r="AJ632" s="101"/>
      <c r="AK632" s="101"/>
      <c r="AL632" s="101"/>
      <c r="AM632" s="101"/>
      <c r="AN632" s="101"/>
      <c r="AO632" s="101"/>
      <c r="AP632" s="101"/>
      <c r="AQ632" s="101"/>
      <c r="AR632" s="101"/>
      <c r="AS632" s="101"/>
      <c r="AT632" s="101"/>
      <c r="AU632" s="101"/>
      <c r="AV632" s="101"/>
      <c r="AW632" s="101"/>
      <c r="AX632" s="101"/>
      <c r="AY632" s="101"/>
      <c r="AZ632" s="101"/>
      <c r="BA632" s="101"/>
    </row>
    <row r="633" spans="1:53">
      <c r="A633" s="101"/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  <c r="AA633" s="101"/>
      <c r="AB633" s="101"/>
      <c r="AC633" s="101"/>
      <c r="AD633" s="101"/>
      <c r="AE633" s="101"/>
      <c r="AF633" s="101"/>
      <c r="AG633" s="101"/>
      <c r="AH633" s="101"/>
      <c r="AI633" s="101"/>
      <c r="AJ633" s="101"/>
      <c r="AK633" s="101"/>
      <c r="AL633" s="101"/>
      <c r="AM633" s="101"/>
      <c r="AN633" s="101"/>
      <c r="AO633" s="101"/>
      <c r="AP633" s="101"/>
      <c r="AQ633" s="101"/>
      <c r="AR633" s="101"/>
      <c r="AS633" s="101"/>
      <c r="AT633" s="101"/>
      <c r="AU633" s="101"/>
      <c r="AV633" s="101"/>
      <c r="AW633" s="101"/>
      <c r="AX633" s="101"/>
      <c r="AY633" s="101"/>
      <c r="AZ633" s="101"/>
      <c r="BA633" s="101"/>
    </row>
    <row r="634" spans="1:53">
      <c r="A634" s="101"/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1"/>
      <c r="AH634" s="101"/>
      <c r="AI634" s="101"/>
      <c r="AJ634" s="101"/>
      <c r="AK634" s="101"/>
      <c r="AL634" s="101"/>
      <c r="AM634" s="101"/>
      <c r="AN634" s="101"/>
      <c r="AO634" s="101"/>
      <c r="AP634" s="101"/>
      <c r="AQ634" s="101"/>
      <c r="AR634" s="101"/>
      <c r="AS634" s="101"/>
      <c r="AT634" s="101"/>
      <c r="AU634" s="101"/>
      <c r="AV634" s="101"/>
      <c r="AW634" s="101"/>
      <c r="AX634" s="101"/>
      <c r="AY634" s="101"/>
      <c r="AZ634" s="101"/>
      <c r="BA634" s="101"/>
    </row>
    <row r="635" spans="1:53">
      <c r="A635" s="101"/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  <c r="AA635" s="101"/>
      <c r="AB635" s="101"/>
      <c r="AC635" s="101"/>
      <c r="AD635" s="101"/>
      <c r="AE635" s="101"/>
      <c r="AF635" s="101"/>
      <c r="AG635" s="101"/>
      <c r="AH635" s="101"/>
      <c r="AI635" s="101"/>
      <c r="AJ635" s="101"/>
      <c r="AK635" s="101"/>
      <c r="AL635" s="101"/>
      <c r="AM635" s="101"/>
      <c r="AN635" s="101"/>
      <c r="AO635" s="101"/>
      <c r="AP635" s="101"/>
      <c r="AQ635" s="101"/>
      <c r="AR635" s="101"/>
      <c r="AS635" s="101"/>
      <c r="AT635" s="101"/>
      <c r="AU635" s="101"/>
      <c r="AV635" s="101"/>
      <c r="AW635" s="101"/>
      <c r="AX635" s="101"/>
      <c r="AY635" s="101"/>
      <c r="AZ635" s="101"/>
      <c r="BA635" s="101"/>
    </row>
    <row r="636" spans="1:53">
      <c r="A636" s="101"/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  <c r="AA636" s="101"/>
      <c r="AB636" s="101"/>
      <c r="AC636" s="101"/>
      <c r="AD636" s="101"/>
      <c r="AE636" s="101"/>
      <c r="AF636" s="101"/>
      <c r="AG636" s="101"/>
      <c r="AH636" s="101"/>
      <c r="AI636" s="101"/>
      <c r="AJ636" s="101"/>
      <c r="AK636" s="101"/>
      <c r="AL636" s="101"/>
      <c r="AM636" s="101"/>
      <c r="AN636" s="101"/>
      <c r="AO636" s="101"/>
      <c r="AP636" s="101"/>
      <c r="AQ636" s="101"/>
      <c r="AR636" s="101"/>
      <c r="AS636" s="101"/>
      <c r="AT636" s="101"/>
      <c r="AU636" s="101"/>
      <c r="AV636" s="101"/>
      <c r="AW636" s="101"/>
      <c r="AX636" s="101"/>
      <c r="AY636" s="101"/>
      <c r="AZ636" s="101"/>
      <c r="BA636" s="101"/>
    </row>
    <row r="637" spans="1:53">
      <c r="A637" s="101"/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  <c r="AA637" s="101"/>
      <c r="AB637" s="101"/>
      <c r="AC637" s="101"/>
      <c r="AD637" s="101"/>
      <c r="AE637" s="101"/>
      <c r="AF637" s="101"/>
      <c r="AG637" s="101"/>
      <c r="AH637" s="101"/>
      <c r="AI637" s="101"/>
      <c r="AJ637" s="101"/>
      <c r="AK637" s="101"/>
      <c r="AL637" s="101"/>
      <c r="AM637" s="101"/>
      <c r="AN637" s="101"/>
      <c r="AO637" s="101"/>
      <c r="AP637" s="101"/>
      <c r="AQ637" s="101"/>
      <c r="AR637" s="101"/>
      <c r="AS637" s="101"/>
      <c r="AT637" s="101"/>
      <c r="AU637" s="101"/>
      <c r="AV637" s="101"/>
      <c r="AW637" s="101"/>
      <c r="AX637" s="101"/>
      <c r="AY637" s="101"/>
      <c r="AZ637" s="101"/>
      <c r="BA637" s="101"/>
    </row>
    <row r="638" spans="1:53">
      <c r="A638" s="101"/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  <c r="AA638" s="101"/>
      <c r="AB638" s="101"/>
      <c r="AC638" s="101"/>
      <c r="AD638" s="101"/>
      <c r="AE638" s="101"/>
      <c r="AF638" s="101"/>
      <c r="AG638" s="101"/>
      <c r="AH638" s="101"/>
      <c r="AI638" s="101"/>
      <c r="AJ638" s="101"/>
      <c r="AK638" s="101"/>
      <c r="AL638" s="101"/>
      <c r="AM638" s="101"/>
      <c r="AN638" s="101"/>
      <c r="AO638" s="101"/>
      <c r="AP638" s="101"/>
      <c r="AQ638" s="101"/>
      <c r="AR638" s="101"/>
      <c r="AS638" s="101"/>
      <c r="AT638" s="101"/>
      <c r="AU638" s="101"/>
      <c r="AV638" s="101"/>
      <c r="AW638" s="101"/>
      <c r="AX638" s="101"/>
      <c r="AY638" s="101"/>
      <c r="AZ638" s="101"/>
      <c r="BA638" s="101"/>
    </row>
    <row r="639" spans="1:53">
      <c r="A639" s="101"/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  <c r="AA639" s="101"/>
      <c r="AB639" s="101"/>
      <c r="AC639" s="101"/>
      <c r="AD639" s="101"/>
      <c r="AE639" s="101"/>
      <c r="AF639" s="101"/>
      <c r="AG639" s="101"/>
      <c r="AH639" s="101"/>
      <c r="AI639" s="101"/>
      <c r="AJ639" s="101"/>
      <c r="AK639" s="101"/>
      <c r="AL639" s="101"/>
      <c r="AM639" s="101"/>
      <c r="AN639" s="101"/>
      <c r="AO639" s="101"/>
      <c r="AP639" s="101"/>
      <c r="AQ639" s="101"/>
      <c r="AR639" s="101"/>
      <c r="AS639" s="101"/>
      <c r="AT639" s="101"/>
      <c r="AU639" s="101"/>
      <c r="AV639" s="101"/>
      <c r="AW639" s="101"/>
      <c r="AX639" s="101"/>
      <c r="AY639" s="101"/>
      <c r="AZ639" s="101"/>
      <c r="BA639" s="101"/>
    </row>
    <row r="640" spans="1:53">
      <c r="A640" s="101"/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  <c r="AA640" s="101"/>
      <c r="AB640" s="101"/>
      <c r="AC640" s="101"/>
      <c r="AD640" s="101"/>
      <c r="AE640" s="101"/>
      <c r="AF640" s="101"/>
      <c r="AG640" s="101"/>
      <c r="AH640" s="101"/>
      <c r="AI640" s="101"/>
      <c r="AJ640" s="101"/>
      <c r="AK640" s="101"/>
      <c r="AL640" s="101"/>
      <c r="AM640" s="101"/>
      <c r="AN640" s="101"/>
      <c r="AO640" s="101"/>
      <c r="AP640" s="101"/>
      <c r="AQ640" s="101"/>
      <c r="AR640" s="101"/>
      <c r="AS640" s="101"/>
      <c r="AT640" s="101"/>
      <c r="AU640" s="101"/>
      <c r="AV640" s="101"/>
      <c r="AW640" s="101"/>
      <c r="AX640" s="101"/>
      <c r="AY640" s="101"/>
      <c r="AZ640" s="101"/>
      <c r="BA640" s="101"/>
    </row>
    <row r="641" spans="1:53">
      <c r="A641" s="101"/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  <c r="AA641" s="101"/>
      <c r="AB641" s="101"/>
      <c r="AC641" s="101"/>
      <c r="AD641" s="101"/>
      <c r="AE641" s="101"/>
      <c r="AF641" s="101"/>
      <c r="AG641" s="101"/>
      <c r="AH641" s="101"/>
      <c r="AI641" s="101"/>
      <c r="AJ641" s="101"/>
      <c r="AK641" s="101"/>
      <c r="AL641" s="101"/>
      <c r="AM641" s="101"/>
      <c r="AN641" s="101"/>
      <c r="AO641" s="101"/>
      <c r="AP641" s="101"/>
      <c r="AQ641" s="101"/>
      <c r="AR641" s="101"/>
      <c r="AS641" s="101"/>
      <c r="AT641" s="101"/>
      <c r="AU641" s="101"/>
      <c r="AV641" s="101"/>
      <c r="AW641" s="101"/>
      <c r="AX641" s="101"/>
      <c r="AY641" s="101"/>
      <c r="AZ641" s="101"/>
      <c r="BA641" s="101"/>
    </row>
    <row r="642" spans="1:53">
      <c r="A642" s="101"/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  <c r="AA642" s="101"/>
      <c r="AB642" s="101"/>
      <c r="AC642" s="101"/>
      <c r="AD642" s="101"/>
      <c r="AE642" s="101"/>
      <c r="AF642" s="101"/>
      <c r="AG642" s="101"/>
      <c r="AH642" s="101"/>
      <c r="AI642" s="101"/>
      <c r="AJ642" s="101"/>
      <c r="AK642" s="101"/>
      <c r="AL642" s="101"/>
      <c r="AM642" s="101"/>
      <c r="AN642" s="101"/>
      <c r="AO642" s="101"/>
      <c r="AP642" s="101"/>
      <c r="AQ642" s="101"/>
      <c r="AR642" s="101"/>
      <c r="AS642" s="101"/>
      <c r="AT642" s="101"/>
      <c r="AU642" s="101"/>
      <c r="AV642" s="101"/>
      <c r="AW642" s="101"/>
      <c r="AX642" s="101"/>
      <c r="AY642" s="101"/>
      <c r="AZ642" s="101"/>
      <c r="BA642" s="101"/>
    </row>
    <row r="643" spans="1:53">
      <c r="A643" s="101"/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  <c r="AA643" s="101"/>
      <c r="AB643" s="101"/>
      <c r="AC643" s="101"/>
      <c r="AD643" s="101"/>
      <c r="AE643" s="101"/>
      <c r="AF643" s="101"/>
      <c r="AG643" s="101"/>
      <c r="AH643" s="101"/>
      <c r="AI643" s="101"/>
      <c r="AJ643" s="101"/>
      <c r="AK643" s="101"/>
      <c r="AL643" s="101"/>
      <c r="AM643" s="101"/>
      <c r="AN643" s="101"/>
      <c r="AO643" s="101"/>
      <c r="AP643" s="101"/>
      <c r="AQ643" s="101"/>
      <c r="AR643" s="101"/>
      <c r="AS643" s="101"/>
      <c r="AT643" s="101"/>
      <c r="AU643" s="101"/>
      <c r="AV643" s="101"/>
      <c r="AW643" s="101"/>
      <c r="AX643" s="101"/>
      <c r="AY643" s="101"/>
      <c r="AZ643" s="101"/>
      <c r="BA643" s="101"/>
    </row>
    <row r="644" spans="1:53">
      <c r="A644" s="101"/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  <c r="AA644" s="101"/>
      <c r="AB644" s="101"/>
      <c r="AC644" s="101"/>
      <c r="AD644" s="101"/>
      <c r="AE644" s="101"/>
      <c r="AF644" s="101"/>
      <c r="AG644" s="101"/>
      <c r="AH644" s="101"/>
      <c r="AI644" s="101"/>
      <c r="AJ644" s="101"/>
      <c r="AK644" s="101"/>
      <c r="AL644" s="101"/>
      <c r="AM644" s="101"/>
      <c r="AN644" s="101"/>
      <c r="AO644" s="101"/>
      <c r="AP644" s="101"/>
      <c r="AQ644" s="101"/>
      <c r="AR644" s="101"/>
      <c r="AS644" s="101"/>
      <c r="AT644" s="101"/>
      <c r="AU644" s="101"/>
      <c r="AV644" s="101"/>
      <c r="AW644" s="101"/>
      <c r="AX644" s="101"/>
      <c r="AY644" s="101"/>
      <c r="AZ644" s="101"/>
      <c r="BA644" s="101"/>
    </row>
    <row r="645" spans="1:53">
      <c r="A645" s="101"/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  <c r="AA645" s="101"/>
      <c r="AB645" s="101"/>
      <c r="AC645" s="101"/>
      <c r="AD645" s="101"/>
      <c r="AE645" s="101"/>
      <c r="AF645" s="101"/>
      <c r="AG645" s="101"/>
      <c r="AH645" s="101"/>
      <c r="AI645" s="101"/>
      <c r="AJ645" s="101"/>
      <c r="AK645" s="101"/>
      <c r="AL645" s="101"/>
      <c r="AM645" s="101"/>
      <c r="AN645" s="101"/>
      <c r="AO645" s="101"/>
      <c r="AP645" s="101"/>
      <c r="AQ645" s="101"/>
      <c r="AR645" s="101"/>
      <c r="AS645" s="101"/>
      <c r="AT645" s="101"/>
      <c r="AU645" s="101"/>
      <c r="AV645" s="101"/>
      <c r="AW645" s="101"/>
      <c r="AX645" s="101"/>
      <c r="AY645" s="101"/>
      <c r="AZ645" s="101"/>
      <c r="BA645" s="101"/>
    </row>
    <row r="646" spans="1:53">
      <c r="A646" s="101"/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  <c r="AA646" s="101"/>
      <c r="AB646" s="101"/>
      <c r="AC646" s="101"/>
      <c r="AD646" s="101"/>
      <c r="AE646" s="101"/>
      <c r="AF646" s="101"/>
      <c r="AG646" s="101"/>
      <c r="AH646" s="101"/>
      <c r="AI646" s="101"/>
      <c r="AJ646" s="101"/>
      <c r="AK646" s="101"/>
      <c r="AL646" s="101"/>
      <c r="AM646" s="101"/>
      <c r="AN646" s="101"/>
      <c r="AO646" s="101"/>
      <c r="AP646" s="101"/>
      <c r="AQ646" s="101"/>
      <c r="AR646" s="101"/>
      <c r="AS646" s="101"/>
      <c r="AT646" s="101"/>
      <c r="AU646" s="101"/>
      <c r="AV646" s="101"/>
      <c r="AW646" s="101"/>
      <c r="AX646" s="101"/>
      <c r="AY646" s="101"/>
      <c r="AZ646" s="101"/>
      <c r="BA646" s="101"/>
    </row>
    <row r="647" spans="1:53">
      <c r="A647" s="101"/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  <c r="AA647" s="101"/>
      <c r="AB647" s="101"/>
      <c r="AC647" s="101"/>
      <c r="AD647" s="101"/>
      <c r="AE647" s="101"/>
      <c r="AF647" s="101"/>
      <c r="AG647" s="101"/>
      <c r="AH647" s="101"/>
      <c r="AI647" s="101"/>
      <c r="AJ647" s="101"/>
      <c r="AK647" s="101"/>
      <c r="AL647" s="101"/>
      <c r="AM647" s="101"/>
      <c r="AN647" s="101"/>
      <c r="AO647" s="101"/>
      <c r="AP647" s="101"/>
      <c r="AQ647" s="101"/>
      <c r="AR647" s="101"/>
      <c r="AS647" s="101"/>
      <c r="AT647" s="101"/>
      <c r="AU647" s="101"/>
      <c r="AV647" s="101"/>
      <c r="AW647" s="101"/>
      <c r="AX647" s="101"/>
      <c r="AY647" s="101"/>
      <c r="AZ647" s="101"/>
      <c r="BA647" s="101"/>
    </row>
    <row r="648" spans="1:53">
      <c r="A648" s="101"/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  <c r="AA648" s="101"/>
      <c r="AB648" s="101"/>
      <c r="AC648" s="101"/>
      <c r="AD648" s="101"/>
      <c r="AE648" s="101"/>
      <c r="AF648" s="101"/>
      <c r="AG648" s="101"/>
      <c r="AH648" s="101"/>
      <c r="AI648" s="101"/>
      <c r="AJ648" s="101"/>
      <c r="AK648" s="101"/>
      <c r="AL648" s="101"/>
      <c r="AM648" s="101"/>
      <c r="AN648" s="101"/>
      <c r="AO648" s="101"/>
      <c r="AP648" s="101"/>
      <c r="AQ648" s="101"/>
      <c r="AR648" s="101"/>
      <c r="AS648" s="101"/>
      <c r="AT648" s="101"/>
      <c r="AU648" s="101"/>
      <c r="AV648" s="101"/>
      <c r="AW648" s="101"/>
      <c r="AX648" s="101"/>
      <c r="AY648" s="101"/>
      <c r="AZ648" s="101"/>
      <c r="BA648" s="101"/>
    </row>
    <row r="649" spans="1:53">
      <c r="A649" s="101"/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  <c r="AA649" s="101"/>
      <c r="AB649" s="101"/>
      <c r="AC649" s="101"/>
      <c r="AD649" s="101"/>
      <c r="AE649" s="101"/>
      <c r="AF649" s="101"/>
      <c r="AG649" s="101"/>
      <c r="AH649" s="101"/>
      <c r="AI649" s="101"/>
      <c r="AJ649" s="101"/>
      <c r="AK649" s="101"/>
      <c r="AL649" s="101"/>
      <c r="AM649" s="101"/>
      <c r="AN649" s="101"/>
      <c r="AO649" s="101"/>
      <c r="AP649" s="101"/>
      <c r="AQ649" s="101"/>
      <c r="AR649" s="101"/>
      <c r="AS649" s="101"/>
      <c r="AT649" s="101"/>
      <c r="AU649" s="101"/>
      <c r="AV649" s="101"/>
      <c r="AW649" s="101"/>
      <c r="AX649" s="101"/>
      <c r="AY649" s="101"/>
      <c r="AZ649" s="101"/>
      <c r="BA649" s="101"/>
    </row>
    <row r="650" spans="1:53">
      <c r="A650" s="101"/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  <c r="AA650" s="101"/>
      <c r="AB650" s="101"/>
      <c r="AC650" s="101"/>
      <c r="AD650" s="101"/>
      <c r="AE650" s="101"/>
      <c r="AF650" s="101"/>
      <c r="AG650" s="101"/>
      <c r="AH650" s="101"/>
      <c r="AI650" s="101"/>
      <c r="AJ650" s="101"/>
      <c r="AK650" s="101"/>
      <c r="AL650" s="101"/>
      <c r="AM650" s="101"/>
      <c r="AN650" s="101"/>
      <c r="AO650" s="101"/>
      <c r="AP650" s="101"/>
      <c r="AQ650" s="101"/>
      <c r="AR650" s="101"/>
      <c r="AS650" s="101"/>
      <c r="AT650" s="101"/>
      <c r="AU650" s="101"/>
      <c r="AV650" s="101"/>
      <c r="AW650" s="101"/>
      <c r="AX650" s="101"/>
      <c r="AY650" s="101"/>
      <c r="AZ650" s="101"/>
      <c r="BA650" s="101"/>
    </row>
    <row r="651" spans="1:53">
      <c r="A651" s="101"/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  <c r="AA651" s="101"/>
      <c r="AB651" s="101"/>
      <c r="AC651" s="101"/>
      <c r="AD651" s="101"/>
      <c r="AE651" s="101"/>
      <c r="AF651" s="101"/>
      <c r="AG651" s="101"/>
      <c r="AH651" s="101"/>
      <c r="AI651" s="101"/>
      <c r="AJ651" s="101"/>
      <c r="AK651" s="101"/>
      <c r="AL651" s="101"/>
      <c r="AM651" s="101"/>
      <c r="AN651" s="101"/>
      <c r="AO651" s="101"/>
      <c r="AP651" s="101"/>
      <c r="AQ651" s="101"/>
      <c r="AR651" s="101"/>
      <c r="AS651" s="101"/>
      <c r="AT651" s="101"/>
      <c r="AU651" s="101"/>
      <c r="AV651" s="101"/>
      <c r="AW651" s="101"/>
      <c r="AX651" s="101"/>
      <c r="AY651" s="101"/>
      <c r="AZ651" s="101"/>
      <c r="BA651" s="101"/>
    </row>
    <row r="652" spans="1:53">
      <c r="A652" s="101"/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  <c r="AA652" s="101"/>
      <c r="AB652" s="101"/>
      <c r="AC652" s="101"/>
      <c r="AD652" s="101"/>
      <c r="AE652" s="101"/>
      <c r="AF652" s="101"/>
      <c r="AG652" s="101"/>
      <c r="AH652" s="101"/>
      <c r="AI652" s="101"/>
      <c r="AJ652" s="101"/>
      <c r="AK652" s="101"/>
      <c r="AL652" s="101"/>
      <c r="AM652" s="101"/>
      <c r="AN652" s="101"/>
      <c r="AO652" s="101"/>
      <c r="AP652" s="101"/>
      <c r="AQ652" s="101"/>
      <c r="AR652" s="101"/>
      <c r="AS652" s="101"/>
      <c r="AT652" s="101"/>
      <c r="AU652" s="101"/>
      <c r="AV652" s="101"/>
      <c r="AW652" s="101"/>
      <c r="AX652" s="101"/>
      <c r="AY652" s="101"/>
      <c r="AZ652" s="101"/>
      <c r="BA652" s="101"/>
    </row>
    <row r="653" spans="1:53">
      <c r="A653" s="101"/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  <c r="AA653" s="101"/>
      <c r="AB653" s="101"/>
      <c r="AC653" s="101"/>
      <c r="AD653" s="101"/>
      <c r="AE653" s="101"/>
      <c r="AF653" s="101"/>
      <c r="AG653" s="101"/>
      <c r="AH653" s="101"/>
      <c r="AI653" s="101"/>
      <c r="AJ653" s="101"/>
      <c r="AK653" s="101"/>
      <c r="AL653" s="101"/>
      <c r="AM653" s="101"/>
      <c r="AN653" s="101"/>
      <c r="AO653" s="101"/>
      <c r="AP653" s="101"/>
      <c r="AQ653" s="101"/>
      <c r="AR653" s="101"/>
      <c r="AS653" s="101"/>
      <c r="AT653" s="101"/>
      <c r="AU653" s="101"/>
      <c r="AV653" s="101"/>
      <c r="AW653" s="101"/>
      <c r="AX653" s="101"/>
      <c r="AY653" s="101"/>
      <c r="AZ653" s="101"/>
      <c r="BA653" s="101"/>
    </row>
    <row r="654" spans="1:53">
      <c r="A654" s="101"/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  <c r="AA654" s="101"/>
      <c r="AB654" s="101"/>
      <c r="AC654" s="101"/>
      <c r="AD654" s="101"/>
      <c r="AE654" s="101"/>
      <c r="AF654" s="101"/>
      <c r="AG654" s="101"/>
      <c r="AH654" s="101"/>
      <c r="AI654" s="101"/>
      <c r="AJ654" s="101"/>
      <c r="AK654" s="101"/>
      <c r="AL654" s="101"/>
      <c r="AM654" s="101"/>
      <c r="AN654" s="101"/>
      <c r="AO654" s="101"/>
      <c r="AP654" s="101"/>
      <c r="AQ654" s="101"/>
      <c r="AR654" s="101"/>
      <c r="AS654" s="101"/>
      <c r="AT654" s="101"/>
      <c r="AU654" s="101"/>
      <c r="AV654" s="101"/>
      <c r="AW654" s="101"/>
      <c r="AX654" s="101"/>
      <c r="AY654" s="101"/>
      <c r="AZ654" s="101"/>
      <c r="BA654" s="101"/>
    </row>
    <row r="655" spans="1:53">
      <c r="A655" s="101"/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  <c r="AA655" s="101"/>
      <c r="AB655" s="101"/>
      <c r="AC655" s="101"/>
      <c r="AD655" s="101"/>
      <c r="AE655" s="101"/>
      <c r="AF655" s="101"/>
      <c r="AG655" s="101"/>
      <c r="AH655" s="101"/>
      <c r="AI655" s="101"/>
      <c r="AJ655" s="101"/>
      <c r="AK655" s="101"/>
      <c r="AL655" s="101"/>
      <c r="AM655" s="101"/>
      <c r="AN655" s="101"/>
      <c r="AO655" s="101"/>
      <c r="AP655" s="101"/>
      <c r="AQ655" s="101"/>
      <c r="AR655" s="101"/>
      <c r="AS655" s="101"/>
      <c r="AT655" s="101"/>
      <c r="AU655" s="101"/>
      <c r="AV655" s="101"/>
      <c r="AW655" s="101"/>
      <c r="AX655" s="101"/>
      <c r="AY655" s="101"/>
      <c r="AZ655" s="101"/>
      <c r="BA655" s="101"/>
    </row>
    <row r="656" spans="1:53">
      <c r="A656" s="101"/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  <c r="AA656" s="101"/>
      <c r="AB656" s="101"/>
      <c r="AC656" s="101"/>
      <c r="AD656" s="101"/>
      <c r="AE656" s="101"/>
      <c r="AF656" s="101"/>
      <c r="AG656" s="101"/>
      <c r="AH656" s="101"/>
      <c r="AI656" s="101"/>
      <c r="AJ656" s="101"/>
      <c r="AK656" s="101"/>
      <c r="AL656" s="101"/>
      <c r="AM656" s="101"/>
      <c r="AN656" s="101"/>
      <c r="AO656" s="101"/>
      <c r="AP656" s="101"/>
      <c r="AQ656" s="101"/>
      <c r="AR656" s="101"/>
      <c r="AS656" s="101"/>
      <c r="AT656" s="101"/>
      <c r="AU656" s="101"/>
      <c r="AV656" s="101"/>
      <c r="AW656" s="101"/>
      <c r="AX656" s="101"/>
      <c r="AY656" s="101"/>
      <c r="AZ656" s="101"/>
      <c r="BA656" s="101"/>
    </row>
    <row r="657" spans="1:53">
      <c r="A657" s="101"/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  <c r="AA657" s="101"/>
      <c r="AB657" s="101"/>
      <c r="AC657" s="101"/>
      <c r="AD657" s="101"/>
      <c r="AE657" s="101"/>
      <c r="AF657" s="101"/>
      <c r="AG657" s="101"/>
      <c r="AH657" s="101"/>
      <c r="AI657" s="101"/>
      <c r="AJ657" s="101"/>
      <c r="AK657" s="101"/>
      <c r="AL657" s="101"/>
      <c r="AM657" s="101"/>
      <c r="AN657" s="101"/>
      <c r="AO657" s="101"/>
      <c r="AP657" s="101"/>
      <c r="AQ657" s="101"/>
      <c r="AR657" s="101"/>
      <c r="AS657" s="101"/>
      <c r="AT657" s="101"/>
      <c r="AU657" s="101"/>
      <c r="AV657" s="101"/>
      <c r="AW657" s="101"/>
      <c r="AX657" s="101"/>
      <c r="AY657" s="101"/>
      <c r="AZ657" s="101"/>
      <c r="BA657" s="101"/>
    </row>
    <row r="658" spans="1:53">
      <c r="A658" s="101"/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  <c r="AA658" s="101"/>
      <c r="AB658" s="101"/>
      <c r="AC658" s="101"/>
      <c r="AD658" s="101"/>
      <c r="AE658" s="101"/>
      <c r="AF658" s="101"/>
      <c r="AG658" s="101"/>
      <c r="AH658" s="101"/>
      <c r="AI658" s="101"/>
      <c r="AJ658" s="101"/>
      <c r="AK658" s="101"/>
      <c r="AL658" s="101"/>
      <c r="AM658" s="101"/>
      <c r="AN658" s="101"/>
      <c r="AO658" s="101"/>
      <c r="AP658" s="101"/>
      <c r="AQ658" s="101"/>
      <c r="AR658" s="101"/>
      <c r="AS658" s="101"/>
      <c r="AT658" s="101"/>
      <c r="AU658" s="101"/>
      <c r="AV658" s="101"/>
      <c r="AW658" s="101"/>
      <c r="AX658" s="101"/>
      <c r="AY658" s="101"/>
      <c r="AZ658" s="101"/>
      <c r="BA658" s="101"/>
    </row>
    <row r="659" spans="1:53">
      <c r="A659" s="101"/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  <c r="AA659" s="101"/>
      <c r="AB659" s="101"/>
      <c r="AC659" s="101"/>
      <c r="AD659" s="101"/>
      <c r="AE659" s="101"/>
      <c r="AF659" s="101"/>
      <c r="AG659" s="101"/>
      <c r="AH659" s="101"/>
      <c r="AI659" s="101"/>
      <c r="AJ659" s="101"/>
      <c r="AK659" s="101"/>
      <c r="AL659" s="101"/>
      <c r="AM659" s="101"/>
      <c r="AN659" s="101"/>
      <c r="AO659" s="101"/>
      <c r="AP659" s="101"/>
      <c r="AQ659" s="101"/>
      <c r="AR659" s="101"/>
      <c r="AS659" s="101"/>
      <c r="AT659" s="101"/>
      <c r="AU659" s="101"/>
      <c r="AV659" s="101"/>
      <c r="AW659" s="101"/>
      <c r="AX659" s="101"/>
      <c r="AY659" s="101"/>
      <c r="AZ659" s="101"/>
      <c r="BA659" s="101"/>
    </row>
    <row r="660" spans="1:53">
      <c r="A660" s="101"/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  <c r="AA660" s="101"/>
      <c r="AB660" s="101"/>
      <c r="AC660" s="101"/>
      <c r="AD660" s="101"/>
      <c r="AE660" s="101"/>
      <c r="AF660" s="101"/>
      <c r="AG660" s="101"/>
      <c r="AH660" s="101"/>
      <c r="AI660" s="101"/>
      <c r="AJ660" s="101"/>
      <c r="AK660" s="101"/>
      <c r="AL660" s="101"/>
      <c r="AM660" s="101"/>
      <c r="AN660" s="101"/>
      <c r="AO660" s="101"/>
      <c r="AP660" s="101"/>
      <c r="AQ660" s="101"/>
      <c r="AR660" s="101"/>
      <c r="AS660" s="101"/>
      <c r="AT660" s="101"/>
      <c r="AU660" s="101"/>
      <c r="AV660" s="101"/>
      <c r="AW660" s="101"/>
      <c r="AX660" s="101"/>
      <c r="AY660" s="101"/>
      <c r="AZ660" s="101"/>
      <c r="BA660" s="101"/>
    </row>
    <row r="661" spans="1:53">
      <c r="A661" s="101"/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  <c r="AA661" s="101"/>
      <c r="AB661" s="101"/>
      <c r="AC661" s="101"/>
      <c r="AD661" s="101"/>
      <c r="AE661" s="101"/>
      <c r="AF661" s="101"/>
      <c r="AG661" s="101"/>
      <c r="AH661" s="101"/>
      <c r="AI661" s="101"/>
      <c r="AJ661" s="101"/>
      <c r="AK661" s="101"/>
      <c r="AL661" s="101"/>
      <c r="AM661" s="101"/>
      <c r="AN661" s="101"/>
      <c r="AO661" s="101"/>
      <c r="AP661" s="101"/>
      <c r="AQ661" s="101"/>
      <c r="AR661" s="101"/>
      <c r="AS661" s="101"/>
      <c r="AT661" s="101"/>
      <c r="AU661" s="101"/>
      <c r="AV661" s="101"/>
      <c r="AW661" s="101"/>
      <c r="AX661" s="101"/>
      <c r="AY661" s="101"/>
      <c r="AZ661" s="101"/>
      <c r="BA661" s="101"/>
    </row>
    <row r="662" spans="1:53">
      <c r="A662" s="101"/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  <c r="AA662" s="101"/>
      <c r="AB662" s="101"/>
      <c r="AC662" s="101"/>
      <c r="AD662" s="101"/>
      <c r="AE662" s="101"/>
      <c r="AF662" s="101"/>
      <c r="AG662" s="101"/>
      <c r="AH662" s="101"/>
      <c r="AI662" s="101"/>
      <c r="AJ662" s="101"/>
      <c r="AK662" s="101"/>
      <c r="AL662" s="101"/>
      <c r="AM662" s="101"/>
      <c r="AN662" s="101"/>
      <c r="AO662" s="101"/>
      <c r="AP662" s="101"/>
      <c r="AQ662" s="101"/>
      <c r="AR662" s="101"/>
      <c r="AS662" s="101"/>
      <c r="AT662" s="101"/>
      <c r="AU662" s="101"/>
      <c r="AV662" s="101"/>
      <c r="AW662" s="101"/>
      <c r="AX662" s="101"/>
      <c r="AY662" s="101"/>
      <c r="AZ662" s="101"/>
      <c r="BA662" s="101"/>
    </row>
    <row r="663" spans="1:53">
      <c r="A663" s="101"/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  <c r="AA663" s="101"/>
      <c r="AB663" s="101"/>
      <c r="AC663" s="101"/>
      <c r="AD663" s="101"/>
      <c r="AE663" s="101"/>
      <c r="AF663" s="101"/>
      <c r="AG663" s="101"/>
      <c r="AH663" s="101"/>
      <c r="AI663" s="101"/>
      <c r="AJ663" s="101"/>
      <c r="AK663" s="101"/>
      <c r="AL663" s="101"/>
      <c r="AM663" s="101"/>
      <c r="AN663" s="101"/>
      <c r="AO663" s="101"/>
      <c r="AP663" s="101"/>
      <c r="AQ663" s="101"/>
      <c r="AR663" s="101"/>
      <c r="AS663" s="101"/>
      <c r="AT663" s="101"/>
      <c r="AU663" s="101"/>
      <c r="AV663" s="101"/>
      <c r="AW663" s="101"/>
      <c r="AX663" s="101"/>
      <c r="AY663" s="101"/>
      <c r="AZ663" s="101"/>
      <c r="BA663" s="101"/>
    </row>
    <row r="664" spans="1:53">
      <c r="A664" s="101"/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  <c r="AA664" s="101"/>
      <c r="AB664" s="101"/>
      <c r="AC664" s="101"/>
      <c r="AD664" s="101"/>
      <c r="AE664" s="101"/>
      <c r="AF664" s="101"/>
      <c r="AG664" s="101"/>
      <c r="AH664" s="101"/>
      <c r="AI664" s="101"/>
      <c r="AJ664" s="101"/>
      <c r="AK664" s="101"/>
      <c r="AL664" s="101"/>
      <c r="AM664" s="101"/>
      <c r="AN664" s="101"/>
      <c r="AO664" s="101"/>
      <c r="AP664" s="101"/>
      <c r="AQ664" s="101"/>
      <c r="AR664" s="101"/>
      <c r="AS664" s="101"/>
      <c r="AT664" s="101"/>
      <c r="AU664" s="101"/>
      <c r="AV664" s="101"/>
      <c r="AW664" s="101"/>
      <c r="AX664" s="101"/>
      <c r="AY664" s="101"/>
      <c r="AZ664" s="101"/>
      <c r="BA664" s="101"/>
    </row>
    <row r="665" spans="1:53">
      <c r="A665" s="101"/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  <c r="AA665" s="101"/>
      <c r="AB665" s="101"/>
      <c r="AC665" s="101"/>
      <c r="AD665" s="101"/>
      <c r="AE665" s="101"/>
      <c r="AF665" s="101"/>
      <c r="AG665" s="101"/>
      <c r="AH665" s="101"/>
      <c r="AI665" s="101"/>
      <c r="AJ665" s="101"/>
      <c r="AK665" s="101"/>
      <c r="AL665" s="101"/>
      <c r="AM665" s="101"/>
      <c r="AN665" s="101"/>
      <c r="AO665" s="101"/>
      <c r="AP665" s="101"/>
      <c r="AQ665" s="101"/>
      <c r="AR665" s="101"/>
      <c r="AS665" s="101"/>
      <c r="AT665" s="101"/>
      <c r="AU665" s="101"/>
      <c r="AV665" s="101"/>
      <c r="AW665" s="101"/>
      <c r="AX665" s="101"/>
      <c r="AY665" s="101"/>
      <c r="AZ665" s="101"/>
      <c r="BA665" s="101"/>
    </row>
    <row r="666" spans="1:53">
      <c r="A666" s="101"/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  <c r="AA666" s="101"/>
      <c r="AB666" s="101"/>
      <c r="AC666" s="101"/>
      <c r="AD666" s="101"/>
      <c r="AE666" s="101"/>
      <c r="AF666" s="101"/>
      <c r="AG666" s="101"/>
      <c r="AH666" s="101"/>
      <c r="AI666" s="101"/>
      <c r="AJ666" s="101"/>
      <c r="AK666" s="101"/>
      <c r="AL666" s="101"/>
      <c r="AM666" s="101"/>
      <c r="AN666" s="101"/>
      <c r="AO666" s="101"/>
      <c r="AP666" s="101"/>
      <c r="AQ666" s="101"/>
      <c r="AR666" s="101"/>
      <c r="AS666" s="101"/>
      <c r="AT666" s="101"/>
      <c r="AU666" s="101"/>
      <c r="AV666" s="101"/>
      <c r="AW666" s="101"/>
      <c r="AX666" s="101"/>
      <c r="AY666" s="101"/>
      <c r="AZ666" s="101"/>
      <c r="BA666" s="101"/>
    </row>
    <row r="667" spans="1:53">
      <c r="A667" s="101"/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  <c r="AA667" s="101"/>
      <c r="AB667" s="101"/>
      <c r="AC667" s="101"/>
      <c r="AD667" s="101"/>
      <c r="AE667" s="101"/>
      <c r="AF667" s="101"/>
      <c r="AG667" s="101"/>
      <c r="AH667" s="101"/>
      <c r="AI667" s="101"/>
      <c r="AJ667" s="101"/>
      <c r="AK667" s="101"/>
      <c r="AL667" s="101"/>
      <c r="AM667" s="101"/>
      <c r="AN667" s="101"/>
      <c r="AO667" s="101"/>
      <c r="AP667" s="101"/>
      <c r="AQ667" s="101"/>
      <c r="AR667" s="101"/>
      <c r="AS667" s="101"/>
      <c r="AT667" s="101"/>
      <c r="AU667" s="101"/>
      <c r="AV667" s="101"/>
      <c r="AW667" s="101"/>
      <c r="AX667" s="101"/>
      <c r="AY667" s="101"/>
      <c r="AZ667" s="101"/>
      <c r="BA667" s="101"/>
    </row>
    <row r="668" spans="1:53">
      <c r="A668" s="101"/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  <c r="AA668" s="101"/>
      <c r="AB668" s="101"/>
      <c r="AC668" s="101"/>
      <c r="AD668" s="101"/>
      <c r="AE668" s="101"/>
      <c r="AF668" s="101"/>
      <c r="AG668" s="101"/>
      <c r="AH668" s="101"/>
      <c r="AI668" s="101"/>
      <c r="AJ668" s="101"/>
      <c r="AK668" s="101"/>
      <c r="AL668" s="101"/>
      <c r="AM668" s="101"/>
      <c r="AN668" s="101"/>
      <c r="AO668" s="101"/>
      <c r="AP668" s="101"/>
      <c r="AQ668" s="101"/>
      <c r="AR668" s="101"/>
      <c r="AS668" s="101"/>
      <c r="AT668" s="101"/>
      <c r="AU668" s="101"/>
      <c r="AV668" s="101"/>
      <c r="AW668" s="101"/>
      <c r="AX668" s="101"/>
      <c r="AY668" s="101"/>
      <c r="AZ668" s="101"/>
      <c r="BA668" s="101"/>
    </row>
    <row r="669" spans="1:53">
      <c r="A669" s="101"/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  <c r="AA669" s="101"/>
      <c r="AB669" s="101"/>
      <c r="AC669" s="101"/>
      <c r="AD669" s="101"/>
      <c r="AE669" s="101"/>
      <c r="AF669" s="101"/>
      <c r="AG669" s="101"/>
      <c r="AH669" s="101"/>
      <c r="AI669" s="101"/>
      <c r="AJ669" s="101"/>
      <c r="AK669" s="101"/>
      <c r="AL669" s="101"/>
      <c r="AM669" s="101"/>
      <c r="AN669" s="101"/>
      <c r="AO669" s="101"/>
      <c r="AP669" s="101"/>
      <c r="AQ669" s="101"/>
      <c r="AR669" s="101"/>
      <c r="AS669" s="101"/>
      <c r="AT669" s="101"/>
      <c r="AU669" s="101"/>
      <c r="AV669" s="101"/>
      <c r="AW669" s="101"/>
      <c r="AX669" s="101"/>
      <c r="AY669" s="101"/>
      <c r="AZ669" s="101"/>
      <c r="BA669" s="101"/>
    </row>
    <row r="670" spans="1:53">
      <c r="A670" s="101"/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  <c r="AA670" s="101"/>
      <c r="AB670" s="101"/>
      <c r="AC670" s="101"/>
      <c r="AD670" s="101"/>
      <c r="AE670" s="101"/>
      <c r="AF670" s="101"/>
      <c r="AG670" s="101"/>
      <c r="AH670" s="101"/>
      <c r="AI670" s="101"/>
      <c r="AJ670" s="101"/>
      <c r="AK670" s="101"/>
      <c r="AL670" s="101"/>
      <c r="AM670" s="101"/>
      <c r="AN670" s="101"/>
      <c r="AO670" s="101"/>
      <c r="AP670" s="101"/>
      <c r="AQ670" s="101"/>
      <c r="AR670" s="101"/>
      <c r="AS670" s="101"/>
      <c r="AT670" s="101"/>
      <c r="AU670" s="101"/>
      <c r="AV670" s="101"/>
      <c r="AW670" s="101"/>
      <c r="AX670" s="101"/>
      <c r="AY670" s="101"/>
      <c r="AZ670" s="101"/>
      <c r="BA670" s="101"/>
    </row>
    <row r="671" spans="1:53">
      <c r="A671" s="101"/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  <c r="AA671" s="101"/>
      <c r="AB671" s="101"/>
      <c r="AC671" s="101"/>
      <c r="AD671" s="101"/>
      <c r="AE671" s="101"/>
      <c r="AF671" s="101"/>
      <c r="AG671" s="101"/>
      <c r="AH671" s="101"/>
      <c r="AI671" s="101"/>
      <c r="AJ671" s="101"/>
      <c r="AK671" s="101"/>
      <c r="AL671" s="101"/>
      <c r="AM671" s="101"/>
      <c r="AN671" s="101"/>
      <c r="AO671" s="101"/>
      <c r="AP671" s="101"/>
      <c r="AQ671" s="101"/>
      <c r="AR671" s="101"/>
      <c r="AS671" s="101"/>
      <c r="AT671" s="101"/>
      <c r="AU671" s="101"/>
      <c r="AV671" s="101"/>
      <c r="AW671" s="101"/>
      <c r="AX671" s="101"/>
      <c r="AY671" s="101"/>
      <c r="AZ671" s="101"/>
      <c r="BA671" s="101"/>
    </row>
    <row r="672" spans="1:53">
      <c r="A672" s="101"/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  <c r="AA672" s="101"/>
      <c r="AB672" s="101"/>
      <c r="AC672" s="101"/>
      <c r="AD672" s="101"/>
      <c r="AE672" s="101"/>
      <c r="AF672" s="101"/>
      <c r="AG672" s="101"/>
      <c r="AH672" s="101"/>
      <c r="AI672" s="101"/>
      <c r="AJ672" s="101"/>
      <c r="AK672" s="101"/>
      <c r="AL672" s="101"/>
      <c r="AM672" s="101"/>
      <c r="AN672" s="101"/>
      <c r="AO672" s="101"/>
      <c r="AP672" s="101"/>
      <c r="AQ672" s="101"/>
      <c r="AR672" s="101"/>
      <c r="AS672" s="101"/>
      <c r="AT672" s="101"/>
      <c r="AU672" s="101"/>
      <c r="AV672" s="101"/>
      <c r="AW672" s="101"/>
      <c r="AX672" s="101"/>
      <c r="AY672" s="101"/>
      <c r="AZ672" s="101"/>
      <c r="BA672" s="101"/>
    </row>
    <row r="673" spans="1:53">
      <c r="A673" s="101"/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  <c r="AA673" s="101"/>
      <c r="AB673" s="101"/>
      <c r="AC673" s="101"/>
      <c r="AD673" s="101"/>
      <c r="AE673" s="101"/>
      <c r="AF673" s="101"/>
      <c r="AG673" s="101"/>
      <c r="AH673" s="101"/>
      <c r="AI673" s="101"/>
      <c r="AJ673" s="101"/>
      <c r="AK673" s="101"/>
      <c r="AL673" s="101"/>
      <c r="AM673" s="101"/>
      <c r="AN673" s="101"/>
      <c r="AO673" s="101"/>
      <c r="AP673" s="101"/>
      <c r="AQ673" s="101"/>
      <c r="AR673" s="101"/>
      <c r="AS673" s="101"/>
      <c r="AT673" s="101"/>
      <c r="AU673" s="101"/>
      <c r="AV673" s="101"/>
      <c r="AW673" s="101"/>
      <c r="AX673" s="101"/>
      <c r="AY673" s="101"/>
      <c r="AZ673" s="101"/>
      <c r="BA673" s="101"/>
    </row>
    <row r="674" spans="1:53">
      <c r="A674" s="101"/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  <c r="AA674" s="101"/>
      <c r="AB674" s="101"/>
      <c r="AC674" s="101"/>
      <c r="AD674" s="101"/>
      <c r="AE674" s="101"/>
      <c r="AF674" s="101"/>
      <c r="AG674" s="101"/>
      <c r="AH674" s="101"/>
      <c r="AI674" s="101"/>
      <c r="AJ674" s="101"/>
      <c r="AK674" s="101"/>
      <c r="AL674" s="101"/>
      <c r="AM674" s="101"/>
      <c r="AN674" s="101"/>
      <c r="AO674" s="101"/>
      <c r="AP674" s="101"/>
      <c r="AQ674" s="101"/>
      <c r="AR674" s="101"/>
      <c r="AS674" s="101"/>
      <c r="AT674" s="101"/>
      <c r="AU674" s="101"/>
      <c r="AV674" s="101"/>
      <c r="AW674" s="101"/>
      <c r="AX674" s="101"/>
      <c r="AY674" s="101"/>
      <c r="AZ674" s="101"/>
      <c r="BA674" s="101"/>
    </row>
    <row r="675" spans="1:53">
      <c r="A675" s="101"/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  <c r="AA675" s="101"/>
      <c r="AB675" s="101"/>
      <c r="AC675" s="101"/>
      <c r="AD675" s="101"/>
      <c r="AE675" s="101"/>
      <c r="AF675" s="101"/>
      <c r="AG675" s="101"/>
      <c r="AH675" s="101"/>
      <c r="AI675" s="101"/>
      <c r="AJ675" s="101"/>
      <c r="AK675" s="101"/>
      <c r="AL675" s="101"/>
      <c r="AM675" s="101"/>
      <c r="AN675" s="101"/>
      <c r="AO675" s="101"/>
      <c r="AP675" s="101"/>
      <c r="AQ675" s="101"/>
      <c r="AR675" s="101"/>
      <c r="AS675" s="101"/>
      <c r="AT675" s="101"/>
      <c r="AU675" s="101"/>
      <c r="AV675" s="101"/>
      <c r="AW675" s="101"/>
      <c r="AX675" s="101"/>
      <c r="AY675" s="101"/>
      <c r="AZ675" s="101"/>
      <c r="BA675" s="101"/>
    </row>
    <row r="676" spans="1:53">
      <c r="A676" s="101"/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  <c r="AA676" s="101"/>
      <c r="AB676" s="101"/>
      <c r="AC676" s="101"/>
      <c r="AD676" s="101"/>
      <c r="AE676" s="101"/>
      <c r="AF676" s="101"/>
      <c r="AG676" s="101"/>
      <c r="AH676" s="101"/>
      <c r="AI676" s="101"/>
      <c r="AJ676" s="101"/>
      <c r="AK676" s="101"/>
      <c r="AL676" s="101"/>
      <c r="AM676" s="101"/>
      <c r="AN676" s="101"/>
      <c r="AO676" s="101"/>
      <c r="AP676" s="101"/>
      <c r="AQ676" s="101"/>
      <c r="AR676" s="101"/>
      <c r="AS676" s="101"/>
      <c r="AT676" s="101"/>
      <c r="AU676" s="101"/>
      <c r="AV676" s="101"/>
      <c r="AW676" s="101"/>
      <c r="AX676" s="101"/>
      <c r="AY676" s="101"/>
      <c r="AZ676" s="101"/>
      <c r="BA676" s="101"/>
    </row>
    <row r="677" spans="1:53">
      <c r="A677" s="101"/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  <c r="AA677" s="101"/>
      <c r="AB677" s="101"/>
      <c r="AC677" s="101"/>
      <c r="AD677" s="101"/>
      <c r="AE677" s="101"/>
      <c r="AF677" s="101"/>
      <c r="AG677" s="101"/>
      <c r="AH677" s="101"/>
      <c r="AI677" s="101"/>
      <c r="AJ677" s="101"/>
      <c r="AK677" s="101"/>
      <c r="AL677" s="101"/>
      <c r="AM677" s="101"/>
      <c r="AN677" s="101"/>
      <c r="AO677" s="101"/>
      <c r="AP677" s="101"/>
      <c r="AQ677" s="101"/>
      <c r="AR677" s="101"/>
      <c r="AS677" s="101"/>
      <c r="AT677" s="101"/>
      <c r="AU677" s="101"/>
      <c r="AV677" s="101"/>
      <c r="AW677" s="101"/>
      <c r="AX677" s="101"/>
      <c r="AY677" s="101"/>
      <c r="AZ677" s="101"/>
      <c r="BA677" s="101"/>
    </row>
    <row r="678" spans="1:53">
      <c r="A678" s="101"/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  <c r="AA678" s="101"/>
      <c r="AB678" s="101"/>
      <c r="AC678" s="101"/>
      <c r="AD678" s="101"/>
      <c r="AE678" s="101"/>
      <c r="AF678" s="101"/>
      <c r="AG678" s="101"/>
      <c r="AH678" s="101"/>
      <c r="AI678" s="101"/>
      <c r="AJ678" s="101"/>
      <c r="AK678" s="101"/>
      <c r="AL678" s="101"/>
      <c r="AM678" s="101"/>
      <c r="AN678" s="101"/>
      <c r="AO678" s="101"/>
      <c r="AP678" s="101"/>
      <c r="AQ678" s="101"/>
      <c r="AR678" s="101"/>
      <c r="AS678" s="101"/>
      <c r="AT678" s="101"/>
      <c r="AU678" s="101"/>
      <c r="AV678" s="101"/>
      <c r="AW678" s="101"/>
      <c r="AX678" s="101"/>
      <c r="AY678" s="101"/>
      <c r="AZ678" s="101"/>
      <c r="BA678" s="101"/>
    </row>
    <row r="679" spans="1:53">
      <c r="A679" s="101"/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  <c r="AA679" s="101"/>
      <c r="AB679" s="101"/>
      <c r="AC679" s="101"/>
      <c r="AD679" s="101"/>
      <c r="AE679" s="101"/>
      <c r="AF679" s="101"/>
      <c r="AG679" s="101"/>
      <c r="AH679" s="101"/>
      <c r="AI679" s="101"/>
      <c r="AJ679" s="101"/>
      <c r="AK679" s="101"/>
      <c r="AL679" s="101"/>
      <c r="AM679" s="101"/>
      <c r="AN679" s="101"/>
      <c r="AO679" s="101"/>
      <c r="AP679" s="101"/>
      <c r="AQ679" s="101"/>
      <c r="AR679" s="101"/>
      <c r="AS679" s="101"/>
      <c r="AT679" s="101"/>
      <c r="AU679" s="101"/>
      <c r="AV679" s="101"/>
      <c r="AW679" s="101"/>
      <c r="AX679" s="101"/>
      <c r="AY679" s="101"/>
      <c r="AZ679" s="101"/>
      <c r="BA679" s="101"/>
    </row>
    <row r="680" spans="1:53">
      <c r="A680" s="101"/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  <c r="AA680" s="101"/>
      <c r="AB680" s="101"/>
      <c r="AC680" s="101"/>
      <c r="AD680" s="101"/>
      <c r="AE680" s="101"/>
      <c r="AF680" s="101"/>
      <c r="AG680" s="101"/>
      <c r="AH680" s="101"/>
      <c r="AI680" s="101"/>
      <c r="AJ680" s="101"/>
      <c r="AK680" s="101"/>
      <c r="AL680" s="101"/>
      <c r="AM680" s="101"/>
      <c r="AN680" s="101"/>
      <c r="AO680" s="101"/>
      <c r="AP680" s="101"/>
      <c r="AQ680" s="101"/>
      <c r="AR680" s="101"/>
      <c r="AS680" s="101"/>
      <c r="AT680" s="101"/>
      <c r="AU680" s="101"/>
      <c r="AV680" s="101"/>
      <c r="AW680" s="101"/>
      <c r="AX680" s="101"/>
      <c r="AY680" s="101"/>
      <c r="AZ680" s="101"/>
      <c r="BA680" s="101"/>
    </row>
    <row r="681" spans="1:53">
      <c r="A681" s="101"/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  <c r="AA681" s="101"/>
      <c r="AB681" s="101"/>
      <c r="AC681" s="101"/>
      <c r="AD681" s="101"/>
      <c r="AE681" s="101"/>
      <c r="AF681" s="101"/>
      <c r="AG681" s="101"/>
      <c r="AH681" s="101"/>
      <c r="AI681" s="101"/>
      <c r="AJ681" s="101"/>
      <c r="AK681" s="101"/>
      <c r="AL681" s="101"/>
      <c r="AM681" s="101"/>
      <c r="AN681" s="101"/>
      <c r="AO681" s="101"/>
      <c r="AP681" s="101"/>
      <c r="AQ681" s="101"/>
      <c r="AR681" s="101"/>
      <c r="AS681" s="101"/>
      <c r="AT681" s="101"/>
      <c r="AU681" s="101"/>
      <c r="AV681" s="101"/>
      <c r="AW681" s="101"/>
      <c r="AX681" s="101"/>
      <c r="AY681" s="101"/>
      <c r="AZ681" s="101"/>
      <c r="BA681" s="101"/>
    </row>
    <row r="682" spans="1:53">
      <c r="A682" s="101"/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  <c r="AA682" s="101"/>
      <c r="AB682" s="101"/>
      <c r="AC682" s="101"/>
      <c r="AD682" s="101"/>
      <c r="AE682" s="101"/>
      <c r="AF682" s="101"/>
      <c r="AG682" s="101"/>
      <c r="AH682" s="101"/>
      <c r="AI682" s="101"/>
      <c r="AJ682" s="101"/>
      <c r="AK682" s="101"/>
      <c r="AL682" s="101"/>
      <c r="AM682" s="101"/>
      <c r="AN682" s="101"/>
      <c r="AO682" s="101"/>
      <c r="AP682" s="101"/>
      <c r="AQ682" s="101"/>
      <c r="AR682" s="101"/>
      <c r="AS682" s="101"/>
      <c r="AT682" s="101"/>
      <c r="AU682" s="101"/>
      <c r="AV682" s="101"/>
      <c r="AW682" s="101"/>
      <c r="AX682" s="101"/>
      <c r="AY682" s="101"/>
      <c r="AZ682" s="101"/>
      <c r="BA682" s="101"/>
    </row>
    <row r="683" spans="1:53">
      <c r="A683" s="101"/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  <c r="AA683" s="101"/>
      <c r="AB683" s="101"/>
      <c r="AC683" s="101"/>
      <c r="AD683" s="101"/>
      <c r="AE683" s="101"/>
      <c r="AF683" s="101"/>
      <c r="AG683" s="101"/>
      <c r="AH683" s="101"/>
      <c r="AI683" s="101"/>
      <c r="AJ683" s="101"/>
      <c r="AK683" s="101"/>
      <c r="AL683" s="101"/>
      <c r="AM683" s="101"/>
      <c r="AN683" s="101"/>
      <c r="AO683" s="101"/>
      <c r="AP683" s="101"/>
      <c r="AQ683" s="101"/>
      <c r="AR683" s="101"/>
      <c r="AS683" s="101"/>
      <c r="AT683" s="101"/>
      <c r="AU683" s="101"/>
      <c r="AV683" s="101"/>
      <c r="AW683" s="101"/>
      <c r="AX683" s="101"/>
      <c r="AY683" s="101"/>
      <c r="AZ683" s="101"/>
      <c r="BA683" s="101"/>
    </row>
    <row r="684" spans="1:53">
      <c r="A684" s="101"/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  <c r="AA684" s="101"/>
      <c r="AB684" s="101"/>
      <c r="AC684" s="101"/>
      <c r="AD684" s="101"/>
      <c r="AE684" s="101"/>
      <c r="AF684" s="101"/>
      <c r="AG684" s="101"/>
      <c r="AH684" s="101"/>
      <c r="AI684" s="101"/>
      <c r="AJ684" s="101"/>
      <c r="AK684" s="101"/>
      <c r="AL684" s="101"/>
      <c r="AM684" s="101"/>
      <c r="AN684" s="101"/>
      <c r="AO684" s="101"/>
      <c r="AP684" s="101"/>
      <c r="AQ684" s="101"/>
      <c r="AR684" s="101"/>
      <c r="AS684" s="101"/>
      <c r="AT684" s="101"/>
      <c r="AU684" s="101"/>
      <c r="AV684" s="101"/>
      <c r="AW684" s="101"/>
      <c r="AX684" s="101"/>
      <c r="AY684" s="101"/>
      <c r="AZ684" s="101"/>
      <c r="BA684" s="101"/>
    </row>
    <row r="685" spans="1:53">
      <c r="A685" s="101"/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  <c r="AA685" s="101"/>
      <c r="AB685" s="101"/>
      <c r="AC685" s="101"/>
      <c r="AD685" s="101"/>
      <c r="AE685" s="101"/>
      <c r="AF685" s="101"/>
      <c r="AG685" s="101"/>
      <c r="AH685" s="101"/>
      <c r="AI685" s="101"/>
      <c r="AJ685" s="101"/>
      <c r="AK685" s="101"/>
      <c r="AL685" s="101"/>
      <c r="AM685" s="101"/>
      <c r="AN685" s="101"/>
      <c r="AO685" s="101"/>
      <c r="AP685" s="101"/>
      <c r="AQ685" s="101"/>
      <c r="AR685" s="101"/>
      <c r="AS685" s="101"/>
      <c r="AT685" s="101"/>
      <c r="AU685" s="101"/>
      <c r="AV685" s="101"/>
      <c r="AW685" s="101"/>
      <c r="AX685" s="101"/>
      <c r="AY685" s="101"/>
      <c r="AZ685" s="101"/>
      <c r="BA685" s="101"/>
    </row>
    <row r="686" spans="1:53">
      <c r="A686" s="101"/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  <c r="AA686" s="101"/>
      <c r="AB686" s="101"/>
      <c r="AC686" s="101"/>
      <c r="AD686" s="101"/>
      <c r="AE686" s="101"/>
      <c r="AF686" s="101"/>
      <c r="AG686" s="101"/>
      <c r="AH686" s="101"/>
      <c r="AI686" s="101"/>
      <c r="AJ686" s="101"/>
      <c r="AK686" s="101"/>
      <c r="AL686" s="101"/>
      <c r="AM686" s="101"/>
      <c r="AN686" s="101"/>
      <c r="AO686" s="101"/>
      <c r="AP686" s="101"/>
      <c r="AQ686" s="101"/>
      <c r="AR686" s="101"/>
      <c r="AS686" s="101"/>
      <c r="AT686" s="101"/>
      <c r="AU686" s="101"/>
      <c r="AV686" s="101"/>
      <c r="AW686" s="101"/>
      <c r="AX686" s="101"/>
      <c r="AY686" s="101"/>
      <c r="AZ686" s="101"/>
      <c r="BA686" s="101"/>
    </row>
    <row r="687" spans="1:53">
      <c r="A687" s="101"/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  <c r="AA687" s="101"/>
      <c r="AB687" s="101"/>
      <c r="AC687" s="101"/>
      <c r="AD687" s="101"/>
      <c r="AE687" s="101"/>
      <c r="AF687" s="101"/>
      <c r="AG687" s="101"/>
      <c r="AH687" s="101"/>
      <c r="AI687" s="101"/>
      <c r="AJ687" s="101"/>
      <c r="AK687" s="101"/>
      <c r="AL687" s="101"/>
      <c r="AM687" s="101"/>
      <c r="AN687" s="101"/>
      <c r="AO687" s="101"/>
      <c r="AP687" s="101"/>
      <c r="AQ687" s="101"/>
      <c r="AR687" s="101"/>
      <c r="AS687" s="101"/>
      <c r="AT687" s="101"/>
      <c r="AU687" s="101"/>
      <c r="AV687" s="101"/>
      <c r="AW687" s="101"/>
      <c r="AX687" s="101"/>
      <c r="AY687" s="101"/>
      <c r="AZ687" s="101"/>
      <c r="BA687" s="101"/>
    </row>
    <row r="688" spans="1:53">
      <c r="A688" s="101"/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  <c r="AA688" s="101"/>
      <c r="AB688" s="101"/>
      <c r="AC688" s="101"/>
      <c r="AD688" s="101"/>
      <c r="AE688" s="101"/>
      <c r="AF688" s="101"/>
      <c r="AG688" s="101"/>
      <c r="AH688" s="101"/>
      <c r="AI688" s="101"/>
      <c r="AJ688" s="101"/>
      <c r="AK688" s="101"/>
      <c r="AL688" s="101"/>
      <c r="AM688" s="101"/>
      <c r="AN688" s="101"/>
      <c r="AO688" s="101"/>
      <c r="AP688" s="101"/>
      <c r="AQ688" s="101"/>
      <c r="AR688" s="101"/>
      <c r="AS688" s="101"/>
      <c r="AT688" s="101"/>
      <c r="AU688" s="101"/>
      <c r="AV688" s="101"/>
      <c r="AW688" s="101"/>
      <c r="AX688" s="101"/>
      <c r="AY688" s="101"/>
      <c r="AZ688" s="101"/>
      <c r="BA688" s="101"/>
    </row>
    <row r="689" spans="1:53">
      <c r="A689" s="101"/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  <c r="AA689" s="101"/>
      <c r="AB689" s="101"/>
      <c r="AC689" s="101"/>
      <c r="AD689" s="101"/>
      <c r="AE689" s="101"/>
      <c r="AF689" s="101"/>
      <c r="AG689" s="101"/>
      <c r="AH689" s="101"/>
      <c r="AI689" s="101"/>
      <c r="AJ689" s="101"/>
      <c r="AK689" s="101"/>
      <c r="AL689" s="101"/>
      <c r="AM689" s="101"/>
      <c r="AN689" s="101"/>
      <c r="AO689" s="101"/>
      <c r="AP689" s="101"/>
      <c r="AQ689" s="101"/>
      <c r="AR689" s="101"/>
      <c r="AS689" s="101"/>
      <c r="AT689" s="101"/>
      <c r="AU689" s="101"/>
      <c r="AV689" s="101"/>
      <c r="AW689" s="101"/>
      <c r="AX689" s="101"/>
      <c r="AY689" s="101"/>
      <c r="AZ689" s="101"/>
      <c r="BA689" s="101"/>
    </row>
    <row r="690" spans="1:53">
      <c r="A690" s="101"/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  <c r="AA690" s="101"/>
      <c r="AB690" s="101"/>
      <c r="AC690" s="101"/>
      <c r="AD690" s="101"/>
      <c r="AE690" s="101"/>
      <c r="AF690" s="101"/>
      <c r="AG690" s="101"/>
      <c r="AH690" s="101"/>
      <c r="AI690" s="101"/>
      <c r="AJ690" s="101"/>
      <c r="AK690" s="101"/>
      <c r="AL690" s="101"/>
      <c r="AM690" s="101"/>
      <c r="AN690" s="101"/>
      <c r="AO690" s="101"/>
      <c r="AP690" s="101"/>
      <c r="AQ690" s="101"/>
      <c r="AR690" s="101"/>
      <c r="AS690" s="101"/>
      <c r="AT690" s="101"/>
      <c r="AU690" s="101"/>
      <c r="AV690" s="101"/>
      <c r="AW690" s="101"/>
      <c r="AX690" s="101"/>
      <c r="AY690" s="101"/>
      <c r="AZ690" s="101"/>
      <c r="BA690" s="101"/>
    </row>
    <row r="691" spans="1:53">
      <c r="A691" s="101"/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  <c r="AA691" s="101"/>
      <c r="AB691" s="101"/>
      <c r="AC691" s="101"/>
      <c r="AD691" s="101"/>
      <c r="AE691" s="101"/>
      <c r="AF691" s="101"/>
      <c r="AG691" s="101"/>
      <c r="AH691" s="101"/>
      <c r="AI691" s="101"/>
      <c r="AJ691" s="101"/>
      <c r="AK691" s="101"/>
      <c r="AL691" s="101"/>
      <c r="AM691" s="101"/>
      <c r="AN691" s="101"/>
      <c r="AO691" s="101"/>
      <c r="AP691" s="101"/>
      <c r="AQ691" s="101"/>
      <c r="AR691" s="101"/>
      <c r="AS691" s="101"/>
      <c r="AT691" s="101"/>
      <c r="AU691" s="101"/>
      <c r="AV691" s="101"/>
      <c r="AW691" s="101"/>
      <c r="AX691" s="101"/>
      <c r="AY691" s="101"/>
      <c r="AZ691" s="101"/>
      <c r="BA691" s="101"/>
    </row>
    <row r="692" spans="1:53">
      <c r="A692" s="101"/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  <c r="AA692" s="101"/>
      <c r="AB692" s="101"/>
      <c r="AC692" s="101"/>
      <c r="AD692" s="101"/>
      <c r="AE692" s="101"/>
      <c r="AF692" s="101"/>
      <c r="AG692" s="101"/>
      <c r="AH692" s="101"/>
      <c r="AI692" s="101"/>
      <c r="AJ692" s="101"/>
      <c r="AK692" s="101"/>
      <c r="AL692" s="101"/>
      <c r="AM692" s="101"/>
      <c r="AN692" s="101"/>
      <c r="AO692" s="101"/>
      <c r="AP692" s="101"/>
      <c r="AQ692" s="101"/>
      <c r="AR692" s="101"/>
      <c r="AS692" s="101"/>
      <c r="AT692" s="101"/>
      <c r="AU692" s="101"/>
      <c r="AV692" s="101"/>
      <c r="AW692" s="101"/>
      <c r="AX692" s="101"/>
      <c r="AY692" s="101"/>
      <c r="AZ692" s="101"/>
      <c r="BA692" s="101"/>
    </row>
    <row r="693" spans="1:53">
      <c r="A693" s="101"/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  <c r="AA693" s="101"/>
      <c r="AB693" s="101"/>
      <c r="AC693" s="101"/>
      <c r="AD693" s="101"/>
      <c r="AE693" s="101"/>
      <c r="AF693" s="101"/>
      <c r="AG693" s="101"/>
      <c r="AH693" s="101"/>
      <c r="AI693" s="101"/>
      <c r="AJ693" s="101"/>
      <c r="AK693" s="101"/>
      <c r="AL693" s="101"/>
      <c r="AM693" s="101"/>
      <c r="AN693" s="101"/>
      <c r="AO693" s="101"/>
      <c r="AP693" s="101"/>
      <c r="AQ693" s="101"/>
      <c r="AR693" s="101"/>
      <c r="AS693" s="101"/>
      <c r="AT693" s="101"/>
      <c r="AU693" s="101"/>
      <c r="AV693" s="101"/>
      <c r="AW693" s="101"/>
      <c r="AX693" s="101"/>
      <c r="AY693" s="101"/>
      <c r="AZ693" s="101"/>
      <c r="BA693" s="101"/>
    </row>
    <row r="694" spans="1:53">
      <c r="A694" s="101"/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  <c r="AA694" s="101"/>
      <c r="AB694" s="101"/>
      <c r="AC694" s="101"/>
      <c r="AD694" s="101"/>
      <c r="AE694" s="101"/>
      <c r="AF694" s="101"/>
      <c r="AG694" s="101"/>
      <c r="AH694" s="101"/>
      <c r="AI694" s="101"/>
      <c r="AJ694" s="101"/>
      <c r="AK694" s="101"/>
      <c r="AL694" s="101"/>
      <c r="AM694" s="101"/>
      <c r="AN694" s="101"/>
      <c r="AO694" s="101"/>
      <c r="AP694" s="101"/>
      <c r="AQ694" s="101"/>
      <c r="AR694" s="101"/>
      <c r="AS694" s="101"/>
      <c r="AT694" s="101"/>
      <c r="AU694" s="101"/>
      <c r="AV694" s="101"/>
      <c r="AW694" s="101"/>
      <c r="AX694" s="101"/>
      <c r="AY694" s="101"/>
      <c r="AZ694" s="101"/>
      <c r="BA694" s="101"/>
    </row>
    <row r="695" spans="1:53">
      <c r="A695" s="101"/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  <c r="AB695" s="101"/>
      <c r="AC695" s="101"/>
      <c r="AD695" s="101"/>
      <c r="AE695" s="101"/>
      <c r="AF695" s="101"/>
      <c r="AG695" s="101"/>
      <c r="AH695" s="101"/>
      <c r="AI695" s="101"/>
      <c r="AJ695" s="101"/>
      <c r="AK695" s="101"/>
      <c r="AL695" s="101"/>
      <c r="AM695" s="101"/>
      <c r="AN695" s="101"/>
      <c r="AO695" s="101"/>
      <c r="AP695" s="101"/>
      <c r="AQ695" s="101"/>
      <c r="AR695" s="101"/>
      <c r="AS695" s="101"/>
      <c r="AT695" s="101"/>
      <c r="AU695" s="101"/>
      <c r="AV695" s="101"/>
      <c r="AW695" s="101"/>
      <c r="AX695" s="101"/>
      <c r="AY695" s="101"/>
      <c r="AZ695" s="101"/>
      <c r="BA695" s="101"/>
    </row>
    <row r="696" spans="1:53">
      <c r="A696" s="101"/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  <c r="AA696" s="101"/>
      <c r="AB696" s="101"/>
      <c r="AC696" s="101"/>
      <c r="AD696" s="101"/>
      <c r="AE696" s="101"/>
      <c r="AF696" s="101"/>
      <c r="AG696" s="101"/>
      <c r="AH696" s="101"/>
      <c r="AI696" s="101"/>
      <c r="AJ696" s="101"/>
      <c r="AK696" s="101"/>
      <c r="AL696" s="101"/>
      <c r="AM696" s="101"/>
      <c r="AN696" s="101"/>
      <c r="AO696" s="101"/>
      <c r="AP696" s="101"/>
      <c r="AQ696" s="101"/>
      <c r="AR696" s="101"/>
      <c r="AS696" s="101"/>
      <c r="AT696" s="101"/>
      <c r="AU696" s="101"/>
      <c r="AV696" s="101"/>
      <c r="AW696" s="101"/>
      <c r="AX696" s="101"/>
      <c r="AY696" s="101"/>
      <c r="AZ696" s="101"/>
      <c r="BA696" s="101"/>
    </row>
    <row r="697" spans="1:53">
      <c r="A697" s="101"/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  <c r="AA697" s="101"/>
      <c r="AB697" s="101"/>
      <c r="AC697" s="101"/>
      <c r="AD697" s="101"/>
      <c r="AE697" s="101"/>
      <c r="AF697" s="101"/>
      <c r="AG697" s="101"/>
      <c r="AH697" s="101"/>
      <c r="AI697" s="101"/>
      <c r="AJ697" s="101"/>
      <c r="AK697" s="101"/>
      <c r="AL697" s="101"/>
      <c r="AM697" s="101"/>
      <c r="AN697" s="101"/>
      <c r="AO697" s="101"/>
      <c r="AP697" s="101"/>
      <c r="AQ697" s="101"/>
      <c r="AR697" s="101"/>
      <c r="AS697" s="101"/>
      <c r="AT697" s="101"/>
      <c r="AU697" s="101"/>
      <c r="AV697" s="101"/>
      <c r="AW697" s="101"/>
      <c r="AX697" s="101"/>
      <c r="AY697" s="101"/>
      <c r="AZ697" s="101"/>
      <c r="BA697" s="101"/>
    </row>
    <row r="698" spans="1:53">
      <c r="A698" s="101"/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  <c r="AA698" s="101"/>
      <c r="AB698" s="101"/>
      <c r="AC698" s="101"/>
      <c r="AD698" s="101"/>
      <c r="AE698" s="101"/>
      <c r="AF698" s="101"/>
      <c r="AG698" s="101"/>
      <c r="AH698" s="101"/>
      <c r="AI698" s="101"/>
      <c r="AJ698" s="101"/>
      <c r="AK698" s="101"/>
      <c r="AL698" s="101"/>
      <c r="AM698" s="101"/>
      <c r="AN698" s="101"/>
      <c r="AO698" s="101"/>
      <c r="AP698" s="101"/>
      <c r="AQ698" s="101"/>
      <c r="AR698" s="101"/>
      <c r="AS698" s="101"/>
      <c r="AT698" s="101"/>
      <c r="AU698" s="101"/>
      <c r="AV698" s="101"/>
      <c r="AW698" s="101"/>
      <c r="AX698" s="101"/>
      <c r="AY698" s="101"/>
      <c r="AZ698" s="101"/>
      <c r="BA698" s="101"/>
    </row>
    <row r="699" spans="1:53">
      <c r="A699" s="101"/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  <c r="AA699" s="101"/>
      <c r="AB699" s="101"/>
      <c r="AC699" s="101"/>
      <c r="AD699" s="101"/>
      <c r="AE699" s="101"/>
      <c r="AF699" s="101"/>
      <c r="AG699" s="101"/>
      <c r="AH699" s="101"/>
      <c r="AI699" s="101"/>
      <c r="AJ699" s="101"/>
      <c r="AK699" s="101"/>
      <c r="AL699" s="101"/>
      <c r="AM699" s="101"/>
      <c r="AN699" s="101"/>
      <c r="AO699" s="101"/>
      <c r="AP699" s="101"/>
      <c r="AQ699" s="101"/>
      <c r="AR699" s="101"/>
      <c r="AS699" s="101"/>
      <c r="AT699" s="101"/>
      <c r="AU699" s="101"/>
      <c r="AV699" s="101"/>
      <c r="AW699" s="101"/>
      <c r="AX699" s="101"/>
      <c r="AY699" s="101"/>
      <c r="AZ699" s="101"/>
      <c r="BA699" s="101"/>
    </row>
    <row r="700" spans="1:53">
      <c r="A700" s="101"/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  <c r="AA700" s="101"/>
      <c r="AB700" s="101"/>
      <c r="AC700" s="101"/>
      <c r="AD700" s="101"/>
      <c r="AE700" s="101"/>
      <c r="AF700" s="101"/>
      <c r="AG700" s="101"/>
      <c r="AH700" s="101"/>
      <c r="AI700" s="101"/>
      <c r="AJ700" s="101"/>
      <c r="AK700" s="101"/>
      <c r="AL700" s="101"/>
      <c r="AM700" s="101"/>
      <c r="AN700" s="101"/>
      <c r="AO700" s="101"/>
      <c r="AP700" s="101"/>
      <c r="AQ700" s="101"/>
      <c r="AR700" s="101"/>
      <c r="AS700" s="101"/>
      <c r="AT700" s="101"/>
      <c r="AU700" s="101"/>
      <c r="AV700" s="101"/>
      <c r="AW700" s="101"/>
      <c r="AX700" s="101"/>
      <c r="AY700" s="101"/>
      <c r="AZ700" s="101"/>
      <c r="BA700" s="101"/>
    </row>
    <row r="701" spans="1:53">
      <c r="A701" s="101"/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  <c r="AA701" s="101"/>
      <c r="AB701" s="101"/>
      <c r="AC701" s="101"/>
      <c r="AD701" s="101"/>
      <c r="AE701" s="101"/>
      <c r="AF701" s="101"/>
      <c r="AG701" s="101"/>
      <c r="AH701" s="101"/>
      <c r="AI701" s="101"/>
      <c r="AJ701" s="101"/>
      <c r="AK701" s="101"/>
      <c r="AL701" s="101"/>
      <c r="AM701" s="101"/>
      <c r="AN701" s="101"/>
      <c r="AO701" s="101"/>
      <c r="AP701" s="101"/>
      <c r="AQ701" s="101"/>
      <c r="AR701" s="101"/>
      <c r="AS701" s="101"/>
      <c r="AT701" s="101"/>
      <c r="AU701" s="101"/>
      <c r="AV701" s="101"/>
      <c r="AW701" s="101"/>
      <c r="AX701" s="101"/>
      <c r="AY701" s="101"/>
      <c r="AZ701" s="101"/>
      <c r="BA701" s="101"/>
    </row>
    <row r="702" spans="1:53">
      <c r="A702" s="101"/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  <c r="AA702" s="101"/>
      <c r="AB702" s="101"/>
      <c r="AC702" s="101"/>
      <c r="AD702" s="101"/>
      <c r="AE702" s="101"/>
      <c r="AF702" s="101"/>
      <c r="AG702" s="101"/>
      <c r="AH702" s="101"/>
      <c r="AI702" s="101"/>
      <c r="AJ702" s="101"/>
      <c r="AK702" s="101"/>
      <c r="AL702" s="101"/>
      <c r="AM702" s="101"/>
      <c r="AN702" s="101"/>
      <c r="AO702" s="101"/>
      <c r="AP702" s="101"/>
      <c r="AQ702" s="101"/>
      <c r="AR702" s="101"/>
      <c r="AS702" s="101"/>
      <c r="AT702" s="101"/>
      <c r="AU702" s="101"/>
      <c r="AV702" s="101"/>
      <c r="AW702" s="101"/>
      <c r="AX702" s="101"/>
      <c r="AY702" s="101"/>
      <c r="AZ702" s="101"/>
      <c r="BA702" s="101"/>
    </row>
    <row r="703" spans="1:53">
      <c r="A703" s="101"/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  <c r="AA703" s="101"/>
      <c r="AB703" s="101"/>
      <c r="AC703" s="101"/>
      <c r="AD703" s="101"/>
      <c r="AE703" s="101"/>
      <c r="AF703" s="101"/>
      <c r="AG703" s="101"/>
      <c r="AH703" s="101"/>
      <c r="AI703" s="101"/>
      <c r="AJ703" s="101"/>
      <c r="AK703" s="101"/>
      <c r="AL703" s="101"/>
      <c r="AM703" s="101"/>
      <c r="AN703" s="101"/>
      <c r="AO703" s="101"/>
      <c r="AP703" s="101"/>
      <c r="AQ703" s="101"/>
      <c r="AR703" s="101"/>
      <c r="AS703" s="101"/>
      <c r="AT703" s="101"/>
      <c r="AU703" s="101"/>
      <c r="AV703" s="101"/>
      <c r="AW703" s="101"/>
      <c r="AX703" s="101"/>
      <c r="AY703" s="101"/>
      <c r="AZ703" s="101"/>
      <c r="BA703" s="101"/>
    </row>
    <row r="704" spans="1:53">
      <c r="A704" s="101"/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  <c r="AA704" s="101"/>
      <c r="AB704" s="101"/>
      <c r="AC704" s="101"/>
      <c r="AD704" s="101"/>
      <c r="AE704" s="101"/>
      <c r="AF704" s="101"/>
      <c r="AG704" s="101"/>
      <c r="AH704" s="101"/>
      <c r="AI704" s="101"/>
      <c r="AJ704" s="101"/>
      <c r="AK704" s="101"/>
      <c r="AL704" s="101"/>
      <c r="AM704" s="101"/>
      <c r="AN704" s="101"/>
      <c r="AO704" s="101"/>
      <c r="AP704" s="101"/>
      <c r="AQ704" s="101"/>
      <c r="AR704" s="101"/>
      <c r="AS704" s="101"/>
      <c r="AT704" s="101"/>
      <c r="AU704" s="101"/>
      <c r="AV704" s="101"/>
      <c r="AW704" s="101"/>
      <c r="AX704" s="101"/>
      <c r="AY704" s="101"/>
      <c r="AZ704" s="101"/>
      <c r="BA704" s="101"/>
    </row>
    <row r="705" spans="1:53">
      <c r="A705" s="101"/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  <c r="AA705" s="101"/>
      <c r="AB705" s="101"/>
      <c r="AC705" s="101"/>
      <c r="AD705" s="101"/>
      <c r="AE705" s="101"/>
      <c r="AF705" s="101"/>
      <c r="AG705" s="101"/>
      <c r="AH705" s="101"/>
      <c r="AI705" s="101"/>
      <c r="AJ705" s="101"/>
      <c r="AK705" s="101"/>
      <c r="AL705" s="101"/>
      <c r="AM705" s="101"/>
      <c r="AN705" s="101"/>
      <c r="AO705" s="101"/>
      <c r="AP705" s="101"/>
      <c r="AQ705" s="101"/>
      <c r="AR705" s="101"/>
      <c r="AS705" s="101"/>
      <c r="AT705" s="101"/>
      <c r="AU705" s="101"/>
      <c r="AV705" s="101"/>
      <c r="AW705" s="101"/>
      <c r="AX705" s="101"/>
      <c r="AY705" s="101"/>
      <c r="AZ705" s="101"/>
      <c r="BA705" s="101"/>
    </row>
    <row r="706" spans="1:53">
      <c r="A706" s="101"/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  <c r="AA706" s="101"/>
      <c r="AB706" s="101"/>
      <c r="AC706" s="101"/>
      <c r="AD706" s="101"/>
      <c r="AE706" s="101"/>
      <c r="AF706" s="101"/>
      <c r="AG706" s="101"/>
      <c r="AH706" s="101"/>
      <c r="AI706" s="101"/>
      <c r="AJ706" s="101"/>
      <c r="AK706" s="101"/>
      <c r="AL706" s="101"/>
      <c r="AM706" s="101"/>
      <c r="AN706" s="101"/>
      <c r="AO706" s="101"/>
      <c r="AP706" s="101"/>
      <c r="AQ706" s="101"/>
      <c r="AR706" s="101"/>
      <c r="AS706" s="101"/>
      <c r="AT706" s="101"/>
      <c r="AU706" s="101"/>
      <c r="AV706" s="101"/>
      <c r="AW706" s="101"/>
      <c r="AX706" s="101"/>
      <c r="AY706" s="101"/>
      <c r="AZ706" s="101"/>
      <c r="BA706" s="101"/>
    </row>
    <row r="707" spans="1:53">
      <c r="A707" s="101"/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  <c r="AA707" s="101"/>
      <c r="AB707" s="101"/>
      <c r="AC707" s="101"/>
      <c r="AD707" s="101"/>
      <c r="AE707" s="101"/>
      <c r="AF707" s="101"/>
      <c r="AG707" s="101"/>
      <c r="AH707" s="101"/>
      <c r="AI707" s="101"/>
      <c r="AJ707" s="101"/>
      <c r="AK707" s="101"/>
      <c r="AL707" s="101"/>
      <c r="AM707" s="101"/>
      <c r="AN707" s="101"/>
      <c r="AO707" s="101"/>
      <c r="AP707" s="101"/>
      <c r="AQ707" s="101"/>
      <c r="AR707" s="101"/>
      <c r="AS707" s="101"/>
      <c r="AT707" s="101"/>
      <c r="AU707" s="101"/>
      <c r="AV707" s="101"/>
      <c r="AW707" s="101"/>
      <c r="AX707" s="101"/>
      <c r="AY707" s="101"/>
      <c r="AZ707" s="101"/>
      <c r="BA707" s="101"/>
    </row>
    <row r="708" spans="1:53">
      <c r="A708" s="101"/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  <c r="AA708" s="101"/>
      <c r="AB708" s="101"/>
      <c r="AC708" s="101"/>
      <c r="AD708" s="101"/>
      <c r="AE708" s="101"/>
      <c r="AF708" s="101"/>
      <c r="AG708" s="101"/>
      <c r="AH708" s="101"/>
      <c r="AI708" s="101"/>
      <c r="AJ708" s="101"/>
      <c r="AK708" s="101"/>
      <c r="AL708" s="101"/>
      <c r="AM708" s="101"/>
      <c r="AN708" s="101"/>
      <c r="AO708" s="101"/>
      <c r="AP708" s="101"/>
      <c r="AQ708" s="101"/>
      <c r="AR708" s="101"/>
      <c r="AS708" s="101"/>
      <c r="AT708" s="101"/>
      <c r="AU708" s="101"/>
      <c r="AV708" s="101"/>
      <c r="AW708" s="101"/>
      <c r="AX708" s="101"/>
      <c r="AY708" s="101"/>
      <c r="AZ708" s="101"/>
      <c r="BA708" s="101"/>
    </row>
    <row r="709" spans="1:53">
      <c r="A709" s="101"/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  <c r="AA709" s="101"/>
      <c r="AB709" s="101"/>
      <c r="AC709" s="101"/>
      <c r="AD709" s="101"/>
      <c r="AE709" s="101"/>
      <c r="AF709" s="101"/>
      <c r="AG709" s="101"/>
      <c r="AH709" s="101"/>
      <c r="AI709" s="101"/>
      <c r="AJ709" s="101"/>
      <c r="AK709" s="101"/>
      <c r="AL709" s="101"/>
      <c r="AM709" s="101"/>
      <c r="AN709" s="101"/>
      <c r="AO709" s="101"/>
      <c r="AP709" s="101"/>
      <c r="AQ709" s="101"/>
      <c r="AR709" s="101"/>
      <c r="AS709" s="101"/>
      <c r="AT709" s="101"/>
      <c r="AU709" s="101"/>
      <c r="AV709" s="101"/>
      <c r="AW709" s="101"/>
      <c r="AX709" s="101"/>
      <c r="AY709" s="101"/>
      <c r="AZ709" s="101"/>
      <c r="BA709" s="101"/>
    </row>
    <row r="710" spans="1:53">
      <c r="A710" s="101"/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  <c r="AA710" s="101"/>
      <c r="AB710" s="101"/>
      <c r="AC710" s="101"/>
      <c r="AD710" s="101"/>
      <c r="AE710" s="101"/>
      <c r="AF710" s="101"/>
      <c r="AG710" s="101"/>
      <c r="AH710" s="101"/>
      <c r="AI710" s="101"/>
      <c r="AJ710" s="101"/>
      <c r="AK710" s="101"/>
      <c r="AL710" s="101"/>
      <c r="AM710" s="101"/>
      <c r="AN710" s="101"/>
      <c r="AO710" s="101"/>
      <c r="AP710" s="101"/>
      <c r="AQ710" s="101"/>
      <c r="AR710" s="101"/>
      <c r="AS710" s="101"/>
      <c r="AT710" s="101"/>
      <c r="AU710" s="101"/>
      <c r="AV710" s="101"/>
      <c r="AW710" s="101"/>
      <c r="AX710" s="101"/>
      <c r="AY710" s="101"/>
      <c r="AZ710" s="101"/>
      <c r="BA710" s="101"/>
    </row>
    <row r="711" spans="1:53">
      <c r="A711" s="101"/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  <c r="AA711" s="101"/>
      <c r="AB711" s="101"/>
      <c r="AC711" s="101"/>
      <c r="AD711" s="101"/>
      <c r="AE711" s="101"/>
      <c r="AF711" s="101"/>
      <c r="AG711" s="101"/>
      <c r="AH711" s="101"/>
      <c r="AI711" s="101"/>
      <c r="AJ711" s="101"/>
      <c r="AK711" s="101"/>
      <c r="AL711" s="101"/>
      <c r="AM711" s="101"/>
      <c r="AN711" s="101"/>
      <c r="AO711" s="101"/>
      <c r="AP711" s="101"/>
      <c r="AQ711" s="101"/>
      <c r="AR711" s="101"/>
      <c r="AS711" s="101"/>
      <c r="AT711" s="101"/>
      <c r="AU711" s="101"/>
      <c r="AV711" s="101"/>
      <c r="AW711" s="101"/>
      <c r="AX711" s="101"/>
      <c r="AY711" s="101"/>
      <c r="AZ711" s="101"/>
      <c r="BA711" s="101"/>
    </row>
    <row r="712" spans="1:53">
      <c r="A712" s="101"/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  <c r="AA712" s="101"/>
      <c r="AB712" s="101"/>
      <c r="AC712" s="101"/>
      <c r="AD712" s="101"/>
      <c r="AE712" s="101"/>
      <c r="AF712" s="101"/>
      <c r="AG712" s="101"/>
      <c r="AH712" s="101"/>
      <c r="AI712" s="101"/>
      <c r="AJ712" s="101"/>
      <c r="AK712" s="101"/>
      <c r="AL712" s="101"/>
      <c r="AM712" s="101"/>
      <c r="AN712" s="101"/>
      <c r="AO712" s="101"/>
      <c r="AP712" s="101"/>
      <c r="AQ712" s="101"/>
      <c r="AR712" s="101"/>
      <c r="AS712" s="101"/>
      <c r="AT712" s="101"/>
      <c r="AU712" s="101"/>
      <c r="AV712" s="101"/>
      <c r="AW712" s="101"/>
      <c r="AX712" s="101"/>
      <c r="AY712" s="101"/>
      <c r="AZ712" s="101"/>
      <c r="BA712" s="101"/>
    </row>
    <row r="713" spans="1:53">
      <c r="A713" s="101"/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  <c r="AA713" s="101"/>
      <c r="AB713" s="101"/>
      <c r="AC713" s="101"/>
      <c r="AD713" s="101"/>
      <c r="AE713" s="101"/>
      <c r="AF713" s="101"/>
      <c r="AG713" s="101"/>
      <c r="AH713" s="101"/>
      <c r="AI713" s="101"/>
      <c r="AJ713" s="101"/>
      <c r="AK713" s="101"/>
      <c r="AL713" s="101"/>
      <c r="AM713" s="101"/>
      <c r="AN713" s="101"/>
      <c r="AO713" s="101"/>
      <c r="AP713" s="101"/>
      <c r="AQ713" s="101"/>
      <c r="AR713" s="101"/>
      <c r="AS713" s="101"/>
      <c r="AT713" s="101"/>
      <c r="AU713" s="101"/>
      <c r="AV713" s="101"/>
      <c r="AW713" s="101"/>
      <c r="AX713" s="101"/>
      <c r="AY713" s="101"/>
      <c r="AZ713" s="101"/>
      <c r="BA713" s="101"/>
    </row>
    <row r="714" spans="1:53">
      <c r="A714" s="101"/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  <c r="AA714" s="101"/>
      <c r="AB714" s="101"/>
      <c r="AC714" s="101"/>
      <c r="AD714" s="101"/>
      <c r="AE714" s="101"/>
      <c r="AF714" s="101"/>
      <c r="AG714" s="101"/>
      <c r="AH714" s="101"/>
      <c r="AI714" s="101"/>
      <c r="AJ714" s="101"/>
      <c r="AK714" s="101"/>
      <c r="AL714" s="101"/>
      <c r="AM714" s="101"/>
      <c r="AN714" s="101"/>
      <c r="AO714" s="101"/>
      <c r="AP714" s="101"/>
      <c r="AQ714" s="101"/>
      <c r="AR714" s="101"/>
      <c r="AS714" s="101"/>
      <c r="AT714" s="101"/>
      <c r="AU714" s="101"/>
      <c r="AV714" s="101"/>
      <c r="AW714" s="101"/>
      <c r="AX714" s="101"/>
      <c r="AY714" s="101"/>
      <c r="AZ714" s="101"/>
      <c r="BA714" s="101"/>
    </row>
    <row r="715" spans="1:53">
      <c r="A715" s="101"/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  <c r="AA715" s="101"/>
      <c r="AB715" s="101"/>
      <c r="AC715" s="101"/>
      <c r="AD715" s="101"/>
      <c r="AE715" s="101"/>
      <c r="AF715" s="101"/>
      <c r="AG715" s="101"/>
      <c r="AH715" s="101"/>
      <c r="AI715" s="101"/>
      <c r="AJ715" s="101"/>
      <c r="AK715" s="101"/>
      <c r="AL715" s="101"/>
      <c r="AM715" s="101"/>
      <c r="AN715" s="101"/>
      <c r="AO715" s="101"/>
      <c r="AP715" s="101"/>
      <c r="AQ715" s="101"/>
      <c r="AR715" s="101"/>
      <c r="AS715" s="101"/>
      <c r="AT715" s="101"/>
      <c r="AU715" s="101"/>
      <c r="AV715" s="101"/>
      <c r="AW715" s="101"/>
      <c r="AX715" s="101"/>
      <c r="AY715" s="101"/>
      <c r="AZ715" s="101"/>
      <c r="BA715" s="101"/>
    </row>
    <row r="716" spans="1:53">
      <c r="A716" s="101"/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  <c r="AA716" s="101"/>
      <c r="AB716" s="101"/>
      <c r="AC716" s="101"/>
      <c r="AD716" s="101"/>
      <c r="AE716" s="101"/>
      <c r="AF716" s="101"/>
      <c r="AG716" s="101"/>
      <c r="AH716" s="101"/>
      <c r="AI716" s="101"/>
      <c r="AJ716" s="101"/>
      <c r="AK716" s="101"/>
      <c r="AL716" s="101"/>
      <c r="AM716" s="101"/>
      <c r="AN716" s="101"/>
      <c r="AO716" s="101"/>
      <c r="AP716" s="101"/>
      <c r="AQ716" s="101"/>
      <c r="AR716" s="101"/>
      <c r="AS716" s="101"/>
      <c r="AT716" s="101"/>
      <c r="AU716" s="101"/>
      <c r="AV716" s="101"/>
      <c r="AW716" s="101"/>
      <c r="AX716" s="101"/>
      <c r="AY716" s="101"/>
      <c r="AZ716" s="101"/>
      <c r="BA716" s="101"/>
    </row>
    <row r="717" spans="1:53">
      <c r="A717" s="101"/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  <c r="AA717" s="101"/>
      <c r="AB717" s="101"/>
      <c r="AC717" s="101"/>
      <c r="AD717" s="101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101"/>
      <c r="AO717" s="101"/>
      <c r="AP717" s="101"/>
      <c r="AQ717" s="101"/>
      <c r="AR717" s="101"/>
      <c r="AS717" s="101"/>
      <c r="AT717" s="101"/>
      <c r="AU717" s="101"/>
      <c r="AV717" s="101"/>
      <c r="AW717" s="101"/>
      <c r="AX717" s="101"/>
      <c r="AY717" s="101"/>
      <c r="AZ717" s="101"/>
      <c r="BA717" s="101"/>
    </row>
    <row r="718" spans="1:53">
      <c r="A718" s="101"/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  <c r="AA718" s="101"/>
      <c r="AB718" s="101"/>
      <c r="AC718" s="101"/>
      <c r="AD718" s="101"/>
      <c r="AE718" s="101"/>
      <c r="AF718" s="101"/>
      <c r="AG718" s="101"/>
      <c r="AH718" s="101"/>
      <c r="AI718" s="101"/>
      <c r="AJ718" s="101"/>
      <c r="AK718" s="101"/>
      <c r="AL718" s="101"/>
      <c r="AM718" s="101"/>
      <c r="AN718" s="101"/>
      <c r="AO718" s="101"/>
      <c r="AP718" s="101"/>
      <c r="AQ718" s="101"/>
      <c r="AR718" s="101"/>
      <c r="AS718" s="101"/>
      <c r="AT718" s="101"/>
      <c r="AU718" s="101"/>
      <c r="AV718" s="101"/>
      <c r="AW718" s="101"/>
      <c r="AX718" s="101"/>
      <c r="AY718" s="101"/>
      <c r="AZ718" s="101"/>
      <c r="BA718" s="101"/>
    </row>
    <row r="719" spans="1:53">
      <c r="A719" s="101"/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  <c r="AA719" s="101"/>
      <c r="AB719" s="101"/>
      <c r="AC719" s="101"/>
      <c r="AD719" s="101"/>
      <c r="AE719" s="101"/>
      <c r="AF719" s="101"/>
      <c r="AG719" s="101"/>
      <c r="AH719" s="101"/>
      <c r="AI719" s="101"/>
      <c r="AJ719" s="101"/>
      <c r="AK719" s="101"/>
      <c r="AL719" s="101"/>
      <c r="AM719" s="101"/>
      <c r="AN719" s="101"/>
      <c r="AO719" s="101"/>
      <c r="AP719" s="101"/>
      <c r="AQ719" s="101"/>
      <c r="AR719" s="101"/>
      <c r="AS719" s="101"/>
      <c r="AT719" s="101"/>
      <c r="AU719" s="101"/>
      <c r="AV719" s="101"/>
      <c r="AW719" s="101"/>
      <c r="AX719" s="101"/>
      <c r="AY719" s="101"/>
      <c r="AZ719" s="101"/>
      <c r="BA719" s="101"/>
    </row>
    <row r="720" spans="1:53">
      <c r="A720" s="101"/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  <c r="AA720" s="101"/>
      <c r="AB720" s="101"/>
      <c r="AC720" s="101"/>
      <c r="AD720" s="101"/>
      <c r="AE720" s="101"/>
      <c r="AF720" s="101"/>
      <c r="AG720" s="101"/>
      <c r="AH720" s="101"/>
      <c r="AI720" s="101"/>
      <c r="AJ720" s="101"/>
      <c r="AK720" s="101"/>
      <c r="AL720" s="101"/>
      <c r="AM720" s="101"/>
      <c r="AN720" s="101"/>
      <c r="AO720" s="101"/>
      <c r="AP720" s="101"/>
      <c r="AQ720" s="101"/>
      <c r="AR720" s="101"/>
      <c r="AS720" s="101"/>
      <c r="AT720" s="101"/>
      <c r="AU720" s="101"/>
      <c r="AV720" s="101"/>
      <c r="AW720" s="101"/>
      <c r="AX720" s="101"/>
      <c r="AY720" s="101"/>
      <c r="AZ720" s="101"/>
      <c r="BA720" s="101"/>
    </row>
    <row r="721" spans="1:53">
      <c r="A721" s="101"/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  <c r="AA721" s="101"/>
      <c r="AB721" s="101"/>
      <c r="AC721" s="101"/>
      <c r="AD721" s="101"/>
      <c r="AE721" s="101"/>
      <c r="AF721" s="101"/>
      <c r="AG721" s="101"/>
      <c r="AH721" s="101"/>
      <c r="AI721" s="101"/>
      <c r="AJ721" s="101"/>
      <c r="AK721" s="101"/>
      <c r="AL721" s="101"/>
      <c r="AM721" s="101"/>
      <c r="AN721" s="101"/>
      <c r="AO721" s="101"/>
      <c r="AP721" s="101"/>
      <c r="AQ721" s="101"/>
      <c r="AR721" s="101"/>
      <c r="AS721" s="101"/>
      <c r="AT721" s="101"/>
      <c r="AU721" s="101"/>
      <c r="AV721" s="101"/>
      <c r="AW721" s="101"/>
      <c r="AX721" s="101"/>
      <c r="AY721" s="101"/>
      <c r="AZ721" s="101"/>
      <c r="BA721" s="101"/>
    </row>
    <row r="722" spans="1:53">
      <c r="A722" s="101"/>
      <c r="B722" s="101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  <c r="AA722" s="101"/>
      <c r="AB722" s="101"/>
      <c r="AC722" s="101"/>
      <c r="AD722" s="101"/>
      <c r="AE722" s="101"/>
      <c r="AF722" s="101"/>
      <c r="AG722" s="101"/>
      <c r="AH722" s="101"/>
      <c r="AI722" s="101"/>
      <c r="AJ722" s="101"/>
      <c r="AK722" s="101"/>
      <c r="AL722" s="101"/>
      <c r="AM722" s="101"/>
      <c r="AN722" s="101"/>
      <c r="AO722" s="101"/>
      <c r="AP722" s="101"/>
      <c r="AQ722" s="101"/>
      <c r="AR722" s="101"/>
      <c r="AS722" s="101"/>
      <c r="AT722" s="101"/>
      <c r="AU722" s="101"/>
      <c r="AV722" s="101"/>
      <c r="AW722" s="101"/>
      <c r="AX722" s="101"/>
      <c r="AY722" s="101"/>
      <c r="AZ722" s="101"/>
      <c r="BA722" s="101"/>
    </row>
    <row r="723" spans="1:53">
      <c r="A723" s="101"/>
      <c r="B723" s="101"/>
      <c r="C723" s="101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  <c r="AA723" s="101"/>
      <c r="AB723" s="101"/>
      <c r="AC723" s="101"/>
      <c r="AD723" s="101"/>
      <c r="AE723" s="101"/>
      <c r="AF723" s="101"/>
      <c r="AG723" s="101"/>
      <c r="AH723" s="101"/>
      <c r="AI723" s="101"/>
      <c r="AJ723" s="101"/>
      <c r="AK723" s="101"/>
      <c r="AL723" s="101"/>
      <c r="AM723" s="101"/>
      <c r="AN723" s="101"/>
      <c r="AO723" s="101"/>
      <c r="AP723" s="101"/>
      <c r="AQ723" s="101"/>
      <c r="AR723" s="101"/>
      <c r="AS723" s="101"/>
      <c r="AT723" s="101"/>
      <c r="AU723" s="101"/>
      <c r="AV723" s="101"/>
      <c r="AW723" s="101"/>
      <c r="AX723" s="101"/>
      <c r="AY723" s="101"/>
      <c r="AZ723" s="101"/>
      <c r="BA723" s="101"/>
    </row>
    <row r="724" spans="1:53">
      <c r="A724" s="101"/>
      <c r="B724" s="101"/>
      <c r="C724" s="101"/>
      <c r="D724" s="101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  <c r="AA724" s="101"/>
      <c r="AB724" s="101"/>
      <c r="AC724" s="101"/>
      <c r="AD724" s="101"/>
      <c r="AE724" s="101"/>
      <c r="AF724" s="101"/>
      <c r="AG724" s="101"/>
      <c r="AH724" s="101"/>
      <c r="AI724" s="101"/>
      <c r="AJ724" s="101"/>
      <c r="AK724" s="101"/>
      <c r="AL724" s="101"/>
      <c r="AM724" s="101"/>
      <c r="AN724" s="101"/>
      <c r="AO724" s="101"/>
      <c r="AP724" s="101"/>
      <c r="AQ724" s="101"/>
      <c r="AR724" s="101"/>
      <c r="AS724" s="101"/>
      <c r="AT724" s="101"/>
      <c r="AU724" s="101"/>
      <c r="AV724" s="101"/>
      <c r="AW724" s="101"/>
      <c r="AX724" s="101"/>
      <c r="AY724" s="101"/>
      <c r="AZ724" s="101"/>
      <c r="BA724" s="101"/>
    </row>
    <row r="725" spans="1:53">
      <c r="A725" s="101"/>
      <c r="B725" s="101"/>
      <c r="C725" s="101"/>
      <c r="D725" s="101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  <c r="AA725" s="101"/>
      <c r="AB725" s="101"/>
      <c r="AC725" s="101"/>
      <c r="AD725" s="101"/>
      <c r="AE725" s="101"/>
      <c r="AF725" s="101"/>
      <c r="AG725" s="101"/>
      <c r="AH725" s="101"/>
      <c r="AI725" s="101"/>
      <c r="AJ725" s="101"/>
      <c r="AK725" s="101"/>
      <c r="AL725" s="101"/>
      <c r="AM725" s="101"/>
      <c r="AN725" s="101"/>
      <c r="AO725" s="101"/>
      <c r="AP725" s="101"/>
      <c r="AQ725" s="101"/>
      <c r="AR725" s="101"/>
      <c r="AS725" s="101"/>
      <c r="AT725" s="101"/>
      <c r="AU725" s="101"/>
      <c r="AV725" s="101"/>
      <c r="AW725" s="101"/>
      <c r="AX725" s="101"/>
      <c r="AY725" s="101"/>
      <c r="AZ725" s="101"/>
      <c r="BA725" s="101"/>
    </row>
    <row r="726" spans="1:53">
      <c r="A726" s="101"/>
      <c r="B726" s="101"/>
      <c r="C726" s="101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  <c r="AA726" s="101"/>
      <c r="AB726" s="101"/>
      <c r="AC726" s="101"/>
      <c r="AD726" s="101"/>
      <c r="AE726" s="101"/>
      <c r="AF726" s="101"/>
      <c r="AG726" s="101"/>
      <c r="AH726" s="101"/>
      <c r="AI726" s="101"/>
      <c r="AJ726" s="101"/>
      <c r="AK726" s="101"/>
      <c r="AL726" s="101"/>
      <c r="AM726" s="101"/>
      <c r="AN726" s="101"/>
      <c r="AO726" s="101"/>
      <c r="AP726" s="101"/>
      <c r="AQ726" s="101"/>
      <c r="AR726" s="101"/>
      <c r="AS726" s="101"/>
      <c r="AT726" s="101"/>
      <c r="AU726" s="101"/>
      <c r="AV726" s="101"/>
      <c r="AW726" s="101"/>
      <c r="AX726" s="101"/>
      <c r="AY726" s="101"/>
      <c r="AZ726" s="101"/>
      <c r="BA726" s="101"/>
    </row>
    <row r="727" spans="1:53">
      <c r="A727" s="101"/>
      <c r="B727" s="101"/>
      <c r="C727" s="101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  <c r="AA727" s="101"/>
      <c r="AB727" s="101"/>
      <c r="AC727" s="101"/>
      <c r="AD727" s="101"/>
      <c r="AE727" s="101"/>
      <c r="AF727" s="101"/>
      <c r="AG727" s="101"/>
      <c r="AH727" s="101"/>
      <c r="AI727" s="101"/>
      <c r="AJ727" s="101"/>
      <c r="AK727" s="101"/>
      <c r="AL727" s="101"/>
      <c r="AM727" s="101"/>
      <c r="AN727" s="101"/>
      <c r="AO727" s="101"/>
      <c r="AP727" s="101"/>
      <c r="AQ727" s="101"/>
      <c r="AR727" s="101"/>
      <c r="AS727" s="101"/>
      <c r="AT727" s="101"/>
      <c r="AU727" s="101"/>
      <c r="AV727" s="101"/>
      <c r="AW727" s="101"/>
      <c r="AX727" s="101"/>
      <c r="AY727" s="101"/>
      <c r="AZ727" s="101"/>
      <c r="BA727" s="101"/>
    </row>
    <row r="728" spans="1:53">
      <c r="A728" s="101"/>
      <c r="B728" s="101"/>
      <c r="C728" s="101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  <c r="AA728" s="101"/>
      <c r="AB728" s="101"/>
      <c r="AC728" s="101"/>
      <c r="AD728" s="101"/>
      <c r="AE728" s="101"/>
      <c r="AF728" s="101"/>
      <c r="AG728" s="101"/>
      <c r="AH728" s="101"/>
      <c r="AI728" s="101"/>
      <c r="AJ728" s="101"/>
      <c r="AK728" s="101"/>
      <c r="AL728" s="101"/>
      <c r="AM728" s="101"/>
      <c r="AN728" s="101"/>
      <c r="AO728" s="101"/>
      <c r="AP728" s="101"/>
      <c r="AQ728" s="101"/>
      <c r="AR728" s="101"/>
      <c r="AS728" s="101"/>
      <c r="AT728" s="101"/>
      <c r="AU728" s="101"/>
      <c r="AV728" s="101"/>
      <c r="AW728" s="101"/>
      <c r="AX728" s="101"/>
      <c r="AY728" s="101"/>
      <c r="AZ728" s="101"/>
      <c r="BA728" s="101"/>
    </row>
    <row r="729" spans="1:53">
      <c r="A729" s="101"/>
      <c r="B729" s="101"/>
      <c r="C729" s="101"/>
      <c r="D729" s="101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  <c r="AA729" s="101"/>
      <c r="AB729" s="101"/>
      <c r="AC729" s="101"/>
      <c r="AD729" s="101"/>
      <c r="AE729" s="101"/>
      <c r="AF729" s="101"/>
      <c r="AG729" s="101"/>
      <c r="AH729" s="101"/>
      <c r="AI729" s="101"/>
      <c r="AJ729" s="101"/>
      <c r="AK729" s="101"/>
      <c r="AL729" s="101"/>
      <c r="AM729" s="101"/>
      <c r="AN729" s="101"/>
      <c r="AO729" s="101"/>
      <c r="AP729" s="101"/>
      <c r="AQ729" s="101"/>
      <c r="AR729" s="101"/>
      <c r="AS729" s="101"/>
      <c r="AT729" s="101"/>
      <c r="AU729" s="101"/>
      <c r="AV729" s="101"/>
      <c r="AW729" s="101"/>
      <c r="AX729" s="101"/>
      <c r="AY729" s="101"/>
      <c r="AZ729" s="101"/>
      <c r="BA729" s="101"/>
    </row>
    <row r="730" spans="1:53">
      <c r="A730" s="101"/>
      <c r="B730" s="101"/>
      <c r="C730" s="101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  <c r="AA730" s="101"/>
      <c r="AB730" s="101"/>
      <c r="AC730" s="101"/>
      <c r="AD730" s="101"/>
      <c r="AE730" s="101"/>
      <c r="AF730" s="101"/>
      <c r="AG730" s="101"/>
      <c r="AH730" s="101"/>
      <c r="AI730" s="101"/>
      <c r="AJ730" s="101"/>
      <c r="AK730" s="101"/>
      <c r="AL730" s="101"/>
      <c r="AM730" s="101"/>
      <c r="AN730" s="101"/>
      <c r="AO730" s="101"/>
      <c r="AP730" s="101"/>
      <c r="AQ730" s="101"/>
      <c r="AR730" s="101"/>
      <c r="AS730" s="101"/>
      <c r="AT730" s="101"/>
      <c r="AU730" s="101"/>
      <c r="AV730" s="101"/>
      <c r="AW730" s="101"/>
      <c r="AX730" s="101"/>
      <c r="AY730" s="101"/>
      <c r="AZ730" s="101"/>
      <c r="BA730" s="101"/>
    </row>
    <row r="731" spans="1:53">
      <c r="A731" s="101"/>
      <c r="B731" s="101"/>
      <c r="C731" s="101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  <c r="AA731" s="101"/>
      <c r="AB731" s="101"/>
      <c r="AC731" s="101"/>
      <c r="AD731" s="101"/>
      <c r="AE731" s="101"/>
      <c r="AF731" s="101"/>
      <c r="AG731" s="101"/>
      <c r="AH731" s="101"/>
      <c r="AI731" s="101"/>
      <c r="AJ731" s="101"/>
      <c r="AK731" s="101"/>
      <c r="AL731" s="101"/>
      <c r="AM731" s="101"/>
      <c r="AN731" s="101"/>
      <c r="AO731" s="101"/>
      <c r="AP731" s="101"/>
      <c r="AQ731" s="101"/>
      <c r="AR731" s="101"/>
      <c r="AS731" s="101"/>
      <c r="AT731" s="101"/>
      <c r="AU731" s="101"/>
      <c r="AV731" s="101"/>
      <c r="AW731" s="101"/>
      <c r="AX731" s="101"/>
      <c r="AY731" s="101"/>
      <c r="AZ731" s="101"/>
      <c r="BA731" s="101"/>
    </row>
    <row r="732" spans="1:53">
      <c r="A732" s="101"/>
      <c r="B732" s="101"/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  <c r="AA732" s="101"/>
      <c r="AB732" s="101"/>
      <c r="AC732" s="101"/>
      <c r="AD732" s="101"/>
      <c r="AE732" s="101"/>
      <c r="AF732" s="101"/>
      <c r="AG732" s="101"/>
      <c r="AH732" s="101"/>
      <c r="AI732" s="101"/>
      <c r="AJ732" s="101"/>
      <c r="AK732" s="101"/>
      <c r="AL732" s="101"/>
      <c r="AM732" s="101"/>
      <c r="AN732" s="101"/>
      <c r="AO732" s="101"/>
      <c r="AP732" s="101"/>
      <c r="AQ732" s="101"/>
      <c r="AR732" s="101"/>
      <c r="AS732" s="101"/>
      <c r="AT732" s="101"/>
      <c r="AU732" s="101"/>
      <c r="AV732" s="101"/>
      <c r="AW732" s="101"/>
      <c r="AX732" s="101"/>
      <c r="AY732" s="101"/>
      <c r="AZ732" s="101"/>
      <c r="BA732" s="101"/>
    </row>
    <row r="733" spans="1:53">
      <c r="A733" s="101"/>
      <c r="B733" s="101"/>
      <c r="C733" s="101"/>
      <c r="D733" s="101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  <c r="AA733" s="101"/>
      <c r="AB733" s="101"/>
      <c r="AC733" s="101"/>
      <c r="AD733" s="101"/>
      <c r="AE733" s="101"/>
      <c r="AF733" s="101"/>
      <c r="AG733" s="101"/>
      <c r="AH733" s="101"/>
      <c r="AI733" s="101"/>
      <c r="AJ733" s="101"/>
      <c r="AK733" s="101"/>
      <c r="AL733" s="101"/>
      <c r="AM733" s="101"/>
      <c r="AN733" s="101"/>
      <c r="AO733" s="101"/>
      <c r="AP733" s="101"/>
      <c r="AQ733" s="101"/>
      <c r="AR733" s="101"/>
      <c r="AS733" s="101"/>
      <c r="AT733" s="101"/>
      <c r="AU733" s="101"/>
      <c r="AV733" s="101"/>
      <c r="AW733" s="101"/>
      <c r="AX733" s="101"/>
      <c r="AY733" s="101"/>
      <c r="AZ733" s="101"/>
      <c r="BA733" s="101"/>
    </row>
    <row r="734" spans="1:53">
      <c r="A734" s="101"/>
      <c r="B734" s="101"/>
      <c r="C734" s="101"/>
      <c r="D734" s="101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  <c r="AA734" s="101"/>
      <c r="AB734" s="101"/>
      <c r="AC734" s="101"/>
      <c r="AD734" s="101"/>
      <c r="AE734" s="101"/>
      <c r="AF734" s="101"/>
      <c r="AG734" s="101"/>
      <c r="AH734" s="101"/>
      <c r="AI734" s="101"/>
      <c r="AJ734" s="101"/>
      <c r="AK734" s="101"/>
      <c r="AL734" s="101"/>
      <c r="AM734" s="101"/>
      <c r="AN734" s="101"/>
      <c r="AO734" s="101"/>
      <c r="AP734" s="101"/>
      <c r="AQ734" s="101"/>
      <c r="AR734" s="101"/>
      <c r="AS734" s="101"/>
      <c r="AT734" s="101"/>
      <c r="AU734" s="101"/>
      <c r="AV734" s="101"/>
      <c r="AW734" s="101"/>
      <c r="AX734" s="101"/>
      <c r="AY734" s="101"/>
      <c r="AZ734" s="101"/>
      <c r="BA734" s="101"/>
    </row>
    <row r="735" spans="1:53">
      <c r="A735" s="101"/>
      <c r="B735" s="101"/>
      <c r="C735" s="101"/>
      <c r="D735" s="101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  <c r="AA735" s="101"/>
      <c r="AB735" s="101"/>
      <c r="AC735" s="101"/>
      <c r="AD735" s="101"/>
      <c r="AE735" s="101"/>
      <c r="AF735" s="101"/>
      <c r="AG735" s="101"/>
      <c r="AH735" s="101"/>
      <c r="AI735" s="101"/>
      <c r="AJ735" s="101"/>
      <c r="AK735" s="101"/>
      <c r="AL735" s="101"/>
      <c r="AM735" s="101"/>
      <c r="AN735" s="101"/>
      <c r="AO735" s="101"/>
      <c r="AP735" s="101"/>
      <c r="AQ735" s="101"/>
      <c r="AR735" s="101"/>
      <c r="AS735" s="101"/>
      <c r="AT735" s="101"/>
      <c r="AU735" s="101"/>
      <c r="AV735" s="101"/>
      <c r="AW735" s="101"/>
      <c r="AX735" s="101"/>
      <c r="AY735" s="101"/>
      <c r="AZ735" s="101"/>
      <c r="BA735" s="101"/>
    </row>
    <row r="736" spans="1:53">
      <c r="A736" s="101"/>
      <c r="B736" s="101"/>
      <c r="C736" s="101"/>
      <c r="D736" s="101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  <c r="AA736" s="101"/>
      <c r="AB736" s="101"/>
      <c r="AC736" s="101"/>
      <c r="AD736" s="101"/>
      <c r="AE736" s="101"/>
      <c r="AF736" s="101"/>
      <c r="AG736" s="101"/>
      <c r="AH736" s="101"/>
      <c r="AI736" s="101"/>
      <c r="AJ736" s="101"/>
      <c r="AK736" s="101"/>
      <c r="AL736" s="101"/>
      <c r="AM736" s="101"/>
      <c r="AN736" s="101"/>
      <c r="AO736" s="101"/>
      <c r="AP736" s="101"/>
      <c r="AQ736" s="101"/>
      <c r="AR736" s="101"/>
      <c r="AS736" s="101"/>
      <c r="AT736" s="101"/>
      <c r="AU736" s="101"/>
      <c r="AV736" s="101"/>
      <c r="AW736" s="101"/>
      <c r="AX736" s="101"/>
      <c r="AY736" s="101"/>
      <c r="AZ736" s="101"/>
      <c r="BA736" s="101"/>
    </row>
    <row r="737" spans="1:53">
      <c r="A737" s="101"/>
      <c r="B737" s="101"/>
      <c r="C737" s="101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  <c r="AA737" s="101"/>
      <c r="AB737" s="101"/>
      <c r="AC737" s="101"/>
      <c r="AD737" s="101"/>
      <c r="AE737" s="101"/>
      <c r="AF737" s="101"/>
      <c r="AG737" s="101"/>
      <c r="AH737" s="101"/>
      <c r="AI737" s="101"/>
      <c r="AJ737" s="101"/>
      <c r="AK737" s="101"/>
      <c r="AL737" s="101"/>
      <c r="AM737" s="101"/>
      <c r="AN737" s="101"/>
      <c r="AO737" s="101"/>
      <c r="AP737" s="101"/>
      <c r="AQ737" s="101"/>
      <c r="AR737" s="101"/>
      <c r="AS737" s="101"/>
      <c r="AT737" s="101"/>
      <c r="AU737" s="101"/>
      <c r="AV737" s="101"/>
      <c r="AW737" s="101"/>
      <c r="AX737" s="101"/>
      <c r="AY737" s="101"/>
      <c r="AZ737" s="101"/>
      <c r="BA737" s="101"/>
    </row>
    <row r="738" spans="1:53">
      <c r="A738" s="101"/>
      <c r="B738" s="101"/>
      <c r="C738" s="101"/>
      <c r="D738" s="101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  <c r="AA738" s="101"/>
      <c r="AB738" s="101"/>
      <c r="AC738" s="101"/>
      <c r="AD738" s="101"/>
      <c r="AE738" s="101"/>
      <c r="AF738" s="101"/>
      <c r="AG738" s="101"/>
      <c r="AH738" s="101"/>
      <c r="AI738" s="101"/>
      <c r="AJ738" s="101"/>
      <c r="AK738" s="101"/>
      <c r="AL738" s="101"/>
      <c r="AM738" s="101"/>
      <c r="AN738" s="101"/>
      <c r="AO738" s="101"/>
      <c r="AP738" s="101"/>
      <c r="AQ738" s="101"/>
      <c r="AR738" s="101"/>
      <c r="AS738" s="101"/>
      <c r="AT738" s="101"/>
      <c r="AU738" s="101"/>
      <c r="AV738" s="101"/>
      <c r="AW738" s="101"/>
      <c r="AX738" s="101"/>
      <c r="AY738" s="101"/>
      <c r="AZ738" s="101"/>
      <c r="BA738" s="101"/>
    </row>
    <row r="739" spans="1:53">
      <c r="A739" s="101"/>
      <c r="B739" s="101"/>
      <c r="C739" s="101"/>
      <c r="D739" s="101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  <c r="AA739" s="101"/>
      <c r="AB739" s="101"/>
      <c r="AC739" s="101"/>
      <c r="AD739" s="101"/>
      <c r="AE739" s="101"/>
      <c r="AF739" s="101"/>
      <c r="AG739" s="101"/>
      <c r="AH739" s="101"/>
      <c r="AI739" s="101"/>
      <c r="AJ739" s="101"/>
      <c r="AK739" s="101"/>
      <c r="AL739" s="101"/>
      <c r="AM739" s="101"/>
      <c r="AN739" s="101"/>
      <c r="AO739" s="101"/>
      <c r="AP739" s="101"/>
      <c r="AQ739" s="101"/>
      <c r="AR739" s="101"/>
      <c r="AS739" s="101"/>
      <c r="AT739" s="101"/>
      <c r="AU739" s="101"/>
      <c r="AV739" s="101"/>
      <c r="AW739" s="101"/>
      <c r="AX739" s="101"/>
      <c r="AY739" s="101"/>
      <c r="AZ739" s="101"/>
      <c r="BA739" s="101"/>
    </row>
    <row r="740" spans="1:53">
      <c r="A740" s="101"/>
      <c r="B740" s="101"/>
      <c r="C740" s="101"/>
      <c r="D740" s="101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  <c r="AA740" s="101"/>
      <c r="AB740" s="101"/>
      <c r="AC740" s="101"/>
      <c r="AD740" s="101"/>
      <c r="AE740" s="101"/>
      <c r="AF740" s="101"/>
      <c r="AG740" s="101"/>
      <c r="AH740" s="101"/>
      <c r="AI740" s="101"/>
      <c r="AJ740" s="101"/>
      <c r="AK740" s="101"/>
      <c r="AL740" s="101"/>
      <c r="AM740" s="101"/>
      <c r="AN740" s="101"/>
      <c r="AO740" s="101"/>
      <c r="AP740" s="101"/>
      <c r="AQ740" s="101"/>
      <c r="AR740" s="101"/>
      <c r="AS740" s="101"/>
      <c r="AT740" s="101"/>
      <c r="AU740" s="101"/>
      <c r="AV740" s="101"/>
      <c r="AW740" s="101"/>
      <c r="AX740" s="101"/>
      <c r="AY740" s="101"/>
      <c r="AZ740" s="101"/>
      <c r="BA740" s="101"/>
    </row>
    <row r="741" spans="1:53">
      <c r="A741" s="101"/>
      <c r="B741" s="101"/>
      <c r="C741" s="101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  <c r="AA741" s="101"/>
      <c r="AB741" s="101"/>
      <c r="AC741" s="101"/>
      <c r="AD741" s="101"/>
      <c r="AE741" s="101"/>
      <c r="AF741" s="101"/>
      <c r="AG741" s="101"/>
      <c r="AH741" s="101"/>
      <c r="AI741" s="101"/>
      <c r="AJ741" s="101"/>
      <c r="AK741" s="101"/>
      <c r="AL741" s="101"/>
      <c r="AM741" s="101"/>
      <c r="AN741" s="101"/>
      <c r="AO741" s="101"/>
      <c r="AP741" s="101"/>
      <c r="AQ741" s="101"/>
      <c r="AR741" s="101"/>
      <c r="AS741" s="101"/>
      <c r="AT741" s="101"/>
      <c r="AU741" s="101"/>
      <c r="AV741" s="101"/>
      <c r="AW741" s="101"/>
      <c r="AX741" s="101"/>
      <c r="AY741" s="101"/>
      <c r="AZ741" s="101"/>
      <c r="BA741" s="101"/>
    </row>
    <row r="742" spans="1:53">
      <c r="A742" s="101"/>
      <c r="B742" s="101"/>
      <c r="C742" s="101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  <c r="AA742" s="101"/>
      <c r="AB742" s="101"/>
      <c r="AC742" s="101"/>
      <c r="AD742" s="101"/>
      <c r="AE742" s="101"/>
      <c r="AF742" s="101"/>
      <c r="AG742" s="101"/>
      <c r="AH742" s="101"/>
      <c r="AI742" s="101"/>
      <c r="AJ742" s="101"/>
      <c r="AK742" s="101"/>
      <c r="AL742" s="101"/>
      <c r="AM742" s="101"/>
      <c r="AN742" s="101"/>
      <c r="AO742" s="101"/>
      <c r="AP742" s="101"/>
      <c r="AQ742" s="101"/>
      <c r="AR742" s="101"/>
      <c r="AS742" s="101"/>
      <c r="AT742" s="101"/>
      <c r="AU742" s="101"/>
      <c r="AV742" s="101"/>
      <c r="AW742" s="101"/>
      <c r="AX742" s="101"/>
      <c r="AY742" s="101"/>
      <c r="AZ742" s="101"/>
      <c r="BA742" s="101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1021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таблица хим. состава</vt:lpstr>
      <vt:lpstr>7-11л. МЕНЮ </vt:lpstr>
      <vt:lpstr>7-11л. РАСКЛАДКА</vt:lpstr>
      <vt:lpstr>7-11л. ВЕДОМОСТЬ завтрак</vt:lpstr>
      <vt:lpstr>7-11л. ВЕДОМОСТЬ  обед</vt:lpstr>
      <vt:lpstr>7-11л. ВЕДОМОСТЬ завтрак обед</vt:lpstr>
      <vt:lpstr>7-11л. ВЕДОМОСТЬ обед  полдник</vt:lpstr>
      <vt:lpstr>7-11л. ВЕДОМОСТЬ  полдник</vt:lpstr>
      <vt:lpstr>7-11л. ВЕДОМОСТЬ единая</vt:lpstr>
      <vt:lpstr>7-11 л. компановка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Курц</dc:creator>
  <cp:lastModifiedBy>ИРИНА</cp:lastModifiedBy>
  <cp:revision>115</cp:revision>
  <cp:lastPrinted>2024-08-16T08:04:02Z</cp:lastPrinted>
  <dcterms:created xsi:type="dcterms:W3CDTF">2006-09-28T05:33:49Z</dcterms:created>
  <dcterms:modified xsi:type="dcterms:W3CDTF">2024-08-31T20:45:46Z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